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26" yWindow="65426" windowWidth="19420" windowHeight="10420" activeTab="0"/>
  </bookViews>
  <sheets>
    <sheet name="Rekapitulace stavby" sheetId="1" r:id="rId1"/>
    <sheet name="SO01 - Zpevněné plochy" sheetId="2" r:id="rId2"/>
    <sheet name="SO02 - Betonová stěna u p..." sheetId="3" r:id="rId3"/>
    <sheet name="SO03 - Chodníková fontána..." sheetId="4" r:id="rId4"/>
    <sheet name="SO04 - Pobytové schody" sheetId="5" r:id="rId5"/>
    <sheet name="SO05 - Veřejné osvětlení" sheetId="6" r:id="rId6"/>
    <sheet name="SO06 - Přípojka dešťové k..." sheetId="7" r:id="rId7"/>
    <sheet name="SO07 - Přípojka splaškové..." sheetId="8" r:id="rId8"/>
    <sheet name="SO08 - Vodovodní přípojka" sheetId="9" r:id="rId9"/>
    <sheet name="SO09 - Rozvody vody, kana..." sheetId="10" r:id="rId10"/>
    <sheet name="SO10 - Ohrazení kolem mís..." sheetId="11" r:id="rId11"/>
    <sheet name="SO12 - Zeleň" sheetId="12" r:id="rId12"/>
    <sheet name="SO00 - VRN" sheetId="13" r:id="rId13"/>
    <sheet name="Pokyny pro vyplnění" sheetId="14" r:id="rId14"/>
  </sheets>
  <definedNames>
    <definedName name="_xlnm._FilterDatabase" localSheetId="12" hidden="1">'SO00 - VRN'!$C$82:$K$100</definedName>
    <definedName name="_xlnm._FilterDatabase" localSheetId="1" hidden="1">'SO01 - Zpevněné plochy'!$C$93:$K$1665</definedName>
    <definedName name="_xlnm._FilterDatabase" localSheetId="2" hidden="1">'SO02 - Betonová stěna u p...'!$C$88:$K$342</definedName>
    <definedName name="_xlnm._FilterDatabase" localSheetId="3" hidden="1">'SO03 - Chodníková fontána...'!$C$88:$K$902</definedName>
    <definedName name="_xlnm._FilterDatabase" localSheetId="4" hidden="1">'SO04 - Pobytové schody'!$C$87:$K$427</definedName>
    <definedName name="_xlnm._FilterDatabase" localSheetId="5" hidden="1">'SO05 - Veřejné osvětlení'!$C$84:$K$178</definedName>
    <definedName name="_xlnm._FilterDatabase" localSheetId="6" hidden="1">'SO06 - Přípojka dešťové k...'!$C$86:$K$393</definedName>
    <definedName name="_xlnm._FilterDatabase" localSheetId="7" hidden="1">'SO07 - Přípojka splaškové...'!$C$86:$K$392</definedName>
    <definedName name="_xlnm._FilterDatabase" localSheetId="8" hidden="1">'SO08 - Vodovodní přípojka'!$C$83:$K$293</definedName>
    <definedName name="_xlnm._FilterDatabase" localSheetId="9" hidden="1">'SO09 - Rozvody vody, kana...'!$C$91:$K$1490</definedName>
    <definedName name="_xlnm._FilterDatabase" localSheetId="10" hidden="1">'SO10 - Ohrazení kolem mís...'!$C$84:$K$133</definedName>
    <definedName name="_xlnm._FilterDatabase" localSheetId="11" hidden="1">'SO12 - Zeleň'!$C$82:$K$465</definedName>
    <definedName name="_xlnm.Print_Area" localSheetId="1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stavby'!$C$42:$AQ$67</definedName>
    <definedName name="_xlnm.Print_Area" localSheetId="12">'SO00 - VRN'!$C$4:$J$39,'SO00 - VRN'!$C$45:$J$64,'SO00 - VRN'!$C$70:$J$100</definedName>
    <definedName name="_xlnm.Print_Area" localSheetId="1">'SO01 - Zpevněné plochy'!$C$4:$J$39,'SO01 - Zpevněné plochy'!$C$45:$J$75,'SO01 - Zpevněné plochy'!$C$81:$J$1665</definedName>
    <definedName name="_xlnm.Print_Area" localSheetId="2">'SO02 - Betonová stěna u p...'!$C$4:$J$39,'SO02 - Betonová stěna u p...'!$C$45:$J$70,'SO02 - Betonová stěna u p...'!$C$76:$J$342</definedName>
    <definedName name="_xlnm.Print_Area" localSheetId="3">'SO03 - Chodníková fontána...'!$C$4:$J$39,'SO03 - Chodníková fontána...'!$C$45:$J$70,'SO03 - Chodníková fontána...'!$C$76:$J$902</definedName>
    <definedName name="_xlnm.Print_Area" localSheetId="4">'SO04 - Pobytové schody'!$C$4:$J$39,'SO04 - Pobytové schody'!$C$45:$J$69,'SO04 - Pobytové schody'!$C$75:$J$427</definedName>
    <definedName name="_xlnm.Print_Area" localSheetId="5">'SO05 - Veřejné osvětlení'!$C$4:$J$39,'SO05 - Veřejné osvětlení'!$C$45:$J$66,'SO05 - Veřejné osvětlení'!$C$72:$J$178</definedName>
    <definedName name="_xlnm.Print_Area" localSheetId="6">'SO06 - Přípojka dešťové k...'!$C$4:$J$39,'SO06 - Přípojka dešťové k...'!$C$45:$J$68,'SO06 - Přípojka dešťové k...'!$C$74:$J$393</definedName>
    <definedName name="_xlnm.Print_Area" localSheetId="7">'SO07 - Přípojka splaškové...'!$C$4:$J$39,'SO07 - Přípojka splaškové...'!$C$45:$J$68,'SO07 - Přípojka splaškové...'!$C$74:$J$392</definedName>
    <definedName name="_xlnm.Print_Area" localSheetId="8">'SO08 - Vodovodní přípojka'!$C$4:$J$39,'SO08 - Vodovodní přípojka'!$C$45:$J$65,'SO08 - Vodovodní přípojka'!$C$71:$J$293</definedName>
    <definedName name="_xlnm.Print_Area" localSheetId="9">'SO09 - Rozvody vody, kana...'!$C$4:$J$39,'SO09 - Rozvody vody, kana...'!$C$45:$J$73,'SO09 - Rozvody vody, kana...'!$C$79:$J$1490</definedName>
    <definedName name="_xlnm.Print_Area" localSheetId="10">'SO10 - Ohrazení kolem mís...'!$C$4:$J$39,'SO10 - Ohrazení kolem mís...'!$C$45:$J$66,'SO10 - Ohrazení kolem mís...'!$C$72:$J$133</definedName>
    <definedName name="_xlnm.Print_Area" localSheetId="11">'SO12 - Zeleň'!$C$4:$J$39,'SO12 - Zeleň'!$C$45:$J$64,'SO12 - Zeleň'!$C$70:$J$465</definedName>
    <definedName name="_xlnm.Print_Titles" localSheetId="0">'Rekapitulace stavby'!$52:$52</definedName>
    <definedName name="_xlnm.Print_Titles" localSheetId="1">'SO01 - Zpevněné plochy'!$93:$93</definedName>
    <definedName name="_xlnm.Print_Titles" localSheetId="2">'SO02 - Betonová stěna u p...'!$88:$88</definedName>
    <definedName name="_xlnm.Print_Titles" localSheetId="3">'SO03 - Chodníková fontána...'!$88:$88</definedName>
    <definedName name="_xlnm.Print_Titles" localSheetId="4">'SO04 - Pobytové schody'!$87:$87</definedName>
    <definedName name="_xlnm.Print_Titles" localSheetId="5">'SO05 - Veřejné osvětlení'!$84:$84</definedName>
    <definedName name="_xlnm.Print_Titles" localSheetId="6">'SO06 - Přípojka dešťové k...'!$86:$86</definedName>
    <definedName name="_xlnm.Print_Titles" localSheetId="7">'SO07 - Přípojka splaškové...'!$86:$86</definedName>
    <definedName name="_xlnm.Print_Titles" localSheetId="8">'SO08 - Vodovodní přípojka'!$83:$83</definedName>
    <definedName name="_xlnm.Print_Titles" localSheetId="10">'SO10 - Ohrazení kolem mís...'!$84:$84</definedName>
    <definedName name="_xlnm.Print_Titles" localSheetId="11">'SO12 - Zeleň'!$82:$82</definedName>
    <definedName name="_xlnm.Print_Titles" localSheetId="12">'SO00 - VRN'!$82:$82</definedName>
  </definedNames>
  <calcPr calcId="181029"/>
  <extLst/>
</workbook>
</file>

<file path=xl/sharedStrings.xml><?xml version="1.0" encoding="utf-8"?>
<sst xmlns="http://schemas.openxmlformats.org/spreadsheetml/2006/main" count="58577" uniqueCount="4406">
  <si>
    <t>Export Komplet</t>
  </si>
  <si>
    <t>VZ</t>
  </si>
  <si>
    <t>2.0</t>
  </si>
  <si>
    <t>ZAMOK</t>
  </si>
  <si>
    <t>False</t>
  </si>
  <si>
    <t>{39b9a387-77fa-4946-b660-2b34a400de87}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</si>
  <si>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</si>
  <si>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</si>
  <si>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</si>
  <si>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</si>
  <si>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</si>
  <si>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</si>
  <si>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</si>
  <si>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</si>
  <si>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57-21-01-VZ-14-HVZD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</si>
  <si>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</si>
  <si>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</si>
  <si>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prostranství před Hvězdou</t>
  </si>
  <si>
    <t>KSO:</t>
  </si>
  <si>
    <t/>
  </si>
  <si>
    <t>CC-CZ:</t>
  </si>
  <si>
    <t>Místo:</t>
  </si>
  <si>
    <t>p.č. 2675/1, 5713, 2436</t>
  </si>
  <si>
    <t>Datum:</t>
  </si>
  <si>
    <t>24. 11. 2021</t>
  </si>
  <si>
    <t>Zadavatel:</t>
  </si>
  <si>
    <t>IČ:</t>
  </si>
  <si>
    <t>00233129</t>
  </si>
  <si>
    <t>Město Beroun</t>
  </si>
  <si>
    <t>DIČ:</t>
  </si>
  <si>
    <t>CZ00233129</t>
  </si>
  <si>
    <t>Uchazeč:</t>
  </si>
  <si>
    <t>Vyplň údaj</t>
  </si>
  <si>
    <t>Projektant:</t>
  </si>
  <si>
    <t>09486429</t>
  </si>
  <si>
    <t>Spektra PRO spol. s r.o.</t>
  </si>
  <si>
    <t>CZ09486429</t>
  </si>
  <si>
    <t>True</t>
  </si>
  <si>
    <t>Zpracovatel:</t>
  </si>
  <si>
    <t>p. Martin Donda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</si>
  <si>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</si>
  <si>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Ve stavebním rozpočtu - položkovém odborném odhadu stavebních nákladů byly stanoveny ceny položek s jednotkou soubor nebo komplet, upravených nebo vlastních položek, a nebo cen vyšších než je jednotková cena uvedená v použité cenovové soustavě, vždy na základě odborných znalostí a zkušeností s obdobnými stavbami realizovanými v období posledních 3 let.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</si>
  <si>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</si>
  <si>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</si>
  <si>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</si>
  <si>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</si>
  <si>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</si>
  <si>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</si>
  <si>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</si>
  <si>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</si>
  <si>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</si>
  <si>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</si>
  <si>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</si>
  <si>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</si>
  <si>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</si>
  <si>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</si>
  <si>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</si>
  <si>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</si>
  <si>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</si>
  <si>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</si>
  <si>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</si>
  <si>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</si>
  <si>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</si>
  <si>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</si>
  <si>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</si>
  <si>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</si>
  <si>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</si>
  <si>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</si>
  <si>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</si>
  <si>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</si>
  <si>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</si>
  <si>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</si>
  <si>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</si>
  <si>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</si>
  <si>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</si>
  <si>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</si>
  <si>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</si>
  <si>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</si>
  <si>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</si>
  <si>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</si>
  <si>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</si>
  <si>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</si>
  <si>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Zpevněné plochy</t>
  </si>
  <si>
    <t>STA</t>
  </si>
  <si>
    <t>1</t>
  </si>
  <si>
    <t>{44f9ee7d-db79-418e-aaee-d6dcf9a266eb}</t>
  </si>
  <si>
    <t>2</t>
  </si>
  <si>
    <t>SO02</t>
  </si>
  <si>
    <t>Betonová stěna u podia a podzemní stavby</t>
  </si>
  <si>
    <t>{5ef59e75-0fdd-4822-a1d8-b4f4e619d355}</t>
  </si>
  <si>
    <t>SO03</t>
  </si>
  <si>
    <t>Chodníková fontána vč. technologie</t>
  </si>
  <si>
    <t>{b481fb6f-594a-4e99-941d-771547ba79b2}</t>
  </si>
  <si>
    <t>SO04</t>
  </si>
  <si>
    <t>Pobytové schody</t>
  </si>
  <si>
    <t>{25ea9cb9-d474-4f6a-a3c0-2f0be4b6e092}</t>
  </si>
  <si>
    <t>SO05</t>
  </si>
  <si>
    <t>Veřejné osvětlení</t>
  </si>
  <si>
    <t>{a607692c-bb78-412c-b3b9-f972bb5398d2}</t>
  </si>
  <si>
    <t>SO06</t>
  </si>
  <si>
    <t>Přípojka dešťové kanalizace</t>
  </si>
  <si>
    <t>{c189f816-daea-4611-ac71-38474c1433ac}</t>
  </si>
  <si>
    <t>SO07</t>
  </si>
  <si>
    <t>Přípojka splaškové kanalizace</t>
  </si>
  <si>
    <t>{d2fac639-687e-4868-9b37-514eb7a23ac2}</t>
  </si>
  <si>
    <t>SO08</t>
  </si>
  <si>
    <t>Vodovodní přípojka</t>
  </si>
  <si>
    <t>{101e8aec-2f22-45b5-adcd-de51d3f49ff8}</t>
  </si>
  <si>
    <t>SO09</t>
  </si>
  <si>
    <t>Rozvody vody, kanalizace, silnoproudu (vnitroareálové)</t>
  </si>
  <si>
    <t>{9f09a435-4cee-42ef-920c-0de5d9698102}</t>
  </si>
  <si>
    <t>SO10</t>
  </si>
  <si>
    <t>Ohrazení kolem místa pro popelnice</t>
  </si>
  <si>
    <t>{791881d4-1580-4841-b43a-f19626903739}</t>
  </si>
  <si>
    <t>SO12</t>
  </si>
  <si>
    <t>Zeleň</t>
  </si>
  <si>
    <t>{96bfdbb0-292c-4847-b997-3544af056058}</t>
  </si>
  <si>
    <t>SO00</t>
  </si>
  <si>
    <t>VRN</t>
  </si>
  <si>
    <t>{041b557e-98eb-4cca-8992-cb2ead34089b}</t>
  </si>
  <si>
    <t>KRYCÍ LIST SOUPISU PRACÍ</t>
  </si>
  <si>
    <t>Objekt:</t>
  </si>
  <si>
    <t>SO01 -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</si>
  <si>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</si>
  <si>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</si>
  <si>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</si>
  <si>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</si>
  <si>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</si>
  <si>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</si>
  <si>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</si>
  <si>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</si>
  <si>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</si>
  <si>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</si>
  <si>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</si>
  <si>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</si>
  <si>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</si>
  <si>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</si>
  <si>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</si>
  <si>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</si>
  <si>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</si>
  <si>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767 - Konstrukce zámečnické</t>
  </si>
  <si>
    <t xml:space="preserve">    782 - Dokončovací práce - obklady z kamene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</si>
  <si>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</si>
  <si>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</si>
  <si>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</si>
  <si>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</si>
  <si>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</si>
  <si>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</si>
  <si>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</si>
  <si>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</si>
  <si>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</si>
  <si>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</si>
  <si>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</si>
  <si>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</si>
  <si>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</si>
  <si>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</si>
  <si>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</si>
  <si>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</si>
  <si>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</si>
  <si>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</si>
  <si>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111111111</t>
  </si>
  <si>
    <t>Odstranění skulptury pomocí jeřábu na mezideponii</t>
  </si>
  <si>
    <t>kus</t>
  </si>
  <si>
    <t>4</t>
  </si>
  <si>
    <t>-1594742436</t>
  </si>
  <si>
    <t>VV</t>
  </si>
  <si>
    <t>"D.1.1.11 Výkres bouracích prací</t>
  </si>
  <si>
    <t>"12-skulptura bude zachována, ale bude přesunuta na jiné místo</t>
  </si>
  <si>
    <t>1"odstranění skulptury na mezideponii k očištění</t>
  </si>
  <si>
    <t>111111111.1</t>
  </si>
  <si>
    <t>Přemístění skulptury z mezideponie na nové místo</t>
  </si>
  <si>
    <t>-598983867</t>
  </si>
  <si>
    <t>1"přemístění skulptury z mezideponie na nové místo</t>
  </si>
  <si>
    <t>3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</si>
  <si>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</si>
  <si>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</si>
  <si>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</si>
  <si>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1819019717</t>
  </si>
  <si>
    <t>Online PSC</t>
  </si>
  <si>
    <t>https://podminky.urs.cz/item/CS_URS_2021_01/113106121</t>
  </si>
  <si>
    <t>"6 - odstranění stávajících dlažeb včetně obrubníků a zídek</t>
  </si>
  <si>
    <t>"bourání zídek viz pol.č.962022491</t>
  </si>
  <si>
    <t>228,75"odstranění stávající betonové dlažby v okolí stávající fontány</t>
  </si>
  <si>
    <t>Součet</t>
  </si>
  <si>
    <t>113106122.1</t>
  </si>
  <si>
    <t>Rozebrání dlažeb komunikací pro pěší s přemístěním hmot na skládku na vzdálenost do 3 m nebo s naložením na dopravní prostředek s odstraněním lože a s jakoukoliv výplní spár ručně z kamenných dlaždic nebo desek - PLOCHY NA POZEMCÍCH MĚSTA</t>
  </si>
  <si>
    <t>1991877995</t>
  </si>
  <si>
    <t>"8 - odstranění stávajcících dlažeb a "květníků"</t>
  </si>
  <si>
    <t>"plocha před OC Hvězda a okolo budovy č.p. 1540</t>
  </si>
  <si>
    <t>(193,883+2*16,275)"plochy na pozemcích města</t>
  </si>
  <si>
    <t>Mezisoučet</t>
  </si>
  <si>
    <t>5</t>
  </si>
  <si>
    <t>113106122.2</t>
  </si>
  <si>
    <t>Rozebrání dlažeb komunikací pro pěší s přemístěním hmot na skládku na vzdálenost do 3 m nebo s naložením na dopravní prostředek s odstraněním lože a s jakoukoliv výplní spár ručně z kamenných dlaždic nebo desek - PLOCHY NA SOUKROMÉM POZEMKU</t>
  </si>
  <si>
    <t>-1643119377</t>
  </si>
  <si>
    <t>358,866"soukromý pozemek u domu č.p. 1540</t>
  </si>
  <si>
    <t>6</t>
  </si>
  <si>
    <t>113106192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</si>
  <si>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cementovou maltou</t>
  </si>
  <si>
    <t>-2116222264</t>
  </si>
  <si>
    <t>https://podminky.urs.cz/item/CS_URS_2021_01/113106192</t>
  </si>
  <si>
    <t>"2 - odstranění stávajících dlažeb včetně obrubníků</t>
  </si>
  <si>
    <t>646,548"odstranění kamenné dlažby mezi bytovým domem č.p.1397 a stávající zelenou plochou</t>
  </si>
  <si>
    <t>7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</si>
  <si>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</si>
  <si>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</si>
  <si>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236822363</t>
  </si>
  <si>
    <t>https://podminky.urs.cz/item/CS_URS_2021_01/113107223</t>
  </si>
  <si>
    <t>"C_2_koordinacni situacni vykres.dwg</t>
  </si>
  <si>
    <t>454,209"pochozí plochy, symbol hvězdy a nad podzemními nádržemi, skladby S04 a S05</t>
  </si>
  <si>
    <t>4,797+8,675+135,299+10,435+8,784"pochozí plochy u schodišť z Třídy Míru, skladba S05</t>
  </si>
  <si>
    <t>8</t>
  </si>
  <si>
    <t>113107243.1</t>
  </si>
  <si>
    <t>Odstranění podkladů nebo krytů strojně plochy jednotlivě přes 200 m2 s přemístěním hmot na skládku na vzdálenost do 20 m nebo s naložením na dopravní prostředek živičných, o tl. vrstvy přes 100 do 150 mm - v tl. cca 120 mm</t>
  </si>
  <si>
    <t>1995072473</t>
  </si>
  <si>
    <t>"1 - odstranění stávajících povrchů chodníků včetně obrubníků</t>
  </si>
  <si>
    <t>"odstranění obrubníků viz pol.č.113202111</t>
  </si>
  <si>
    <t>"odstranění živičného povrchu včetně podkladu v tl. cca 120mm</t>
  </si>
  <si>
    <t>1494,995"celková asfaltová plocha</t>
  </si>
  <si>
    <t>-119,096"odpočet plochy pro VODNÍ PRVEK - CHODNÍKOVOU FONTÁNU - viz SO03 pol.č.113107242</t>
  </si>
  <si>
    <t>-3,840*3,050"odpočet plochy pod prodejním stánkem; odřezání viz pol.č. 919 735 113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</si>
  <si>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</si>
  <si>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</si>
  <si>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</si>
  <si>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</si>
  <si>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534841042</t>
  </si>
  <si>
    <t>https://podminky.urs.cz/item/CS_URS_2021_01/113202111</t>
  </si>
  <si>
    <t>"kamenné obruby - odhad hmotnosti: 64.125 kg/bm</t>
  </si>
  <si>
    <t>31,540+17,680"obruby zel.ploch před č.p. 1540"+43,266"obruby zelen. plochy ve středovýchodní části"</t>
  </si>
  <si>
    <t>23,142"obruby mezi č.p. 1397 a schodištěm z chodníku na třídě Míru"+5,210"obruby mezi schodištěm a stávající zelenou plochou</t>
  </si>
  <si>
    <t>21,033 "obruby o vchodu do č.p. 1397 ke stávajícímu ohrazení místa pro popelnice</t>
  </si>
  <si>
    <t>36,519"od květináče před vchodem do knihovny ke stávajícímu parkovišti u č.p.1280</t>
  </si>
  <si>
    <t>10</t>
  </si>
  <si>
    <t>121112003</t>
  </si>
  <si>
    <t>Sejmutí ornice ručně při souvislé ploše, tl. vrstvy do 200 mm</t>
  </si>
  <si>
    <t>-1750091222</t>
  </si>
  <si>
    <t>https://podminky.urs.cz/item/CS_URS_2021_01/121112003</t>
  </si>
  <si>
    <t>"sejmutí ornice v tl. cca 100 mm</t>
  </si>
  <si>
    <t>"stávající terasové záhony před OC Hvězda</t>
  </si>
  <si>
    <t>69,322+71,001+42,656+33,548</t>
  </si>
  <si>
    <t>"zásyp ve stávající nefunkční fontáně</t>
  </si>
  <si>
    <t>61,646</t>
  </si>
  <si>
    <t>"špatně přístupné místo v severovýchodní části</t>
  </si>
  <si>
    <t>28,766</t>
  </si>
  <si>
    <t>11</t>
  </si>
  <si>
    <t>121151123</t>
  </si>
  <si>
    <t>Sejmutí ornice strojně při souvislé ploše přes 500 m2, tl. vrstvy do 200 mm</t>
  </si>
  <si>
    <t>-1984417182</t>
  </si>
  <si>
    <t>https://podminky.urs.cz/item/CS_URS_2021_01/121151123</t>
  </si>
  <si>
    <t>"sejmutí ornice v tl. cca 150 mm</t>
  </si>
  <si>
    <t>1007,377+189,901+60,523</t>
  </si>
  <si>
    <t>12</t>
  </si>
  <si>
    <t>122251101</t>
  </si>
  <si>
    <t>Odkopávky a prokopávky nezapažené strojně v hornině třídy těžitelnosti I skupiny 3 do 20 m3</t>
  </si>
  <si>
    <t>m3</t>
  </si>
  <si>
    <t>-667322730</t>
  </si>
  <si>
    <t>https://podminky.urs.cz/item/CS_URS_2021_01/122251101</t>
  </si>
  <si>
    <t>"D.1.1.26 zpevnene plochy - výkres skladeb</t>
  </si>
  <si>
    <t>"skladba S09</t>
  </si>
  <si>
    <t>" odkopávky pro podkladní vrstvu pod mlatové plochy chodníku</t>
  </si>
  <si>
    <t>0,150*(61,61+18,27+45,282+6,225)</t>
  </si>
  <si>
    <t>13</t>
  </si>
  <si>
    <t>131253104</t>
  </si>
  <si>
    <t>Hloubení nezapažených jam a zářezů strojně s urovnáním dna do předepsaného profilu a spádu v omezeném prostoru v hornině třídy těžitelnosti I skupiny 3 přes 100 m3</t>
  </si>
  <si>
    <t>-824011479</t>
  </si>
  <si>
    <t>https://podminky.urs.cz/item/CS_URS_2021_01/131253104</t>
  </si>
  <si>
    <t>"D_1_1_12_Hlavní půdorys</t>
  </si>
  <si>
    <t>"D_1_1_13 az 24_Rezy a celky</t>
  </si>
  <si>
    <t>"D.1.1.30 Výrobky</t>
  </si>
  <si>
    <t>"odstranění dlažby vč. podkladu viz pol.č.113106121 a 113107225</t>
  </si>
  <si>
    <t>"výkop jámy pro základy schodiště z Třídy Míru ve východní části</t>
  </si>
  <si>
    <t>8,265*0,780"v zelené ploše, sejmutí ornice viz SO01 pol.č. 121112003; plocha*výška</t>
  </si>
  <si>
    <t>14,402*0,400"v prostoru stávajícího schodiště; plocha*výška</t>
  </si>
  <si>
    <t>"výkop jámy pro základové patky pro kotvení pódia</t>
  </si>
  <si>
    <t>2*0,300*3,000*3,000"výkop jámy pro desku základové patky</t>
  </si>
  <si>
    <t>1*1,000*3,000*3,000"výkop jámy pro desku základové patky v zelené ploše u třídy míru, sejmutí ornice viz SO01 pol.č. 121112003</t>
  </si>
  <si>
    <t>"výkop jámy pro základy schodiště a části rampy z Třídy Míru v západní části</t>
  </si>
  <si>
    <t>18,62*0,780 "sejmutí ornice viz pol.č.121121123</t>
  </si>
  <si>
    <t>15,611*0,600"sejmutí ornice viz pol.č.121121123</t>
  </si>
  <si>
    <t>"1.figura výkopu pro základy rampy</t>
  </si>
  <si>
    <t>55,181*(1,330+0,600)/2"sejmutí ornice viz pol.č.121121123</t>
  </si>
  <si>
    <t>"výkop jamek pro základové patky zámečnických prvků</t>
  </si>
  <si>
    <t>4*0,500*0,500*0,500"patky pro madla schodiště ozn.Z08</t>
  </si>
  <si>
    <t>2*0,200*0,715*0,515"patky pro ochranné kryty pro zásuvky ozn.Z20</t>
  </si>
  <si>
    <t>14</t>
  </si>
  <si>
    <t>132251102</t>
  </si>
  <si>
    <t>Hloubení nezapažených rýh šířky do 800 mm strojně s urovnáním dna do předepsaného profilu a spádu v hornině třídy těžitelnosti I skupiny 3 přes 20 do 50 m3</t>
  </si>
  <si>
    <t>1553543990</t>
  </si>
  <si>
    <t>https://podminky.urs.cz/item/CS_URS_2021_01/132251102</t>
  </si>
  <si>
    <t>"D.1.1.12 Hlavní půdorys</t>
  </si>
  <si>
    <t>"D.1.1.17 Rampa a schody u Třídy Míru</t>
  </si>
  <si>
    <t>"D.1.1.20 VÝCHODNÍ RAMPA základy</t>
  </si>
  <si>
    <t>"D.1.1.24 PROSTOR PRO STÁVAJÍCÍ SOCHU</t>
  </si>
  <si>
    <t>"pro podkladní beton zdi z prefabrikátů podél schodiště z Třídy Míru ve východní části</t>
  </si>
  <si>
    <t>0,500*(0,450*1,240+((1,350+0,450)/2*2,000)+0,700*3,770+0,450*1,240+((1,350+0,450)/2*2,050)+0,950*2,050)</t>
  </si>
  <si>
    <t>0,300*0,400*5,000"základy schodiště z Třídy Míru ve východní části</t>
  </si>
  <si>
    <t>0,300*0,400*4,000"základový pás schodiště z Třídy Míru u reliéfní zdi v západní části</t>
  </si>
  <si>
    <t>"pro základy rampy u schodů z Třídy Míru v západní části</t>
  </si>
  <si>
    <t>0,500*0,420*(0,940+2*11,650+2*1,350+0,870)+1,200*0,420*11,650"první figura viz pol.č.131253104</t>
  </si>
  <si>
    <t>"pro základový beton zdi z prefabrikátů podél schodů z Třídy Míru v západní části</t>
  </si>
  <si>
    <t>0,350*(0,750*1,600+((1,250+0,250)/2*1,868)+0,250*1,204+0,750*1,310+((1,250+0,250)/2*1,730)+0,250*1,260)</t>
  </si>
  <si>
    <t>"pro základový pas pro zídku z pohledového betonu u rampy a rampu z Třídy Míru</t>
  </si>
  <si>
    <t>1,000*1,150*9,825"pro základový pas pro zídku z betonových dílců BP_83</t>
  </si>
  <si>
    <t>"výkop pro základy podstavce skulptury</t>
  </si>
  <si>
    <t>((1,800+1,200)/2*0,700)*(3,300+2*3,000)"polovina, zbytek prostoru bude vybourán společně se  stávající nefunkční fontánou</t>
  </si>
  <si>
    <t>153311111</t>
  </si>
  <si>
    <t>Zřízení armování strmých svahů, násypů nebo opěrných stěn vrstvou z geomříže tkané, ve sklonu do 1:2</t>
  </si>
  <si>
    <t>-1575046625</t>
  </si>
  <si>
    <t>https://podminky.urs.cz/item/CS_URS_2021_01/153311111</t>
  </si>
  <si>
    <t>20+16"zpevnění svahu vedle schodiště u Třídy Míru</t>
  </si>
  <si>
    <t>16</t>
  </si>
  <si>
    <t>M</t>
  </si>
  <si>
    <t>69321121</t>
  </si>
  <si>
    <t>georohož protierozní - jutová</t>
  </si>
  <si>
    <t>344187710</t>
  </si>
  <si>
    <t>https://podminky.urs.cz/item/CS_URS_2021_01/69321121</t>
  </si>
  <si>
    <t>36"viz pol.č.15331111</t>
  </si>
  <si>
    <t>36*1,1845 'Přepočtené koeficientem množství</t>
  </si>
  <si>
    <t>17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</si>
  <si>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</si>
  <si>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</si>
  <si>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535181781</t>
  </si>
  <si>
    <t>https://podminky.urs.cz/item/CS_URS_2021_01/162351104</t>
  </si>
  <si>
    <t>"odvoz zeminy na mezideponii, pro pozdější použití do násypů SO04</t>
  </si>
  <si>
    <t>19,708"viz pol.č.122251101</t>
  </si>
  <si>
    <t>104,396"viz pol.č.131253104</t>
  </si>
  <si>
    <t>40,454"viz pol.č.132251102</t>
  </si>
  <si>
    <t>-10,417"viz pol.č.171151112</t>
  </si>
  <si>
    <t>-115,924"viz pol.č.174151101</t>
  </si>
  <si>
    <t>Mezisoučet - odvoz přebytečné zeminy na mezideponii</t>
  </si>
  <si>
    <t>234,711"odvoz ornice viz pol.121112003 a 121151123 na mezideponii - odhad množství, tl. cca 120 mm</t>
  </si>
  <si>
    <t>18</t>
  </si>
  <si>
    <t>167151111</t>
  </si>
  <si>
    <t>Nakládání, skládání a překládání neulehlého výkopku nebo sypaniny strojně nakládání, množství přes 100 m3, z hornin třídy těžitelnosti I, skupiny 1 až 3</t>
  </si>
  <si>
    <t>-100645383</t>
  </si>
  <si>
    <t>https://podminky.urs.cz/item/CS_URS_2021_01/167151111</t>
  </si>
  <si>
    <t>"rozprostření a urovnání ornice viz pol.č.181311103 a 181351113</t>
  </si>
  <si>
    <t>234,711"odvoz ornice viz pol.121112003 a 121151123 z mezideponie - odhad množství</t>
  </si>
  <si>
    <t>19</t>
  </si>
  <si>
    <t>171151112</t>
  </si>
  <si>
    <t>Uložení sypanin do násypů strojně s rozprostřením sypaniny ve vrstvách a s hrubým urovnáním zhutněných z hornin nesoudržných kamenitých</t>
  </si>
  <si>
    <t>-1694614626</t>
  </si>
  <si>
    <t>https://podminky.urs.cz/item/CS_URS_2021_01/171151112</t>
  </si>
  <si>
    <t>"D.1.1.12 hlavní půdorys</t>
  </si>
  <si>
    <t>"D.1.1.13 příčné řezy A, B</t>
  </si>
  <si>
    <t>"D.1.1.14 příčné řezy C, D</t>
  </si>
  <si>
    <t>"násyp za zdí mezi reliéfní zdí a východní schodištěm podélně s Třídou Míru</t>
  </si>
  <si>
    <t>((0,150+0,000)/2)*3,62*38,370</t>
  </si>
  <si>
    <t>20</t>
  </si>
  <si>
    <t>174151101</t>
  </si>
  <si>
    <t>Zásyp sypaninou z jakékoliv horniny strojně s uložením výkopku ve vrstvách se zhutněním jam, šachet, rýh nebo kolem objektů v těchto vykopávkách</t>
  </si>
  <si>
    <t>1052665248</t>
  </si>
  <si>
    <t>https://podminky.urs.cz/item/CS_URS_2021_01/174151101</t>
  </si>
  <si>
    <t>"D.1.1.16 PŘÍČNÝ ŘEZ G PODÉLNE ŘEZY H I</t>
  </si>
  <si>
    <t>"D.1.1.23 zeď za podiem</t>
  </si>
  <si>
    <t>"D.1.1.24 prostor pro stávající sochu</t>
  </si>
  <si>
    <t>"D.1.1.25 základy pro ohrazení popelnic a kotvící patka zastřešení podia</t>
  </si>
  <si>
    <t>"D.1.2.20 Tabulka prefabrikovaných betonových prvků</t>
  </si>
  <si>
    <t>"rozprostření ornice viz pol.č.181311103</t>
  </si>
  <si>
    <t>"zásyp okolo zdi z prefabrikátů souběžné z Třídou Míru mezi budovou č.p.1397 a schodištěm</t>
  </si>
  <si>
    <t>(0,36+0,10)*0,600*(0,100+16,285+0,100)"obsyp po obou stranách, pod odvodňovacím žlabem a v zelené ploše</t>
  </si>
  <si>
    <t>"zásyp okolo zdi z prefabrikátů souběžné z Třídou Míru mezi reliéfní zdí a schodištěm na východě</t>
  </si>
  <si>
    <t>(0,36+0,10)*0,600*38,550"obsyp po obou stranách, pod zpevněnými plochami a  pod zelenou plochou</t>
  </si>
  <si>
    <t>"zásyp okolo rampy a schodiště u Třídy Míru - západní</t>
  </si>
  <si>
    <t>((1,450+0,670)/2)*0,530*5,360"zásyp okolo rampy</t>
  </si>
  <si>
    <t>2*((0,600+1,450+0,670)/3)*0,530*4,572"obsyp po obou stranách okolo obvodové stěny schodiště</t>
  </si>
  <si>
    <t>((1,450+0,670)/2)*0,530*3,072"zásyp mezi rampou a schodištěm</t>
  </si>
  <si>
    <t>0,775*9,500*1,730"zásyp mezi rameny rampy</t>
  </si>
  <si>
    <t>(0,250*0,504+((0,250+0,571)/2)*5,496)*1,260"zásyp do ramene rampy mezi betonové prvky BP_96, vhodným kamenitým materiálem</t>
  </si>
  <si>
    <t>(((0,571+0,775)/2)*3,504+0,775*1,646)*1,260"zásyp do ramene rampy mezi betonové prvky BP_95, vhodným kamenitým materiálem</t>
  </si>
  <si>
    <t>0,775*1,260*1,730"zásyp do ramene rampy mezi betonový prvek BP_99 a BP_107, vhodným kamenitým materiálem</t>
  </si>
  <si>
    <t>(((0,979+0,775)/2)*3,496+0,775*1,654)*1,310"zásyp do ramene rampy mezi betonové prvky BP_94, vhodným kamenitým materiálem</t>
  </si>
  <si>
    <t>(1,300*0,496+((1,300+0,979)/2)*5,504)*1,310"zásyp do ramene rampy mezi betonové prvky BP_93, vhodným kamenitým materiálem</t>
  </si>
  <si>
    <t>"zásyp okolo schodiště u Třídy Míru - východní</t>
  </si>
  <si>
    <t xml:space="preserve">2*((0,600+1,450+0,670)/3)*0,530*7,010"obsyp po obou stranách okolo obvodové stěny schodiště z betonový prvků BP_61, BP_62 a BP_63 </t>
  </si>
  <si>
    <t>((0,600+1,450+0,670)/3)*0,530*5,240"obsyp z jedné strany okolo obvodové stěny schodiště z betonový prvků BP_64, BP_65 a BP_66</t>
  </si>
  <si>
    <t>0,500*5,200*3,53"zásyp po vybouraném stávajícím schodišti a zpevněné ploše v místě nového násypu</t>
  </si>
  <si>
    <t>"zásyp jámy pro základové patky pro kotvení pódia</t>
  </si>
  <si>
    <t>2*0,300*3,000*3,000"zásyp jámy pod zpevněnými plochami</t>
  </si>
  <si>
    <t>1*1,000*3,000*3,000-0,200*2,000*2,000-0,800*0,500*0,500"zásyp jámy pro desku základové patky v zelené ploše, rozprostření ornice pol.č. 181311103</t>
  </si>
  <si>
    <t>"zásyp prostoru pro stávající sochu</t>
  </si>
  <si>
    <t>0,630*((0,440+0,760)/2)*2*(6,000+4,500)"okolo prostoru</t>
  </si>
  <si>
    <t>0,900*3,300*5,200-0,200*1,000*1,000-0,700*0,500*0,500"uvnitř prostoru</t>
  </si>
  <si>
    <t>181311103</t>
  </si>
  <si>
    <t>Rozprostření a urovnání ornice v rovině nebo ve svahu sklonu do 1:5 ručně při souvislé ploše, tl. vrstvy do 200 mm</t>
  </si>
  <si>
    <t>1515201767</t>
  </si>
  <si>
    <t>https://podminky.urs.cz/item/CS_URS_2021_01/181311103</t>
  </si>
  <si>
    <t>"D.1.1.29 Zpevněné plochy</t>
  </si>
  <si>
    <t>"špatně přístupné místo uprostřed rampy pro přístup z Třídy Míru</t>
  </si>
  <si>
    <t>"v tl. cca 150 mm</t>
  </si>
  <si>
    <t>16,063</t>
  </si>
  <si>
    <t>22</t>
  </si>
  <si>
    <t>181351113</t>
  </si>
  <si>
    <t>Rozprostření a urovnání ornice v rovině nebo ve svahu sklonu do 1:5 strojně při souvislé ploše přes 500 m2, tl. vrstvy do 200 mm</t>
  </si>
  <si>
    <t>69658938</t>
  </si>
  <si>
    <t>https://podminky.urs.cz/item/CS_URS_2021_01/181351113</t>
  </si>
  <si>
    <t>183,302+4,72+232,335+20,876+93,428+49,816+278,789+63,245+227,068+29,098+21,862+142,076+84,373+175,066</t>
  </si>
  <si>
    <t>Zakládání</t>
  </si>
  <si>
    <t>23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</si>
  <si>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</si>
  <si>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</si>
  <si>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532286099</t>
  </si>
  <si>
    <t>https://podminky.urs.cz/item/CS_URS_2021_01/212752101</t>
  </si>
  <si>
    <t>"D.1.1.26 Zpevněné plochy - výkres skladeb</t>
  </si>
  <si>
    <t>"odvodnění chodníku s mlatovým povrchem</t>
  </si>
  <si>
    <t>38,273+37,637</t>
  </si>
  <si>
    <t>24</t>
  </si>
  <si>
    <t>213141111</t>
  </si>
  <si>
    <t>Zřízení vrstvy z geotextilie filtrační, separační, odvodňovací, ochranné, výztužné nebo protierozní v rovině nebo ve sklonu do 1:5, šířky do 3 m</t>
  </si>
  <si>
    <t>311434431</t>
  </si>
  <si>
    <t>https://podminky.urs.cz/item/CS_URS_2021_01/213141111</t>
  </si>
  <si>
    <t>4*0,300*(38,273+37,637)</t>
  </si>
  <si>
    <t>25</t>
  </si>
  <si>
    <t>69311225</t>
  </si>
  <si>
    <t>geotextilie netkaná separační, ochranná, filtrační, drenážní PES 100g/m2</t>
  </si>
  <si>
    <t>13730505</t>
  </si>
  <si>
    <t>https://podminky.urs.cz/item/CS_URS_2021_01/69311225</t>
  </si>
  <si>
    <t>91,092"viz pol.č.213141111</t>
  </si>
  <si>
    <t>91,092*1,1845 'Přepočtené koeficientem množství</t>
  </si>
  <si>
    <t>26</t>
  </si>
  <si>
    <t>271532212.1</t>
  </si>
  <si>
    <t>Podsyp pod základové konstrukce se zhutněním a urovnáním povrchu z kameniva hrubého, frakce 0 - 32 mm</t>
  </si>
  <si>
    <t>635951194</t>
  </si>
  <si>
    <t>"D.1.1.15 příčné řezy E,F</t>
  </si>
  <si>
    <t>"D.1.1.16 příčný řez G</t>
  </si>
  <si>
    <t>"pod základy schodiště z Třídy Míru ve východní části (vpravo dole)</t>
  </si>
  <si>
    <t>0,300*0,400*5,000"podsyp v základovém pasu</t>
  </si>
  <si>
    <t>0,200*2,300*5,000"podsyp pod podkladní deskou schodiště</t>
  </si>
  <si>
    <t>"pod základy schodiště z Třídy Míru v západní části (vlevo dole)</t>
  </si>
  <si>
    <t>0,300*0,400*4,000"podsyp v základovém pasu</t>
  </si>
  <si>
    <t>0,200*2,300*4,000"podsyp pod podkladní deskou schodiště</t>
  </si>
  <si>
    <t>27</t>
  </si>
  <si>
    <t>273313611</t>
  </si>
  <si>
    <t>Základy z betonu prostého desky z betonu kamenem neprokládaného tř. C 16/20</t>
  </si>
  <si>
    <t>-1552277019</t>
  </si>
  <si>
    <t>https://podminky.urs.cz/item/CS_URS_2021_01/273313611</t>
  </si>
  <si>
    <t>"D.1.1.13 příčné řezy A,B</t>
  </si>
  <si>
    <t>"D.1.1.24 Prostor pro stávající sochu</t>
  </si>
  <si>
    <t xml:space="preserve">"D.1.1.25 Základy pro ohrazení popelnic a kotvící patka pro zastřešení pódia </t>
  </si>
  <si>
    <t>"Třída Míru - schody a rampa</t>
  </si>
  <si>
    <t>"zeď podél schodiště z Třídy Míru ve východní části (vpravo dole)</t>
  </si>
  <si>
    <t xml:space="preserve">0,050*0,500*(0,100+1,240+2,000+3,770+0,100+1,190+2,000+2,050+0,100)"pod betonové prvky BP61, BP62, BP63, BP64, BP65, BP66 </t>
  </si>
  <si>
    <t>"Třída Míru - schody a rampa - axonometrie betonových prvků</t>
  </si>
  <si>
    <t>0,050*1,000*9,825"podkladní beton pod základovou desku zdi z betonových prvků BP_83</t>
  </si>
  <si>
    <t>0,350*(1,500+0,100+1,868+0,100+1,204+0,100)"přesah 100mm, pod betonové prvky BP_86, BP_87, BP_88</t>
  </si>
  <si>
    <t>0,350*(1,310+0,100+1,730+0,100+1,260+0,100)"přesah 100mm, pod betonové prvky BP_90, BP_91, BP_92</t>
  </si>
  <si>
    <t>"základ obvodové zdi prostoru pro stávající sochu</t>
  </si>
  <si>
    <t>0,100*(0,540+0,940)*6,140+2*0,100*0,540*3,160</t>
  </si>
  <si>
    <t>"podkladní beton pod základ skulptury</t>
  </si>
  <si>
    <t>0,070*1,000*1,000"deska</t>
  </si>
  <si>
    <t>"podkladní beton kotvících patek pro zastřešení pódia</t>
  </si>
  <si>
    <t>3*0,070*2,000*2,000"deska</t>
  </si>
  <si>
    <t xml:space="preserve">"podkladní beton pod zpevněnou plochu skladby S07 chodníku z OC Hvězda k pobytovým schodům </t>
  </si>
  <si>
    <t>2*0,080*3,500*5,150</t>
  </si>
  <si>
    <t>28</t>
  </si>
  <si>
    <t>273321511</t>
  </si>
  <si>
    <t>Základy z betonu železového (bez výztuže) desky z betonu bez zvláštních nároků na prostředí tř. C 25/30</t>
  </si>
  <si>
    <t>979716615</t>
  </si>
  <si>
    <t>https://podminky.urs.cz/item/CS_URS_2021_01/273321511</t>
  </si>
  <si>
    <t>"D.1.1.15 příčné řezy E, F</t>
  </si>
  <si>
    <t>"D.1.1.26 zpevněné plochy</t>
  </si>
  <si>
    <t>0,482*5,000"základová deska pod schodiště z Třídy Míru ve východní části (vpravo dole); plocha*délka</t>
  </si>
  <si>
    <t>0,482*4,000"základová deska pod schodiště z Třídy Míru v  západní části (vlevo dole)</t>
  </si>
  <si>
    <t>"skladba S07</t>
  </si>
  <si>
    <t>0,080*0,640*6,500"podkladní deska pod dlažbu mezi pobytovými schody a stávající deskou rampy mezi Penny a OC Hvězda</t>
  </si>
  <si>
    <t>0,080*(3,500*4,650+3,000*5,730)"podkladní deska pod dlažbu mezi schody a stávající deskou rampy</t>
  </si>
  <si>
    <t>29</t>
  </si>
  <si>
    <t>273351121</t>
  </si>
  <si>
    <t>Bednění základů desek zřízení</t>
  </si>
  <si>
    <t>1911594036</t>
  </si>
  <si>
    <t>https://podminky.urs.cz/item/CS_URS_2021_01/273351121</t>
  </si>
  <si>
    <t>(0,150+0,200)*5,000+2*0,482"bednění základové desky pod schodiště z Třídy Míru ve východní části (vpravo dole); počet kusů*plocha</t>
  </si>
  <si>
    <t>2*0,482+(0,150+0,200)*4,000"základová deska pod schodiště z Třídy Míru v  západní části (vlevo dole); počet kusů*plocha</t>
  </si>
  <si>
    <t>2*0,080*0,640"bednění podkladní desky pod dlažbu mezi pobytovými schody a stávající deskou rampy mezi Penny a OC Hvězda</t>
  </si>
  <si>
    <t>30</t>
  </si>
  <si>
    <t>273351122</t>
  </si>
  <si>
    <t>Bednění základů desek odstranění</t>
  </si>
  <si>
    <t>-438478828</t>
  </si>
  <si>
    <t>https://podminky.urs.cz/item/CS_URS_2021_01/273351122</t>
  </si>
  <si>
    <t>5,180"viz pol.č. 273351121</t>
  </si>
  <si>
    <t>31</t>
  </si>
  <si>
    <t>273361821</t>
  </si>
  <si>
    <t>Výztuž základů desek z betonářské oceli 10 505 (R) nebo BSt 500</t>
  </si>
  <si>
    <t>t</t>
  </si>
  <si>
    <t>-319610253</t>
  </si>
  <si>
    <t>https://podminky.urs.cz/item/CS_URS_2021_01/273361821</t>
  </si>
  <si>
    <t>"základová deska pod schodiště z Třídy Míru ve východní části</t>
  </si>
  <si>
    <t>"podkladní deska pod dlažbu mezi pobytovými schody a stávající deskou rampy mezi Penny a OC Hvězda</t>
  </si>
  <si>
    <t>"podkladní deska pod dlažbu mezi schody a stávající deskou rampy</t>
  </si>
  <si>
    <t>7,348*0,080"vyztužení 80 kg/m3</t>
  </si>
  <si>
    <t>32</t>
  </si>
  <si>
    <t>274313811</t>
  </si>
  <si>
    <t>Základy z betonu prostého pasy betonu kamenem neprokládaného tř. C 25/30</t>
  </si>
  <si>
    <t>-44856225</t>
  </si>
  <si>
    <t>https://podminky.urs.cz/item/CS_URS_2021_01/274313811</t>
  </si>
  <si>
    <t>"základové pasy pro osazení rampy u Třídy Míru, betonáž bez bednění, do výkopů rýh</t>
  </si>
  <si>
    <t>0,420*0,500*(0,940+2*11,650+2*1,350+0,870)+0,420*1,200*11,650</t>
  </si>
  <si>
    <t>33</t>
  </si>
  <si>
    <t>275321511</t>
  </si>
  <si>
    <t>Základy z betonu železového (bez výztuže) patky z betonu bez zvláštních nároků na prostředí tř. C 25/30</t>
  </si>
  <si>
    <t>-1553017336</t>
  </si>
  <si>
    <t>https://podminky.urs.cz/item/CS_URS_2021_01/275321511</t>
  </si>
  <si>
    <t>"kotvící patka pro zastřešení pódia</t>
  </si>
  <si>
    <t>3*0,200*2,000*2,000"deska</t>
  </si>
  <si>
    <t>3*0,800*0,500*0,500"sloupek</t>
  </si>
  <si>
    <t>"základ pod skulpturu</t>
  </si>
  <si>
    <t>0,200*1,000*1,000"deska</t>
  </si>
  <si>
    <t>0,800*0,500*0,500"sloupek</t>
  </si>
  <si>
    <t>"základové patky zámečnických prvků</t>
  </si>
  <si>
    <t>4*0,500*0,500*0,500"patka pro madlo schodiště Z08</t>
  </si>
  <si>
    <t>34</t>
  </si>
  <si>
    <t>275322511.1</t>
  </si>
  <si>
    <t>Základy z betonu železového (bez výztuže) patky z betonu se zvýšenými nároky na prostředí tř. C 20/25</t>
  </si>
  <si>
    <t>1424774756</t>
  </si>
  <si>
    <t>2*0,200*0,715*0,515"1.figura</t>
  </si>
  <si>
    <t>2*0,050*0,435*0,135"2.figura</t>
  </si>
  <si>
    <t>35</t>
  </si>
  <si>
    <t>275351121</t>
  </si>
  <si>
    <t>Bednění základů patek zřízení</t>
  </si>
  <si>
    <t>1959617471</t>
  </si>
  <si>
    <t>https://podminky.urs.cz/item/CS_URS_2021_01/275351121</t>
  </si>
  <si>
    <t>3*2*0,200*(2,000+2,000)"deska</t>
  </si>
  <si>
    <t>3*2*0,800*(0,500+0,500)"sloupek</t>
  </si>
  <si>
    <t>2*0,200*(1,000+1,000)"deska</t>
  </si>
  <si>
    <t>2*0,800*(0,500+0,500)"sloupek</t>
  </si>
  <si>
    <t>4*4*0,500*0,500"patka pro madlo schodiště Z08</t>
  </si>
  <si>
    <t>2*0,200*2*(0,715+0,515)"1.figura</t>
  </si>
  <si>
    <t>2*0,0502*(0,435+0,135)"2.figura</t>
  </si>
  <si>
    <t>36</t>
  </si>
  <si>
    <t>275351122</t>
  </si>
  <si>
    <t>Bednění základů patek odstranění</t>
  </si>
  <si>
    <t>-1770691825</t>
  </si>
  <si>
    <t>https://podminky.urs.cz/item/CS_URS_2021_01/275351122</t>
  </si>
  <si>
    <t>17,041"viz pol.č.275351121</t>
  </si>
  <si>
    <t>37</t>
  </si>
  <si>
    <t>275361821</t>
  </si>
  <si>
    <t>Výztuž základů patek z betonářské oceli 10 505 (R)</t>
  </si>
  <si>
    <t>-1076975749</t>
  </si>
  <si>
    <t>https://podminky.urs.cz/item/CS_URS_2021_01/275361821</t>
  </si>
  <si>
    <t>3*0,200*2,000*2,000*0,080"deska, vyztužení 80 kg/m3</t>
  </si>
  <si>
    <t>3*0,800*0,500*0,500*0,080"sloupek, vyztužení 80 kg/m3</t>
  </si>
  <si>
    <t>0,200*1,000*1,000*0,080"deska, vyztužení 80 kg/m3</t>
  </si>
  <si>
    <t>0,800*0,500*0,500*0,080"sloupek, vyztužení 80 kg/m3</t>
  </si>
  <si>
    <t>38</t>
  </si>
  <si>
    <t>279321348</t>
  </si>
  <si>
    <t>Základové zdi z betonu železového (bez výztuže) bez zvláštních nároků na prostředí tř. C 30/37</t>
  </si>
  <si>
    <t>1384066205</t>
  </si>
  <si>
    <t>https://podminky.urs.cz/item/CS_URS_2021_01/279321348</t>
  </si>
  <si>
    <t>"obvodové stěny prostoru pro stávající sochu</t>
  </si>
  <si>
    <t>0,340*1,070*(2*3,360+5,940)+0,240*1,070*5,940" v celé výšce</t>
  </si>
  <si>
    <t>2*0,470*0,740*2,540"horní nabetonávka</t>
  </si>
  <si>
    <t>39</t>
  </si>
  <si>
    <t>279351121</t>
  </si>
  <si>
    <t>Bednění základových zdí rovné oboustranné za každou stranu zřízení</t>
  </si>
  <si>
    <t>353229582</t>
  </si>
  <si>
    <t>https://podminky.urs.cz/item/CS_URS_2021_01/279351121</t>
  </si>
  <si>
    <t>"bednění obvodové stěny prostoru pro skulpturu</t>
  </si>
  <si>
    <t>2*1,070*2*(5,940+3,360)" v celé výšce</t>
  </si>
  <si>
    <t>40</t>
  </si>
  <si>
    <t>279351122</t>
  </si>
  <si>
    <t>Bednění základových zdí rovné oboustranné za každou stranu odstranění</t>
  </si>
  <si>
    <t>-2065306955</t>
  </si>
  <si>
    <t>https://podminky.urs.cz/item/CS_URS_2021_01/279351122</t>
  </si>
  <si>
    <t>39,804"viz pol.č.279351121</t>
  </si>
  <si>
    <t>41</t>
  </si>
  <si>
    <t>279351311</t>
  </si>
  <si>
    <t>Bednění základových zdí rovné jednostranné zřízení</t>
  </si>
  <si>
    <t>1894207068</t>
  </si>
  <si>
    <t>https://podminky.urs.cz/item/CS_URS_2021_01/279351311</t>
  </si>
  <si>
    <t>"bednění obvodové stěny prostoru pro stávající sochu</t>
  </si>
  <si>
    <t>0,740*(4*0,470+2*2,540)"bednění horní nabetonávky</t>
  </si>
  <si>
    <t>42</t>
  </si>
  <si>
    <t>279351312</t>
  </si>
  <si>
    <t>Bednění základových zdí rovné jednostranné odstranění</t>
  </si>
  <si>
    <t>-658463996</t>
  </si>
  <si>
    <t>https://podminky.urs.cz/item/CS_URS_2021_01/279351312</t>
  </si>
  <si>
    <t>5,150"viz pol.č.279351311</t>
  </si>
  <si>
    <t>Svislé a kompletní konstrukce</t>
  </si>
  <si>
    <t>43</t>
  </si>
  <si>
    <t>311213113.1</t>
  </si>
  <si>
    <t>Zdivo nadzákladové z lomového kamene - dozdívky z použitím vybouraného žulového kamene</t>
  </si>
  <si>
    <t>-1245937351</t>
  </si>
  <si>
    <t>"D.1.1.17 rampa a schody u Třídy Míru</t>
  </si>
  <si>
    <t>"D.1.1.29 výkres dlažeb a zpevněných ploch</t>
  </si>
  <si>
    <t>"označení K2</t>
  </si>
  <si>
    <t>"dozdívky z použitím vybouraného žulového kamene</t>
  </si>
  <si>
    <t>1,640*0,500*11,780"dozdívka vyšší zdi mezi rampou a Třídou Míru</t>
  </si>
  <si>
    <t>0,490*0,500*3,120 "nižší zeď na jihovýchodě</t>
  </si>
  <si>
    <t>0,910*0,500*0,640"ztracené bednění mezi pobytovými schody a stávající rampou u Penny</t>
  </si>
  <si>
    <t>44</t>
  </si>
  <si>
    <t>342125301</t>
  </si>
  <si>
    <t>Montáž dílců obvodových ze železobetonu se svařovanými spoji, hmotnosti do 1,5 t</t>
  </si>
  <si>
    <t>1070338589</t>
  </si>
  <si>
    <t>https://podminky.urs.cz/item/CS_URS_2021_01/342125301</t>
  </si>
  <si>
    <t>"betonový prvek BP_92</t>
  </si>
  <si>
    <t>1"BP_92</t>
  </si>
  <si>
    <t>"betonový prvek BP_94</t>
  </si>
  <si>
    <t>2"BP_94</t>
  </si>
  <si>
    <t>"betonový prvek BP_95</t>
  </si>
  <si>
    <t>2"BP_95</t>
  </si>
  <si>
    <t>"betonový prvek BP_96</t>
  </si>
  <si>
    <t>2"BP_96</t>
  </si>
  <si>
    <t>45</t>
  </si>
  <si>
    <t>59339106.6</t>
  </si>
  <si>
    <t>betonový prvek 120x1300x1310mm - ozn. BP_92</t>
  </si>
  <si>
    <t>-1083635264</t>
  </si>
  <si>
    <t>"prvek bez požadavku na pohledový beton</t>
  </si>
  <si>
    <t>46</t>
  </si>
  <si>
    <t>59339106.8</t>
  </si>
  <si>
    <t>betonový prvek 120x979-775x5150mm - ozn. BP_94</t>
  </si>
  <si>
    <t>328626366</t>
  </si>
  <si>
    <t>47</t>
  </si>
  <si>
    <t>59339106.9</t>
  </si>
  <si>
    <t>betonový prvek 120x571-775x5150mm - ozn. BP_95</t>
  </si>
  <si>
    <t>-2138094102</t>
  </si>
  <si>
    <t>"betonový prevek BP_95</t>
  </si>
  <si>
    <t>48</t>
  </si>
  <si>
    <t>59339107.0</t>
  </si>
  <si>
    <t>betonový prvek 120x250-571x6000mm - ozn. BP_96</t>
  </si>
  <si>
    <t>753941718</t>
  </si>
  <si>
    <t>49</t>
  </si>
  <si>
    <t>342125302</t>
  </si>
  <si>
    <t>Montáž dílců obvodových ze železobetonu se svařovanými spoji, hmotnosti přes 1,5 do 3 t</t>
  </si>
  <si>
    <t>-35897187</t>
  </si>
  <si>
    <t>https://podminky.urs.cz/item/CS_URS_2021_01/342125302</t>
  </si>
  <si>
    <t>"betonový prvek BP_93</t>
  </si>
  <si>
    <t>2"BP_93</t>
  </si>
  <si>
    <t>"betonový prvek BP_101</t>
  </si>
  <si>
    <t>1"BP_101</t>
  </si>
  <si>
    <t>50</t>
  </si>
  <si>
    <t>59339106.7</t>
  </si>
  <si>
    <t>betonový prvek 120x1300-979x6000mm - ozn. BP_93</t>
  </si>
  <si>
    <t>1885090511</t>
  </si>
  <si>
    <t>"BP_93.pdf</t>
  </si>
  <si>
    <t>51</t>
  </si>
  <si>
    <t>59339107.4</t>
  </si>
  <si>
    <t>betonový prvek 150x4500x1500mm - ozn. BP_101 - protiskluz</t>
  </si>
  <si>
    <t>696401131</t>
  </si>
  <si>
    <t>"BP_101.pdf</t>
  </si>
  <si>
    <t>"pohledový beton - hladký povrch; pochozí plocha - zvýšený protiskluz jemným reliéfem</t>
  </si>
  <si>
    <t>52</t>
  </si>
  <si>
    <t>345125011</t>
  </si>
  <si>
    <t>Montáž dílců parapetních, zábradelních a atikových ze železobetonu se svařovanými spoji, hmotnosti do 1,5 t</t>
  </si>
  <si>
    <t>448029150</t>
  </si>
  <si>
    <t>https://podminky.urs.cz/item/CS_URS_2021_01/345125011</t>
  </si>
  <si>
    <t>"Třída Míru - schody - půdorys a axonometrie betonových prvků</t>
  </si>
  <si>
    <t>"betonový prvek BP_61</t>
  </si>
  <si>
    <t>1"BP_61</t>
  </si>
  <si>
    <t>"betonové prvky BP_62</t>
  </si>
  <si>
    <t>1"BP_62</t>
  </si>
  <si>
    <t>"betonový prvek BP_64</t>
  </si>
  <si>
    <t>1"BP_64</t>
  </si>
  <si>
    <t>"betonový prvek BP_63</t>
  </si>
  <si>
    <t>1"BP_63</t>
  </si>
  <si>
    <t>"betonový prvek BP_65</t>
  </si>
  <si>
    <t>1"BP_65</t>
  </si>
  <si>
    <t>"betonový prvek BP_66</t>
  </si>
  <si>
    <t>1"BP_66</t>
  </si>
  <si>
    <t>"betonový prvek BP_86</t>
  </si>
  <si>
    <t>1"BP_86</t>
  </si>
  <si>
    <t>"betonový prvek BP_87</t>
  </si>
  <si>
    <t>1"BP_87</t>
  </si>
  <si>
    <t>"betonový prvek BP_88</t>
  </si>
  <si>
    <t>1"BP_88</t>
  </si>
  <si>
    <t>"betonový prvek BP_91</t>
  </si>
  <si>
    <t>1"BP_91</t>
  </si>
  <si>
    <t>53</t>
  </si>
  <si>
    <t>59339102.1</t>
  </si>
  <si>
    <t>betonový prvek 300x950x1240mm - ozn. BP_61</t>
  </si>
  <si>
    <t>-678672908</t>
  </si>
  <si>
    <t>"prvek s požadavkem na pohledový beton - hladký povrch bez viditelných vad</t>
  </si>
  <si>
    <t>54</t>
  </si>
  <si>
    <t>59339103.1</t>
  </si>
  <si>
    <t>betonový prvek 300x950-1950x2000mm - ozn. BP_62; BP_65</t>
  </si>
  <si>
    <t>348851645</t>
  </si>
  <si>
    <t>"betonový prvek BP_62</t>
  </si>
  <si>
    <t>"pohledový beton - hladký povrch bez viditelných vad</t>
  </si>
  <si>
    <t>55</t>
  </si>
  <si>
    <t>59339103.2</t>
  </si>
  <si>
    <t>betonový prvek 300x1300x3770mm - ozn. BP_63</t>
  </si>
  <si>
    <t>229734656</t>
  </si>
  <si>
    <t>56</t>
  </si>
  <si>
    <t>59339102.2</t>
  </si>
  <si>
    <t>betonový prvek 300x950x1190mm - ozn. BP_64</t>
  </si>
  <si>
    <t>-520671075</t>
  </si>
  <si>
    <t>57</t>
  </si>
  <si>
    <t>59339103.3</t>
  </si>
  <si>
    <t>betonový prvek 300x1450x2050mm - ozn. BP_66</t>
  </si>
  <si>
    <t>-820316629</t>
  </si>
  <si>
    <t>58</t>
  </si>
  <si>
    <t>59339106.1</t>
  </si>
  <si>
    <t>betonový prvek 150x1350x1500mm - ozn. BP_86</t>
  </si>
  <si>
    <t>-1964486144</t>
  </si>
  <si>
    <t>59</t>
  </si>
  <si>
    <t>59339106.2</t>
  </si>
  <si>
    <t>betonový prvek 150x1850-850x1868mm - ozn. BP_87</t>
  </si>
  <si>
    <t>-426855039</t>
  </si>
  <si>
    <t>60</t>
  </si>
  <si>
    <t>59339106.3</t>
  </si>
  <si>
    <t>betonový prvek 150x850x1204mm - ozn. BP_88</t>
  </si>
  <si>
    <t>1064464787</t>
  </si>
  <si>
    <t>61</t>
  </si>
  <si>
    <t>59339106.5</t>
  </si>
  <si>
    <t>betonový prvek 150x1450-550x1730mm - ozn. BP_91</t>
  </si>
  <si>
    <t>1221558702</t>
  </si>
  <si>
    <t>"BP_91.pdf</t>
  </si>
  <si>
    <t>"prvek s požadavkem na pohledový beton - hladký povrch bez vyditelných vad</t>
  </si>
  <si>
    <t>62</t>
  </si>
  <si>
    <t>345125012</t>
  </si>
  <si>
    <t>Montáž dílců parapetních, zábradelních a atikových ze železobetonu se svařovanými spoji, hmotnosti přes 1,5 do 5 t</t>
  </si>
  <si>
    <t>988904719</t>
  </si>
  <si>
    <t>https://podminky.urs.cz/item/CS_URS_2021_01/345125012</t>
  </si>
  <si>
    <t>"betonový prvek BP_107</t>
  </si>
  <si>
    <t>1"BP_107</t>
  </si>
  <si>
    <t>63</t>
  </si>
  <si>
    <t>59339107.9</t>
  </si>
  <si>
    <t>betonový prvek 150x1430x4730mm - ozn. BP_107</t>
  </si>
  <si>
    <t>-2028160604</t>
  </si>
  <si>
    <t>64</t>
  </si>
  <si>
    <t>381124111.1</t>
  </si>
  <si>
    <t>Montáž drobných prefabrikovaných dílců, hmotnosti do 0,2 t</t>
  </si>
  <si>
    <t>-637292977</t>
  </si>
  <si>
    <t>"rampa_schody_trida_Miru_AXONOMETRIE</t>
  </si>
  <si>
    <t>"betonový prvek BP_90</t>
  </si>
  <si>
    <t>1"BP_90</t>
  </si>
  <si>
    <t>"betonový prvek BP_97</t>
  </si>
  <si>
    <t>1"BP_97</t>
  </si>
  <si>
    <t>65</t>
  </si>
  <si>
    <t>59339106.4</t>
  </si>
  <si>
    <t>betonový prvek 120x250x1260mm - ozn. BP_90</t>
  </si>
  <si>
    <t>-1122455386</t>
  </si>
  <si>
    <t>66</t>
  </si>
  <si>
    <t>59339107.1</t>
  </si>
  <si>
    <t>betonový prvek 120x500x1260mm - ozn. BP_97</t>
  </si>
  <si>
    <t>-1108433114</t>
  </si>
  <si>
    <t>67</t>
  </si>
  <si>
    <t>381124111.2</t>
  </si>
  <si>
    <t>Montáž drobných prefabrikovaných dílců, hmotnosti od 0,2 do 0,4 t</t>
  </si>
  <si>
    <t>-1633422092</t>
  </si>
  <si>
    <t>"BP_98</t>
  </si>
  <si>
    <t>1"betonový prvek BP_98</t>
  </si>
  <si>
    <t>"BP_99</t>
  </si>
  <si>
    <t>1"betonový prvek BP_99</t>
  </si>
  <si>
    <t>68</t>
  </si>
  <si>
    <t>59339107.2</t>
  </si>
  <si>
    <t>betonový prvek 120x800x1310mm - ozn. BP_98</t>
  </si>
  <si>
    <t>658211035</t>
  </si>
  <si>
    <t>"betonový prvek BP_98</t>
  </si>
  <si>
    <t>1"BP_98</t>
  </si>
  <si>
    <t>69</t>
  </si>
  <si>
    <t>59339107.3</t>
  </si>
  <si>
    <t>betonový prvek 120x775x1730mm - ozn. BP_99</t>
  </si>
  <si>
    <t>-87823208</t>
  </si>
  <si>
    <t>"betonový prvek BP_99</t>
  </si>
  <si>
    <t>1"BP_99</t>
  </si>
  <si>
    <t>70</t>
  </si>
  <si>
    <t>381181001.1</t>
  </si>
  <si>
    <t>Demontáž univerzálních mobilních buněk samostatně stojících</t>
  </si>
  <si>
    <t>-353164868</t>
  </si>
  <si>
    <t>"11 - odstranění prodejního stánku</t>
  </si>
  <si>
    <t>1"odstranění trafiky u Penny na mezideponii</t>
  </si>
  <si>
    <t>71</t>
  </si>
  <si>
    <t>381181001.2</t>
  </si>
  <si>
    <t>Montáž univerzálních mobilních buněk samostatně stojících</t>
  </si>
  <si>
    <t>1058249680</t>
  </si>
  <si>
    <t>1"přemístění trafiky u Penny na nové místo</t>
  </si>
  <si>
    <t>Vodorovné konstrukce</t>
  </si>
  <si>
    <t>72</t>
  </si>
  <si>
    <t>413125016</t>
  </si>
  <si>
    <t>Montáž tyčových dílců - trámů, průvlaků a ztužidel ze železobetonu nebo předpjatého betonu se svařovanými spoji přes 10 do 15 t</t>
  </si>
  <si>
    <t>1648662426</t>
  </si>
  <si>
    <t>https://podminky.urs.cz/item/CS_URS_2021_01/413125016</t>
  </si>
  <si>
    <t>"betonový prvek BP_83</t>
  </si>
  <si>
    <t>2"BP_83</t>
  </si>
  <si>
    <t>73</t>
  </si>
  <si>
    <t>59339105.8</t>
  </si>
  <si>
    <t>betonový prvek 450x2380x4825mm - ozn. BP_83</t>
  </si>
  <si>
    <t>-1931036717</t>
  </si>
  <si>
    <t>74</t>
  </si>
  <si>
    <t>431125012</t>
  </si>
  <si>
    <t>Montáž podestových panelů se svařovanými spoji, hmotnosti přes 2 do 5 t</t>
  </si>
  <si>
    <t>1526532443</t>
  </si>
  <si>
    <t>https://podminky.urs.cz/item/CS_URS_2021_01/431125012</t>
  </si>
  <si>
    <t>"betonový prvek BP_102</t>
  </si>
  <si>
    <t>1"BP_102</t>
  </si>
  <si>
    <t>"betonový prvek BP_103</t>
  </si>
  <si>
    <t>1"BP_103</t>
  </si>
  <si>
    <t>"betonový prvek BP_104</t>
  </si>
  <si>
    <t>1"BP_104</t>
  </si>
  <si>
    <t>"betonový prvek BP_105</t>
  </si>
  <si>
    <t>1"BP_105</t>
  </si>
  <si>
    <t>75</t>
  </si>
  <si>
    <t>59339107.5</t>
  </si>
  <si>
    <t>betonový prvek 150x4515-4505x1500mm - ozn. BP_102 - protiskluz</t>
  </si>
  <si>
    <t>-1560883532</t>
  </si>
  <si>
    <t>76</t>
  </si>
  <si>
    <t>59339107.6</t>
  </si>
  <si>
    <t>betonový prvek 150x1650-1500x4780mm - ozn. BP_103 - protiskluz</t>
  </si>
  <si>
    <t>1540647368</t>
  </si>
  <si>
    <t>"pohledový beton - hladký povrch; pochozí plocha zvýšený protiskluz jemným reliéfem</t>
  </si>
  <si>
    <t>77</t>
  </si>
  <si>
    <t>59339107.7</t>
  </si>
  <si>
    <t>betonový prvek 150x1550x4500mm - ozn. BP_104 - protiskluz</t>
  </si>
  <si>
    <t>-1925421618</t>
  </si>
  <si>
    <t>"BP_104.pdf</t>
  </si>
  <si>
    <t>78</t>
  </si>
  <si>
    <t>59339107.8</t>
  </si>
  <si>
    <t>betonový prvek 150x1550x4515-4505mm - ozn. BP_105 - protiskluz</t>
  </si>
  <si>
    <t>-567357886</t>
  </si>
  <si>
    <t>79</t>
  </si>
  <si>
    <t>434121425</t>
  </si>
  <si>
    <t>Osazování schodišťových stupňů železobetonových s vyspárováním styčných spár, s provizorním dřevěným zábradlím a dočasným zakrytím stupnic prkny na desku, stupňů broušených nebo leštěných</t>
  </si>
  <si>
    <t>-1925188992</t>
  </si>
  <si>
    <t>https://podminky.urs.cz/item/CS_URS_2021_01/434121425</t>
  </si>
  <si>
    <t>"betonový prvky BP_60</t>
  </si>
  <si>
    <t>35*1,000"betonový prvek BP_60</t>
  </si>
  <si>
    <t>"betonové prvky BP_89</t>
  </si>
  <si>
    <t>28*1,000"betonový prvek BP_89</t>
  </si>
  <si>
    <t>"betonové prvky BP_100</t>
  </si>
  <si>
    <t>1*1,500"betonový prvek BP_100</t>
  </si>
  <si>
    <t>"betonové prvky BP_106</t>
  </si>
  <si>
    <t>1*1,550"betonový prvek BP_106</t>
  </si>
  <si>
    <t>80</t>
  </si>
  <si>
    <t>59373003.1</t>
  </si>
  <si>
    <t>betonový prvek š 350 v 150 dl 1000mm - ozn. BP_60 - protiskluz</t>
  </si>
  <si>
    <t>-74123825</t>
  </si>
  <si>
    <t>https://podminky.urs.cz/item/CS_URS_2021_01/59373003.1</t>
  </si>
  <si>
    <t>"betonový prvek BP_60</t>
  </si>
  <si>
    <t>35"BP_60</t>
  </si>
  <si>
    <t>81</t>
  </si>
  <si>
    <t>59373003.2</t>
  </si>
  <si>
    <t>betonový prvek š 350 v 150 dl 1000mm - ozn. BP_89 - protiskluz</t>
  </si>
  <si>
    <t>313959668</t>
  </si>
  <si>
    <t>"betonový prvek BP_89.pdf</t>
  </si>
  <si>
    <t>"pohledový beton - hladký povrch; pochozí plocha zvýšený protizkluz jemným reliéfem</t>
  </si>
  <si>
    <t>28"BP_89</t>
  </si>
  <si>
    <t>82</t>
  </si>
  <si>
    <t>59373003.3</t>
  </si>
  <si>
    <t>betonový prvek š 500 v 150 dl 1500mm - ozn. BP_100 - protiskluz</t>
  </si>
  <si>
    <t>-1881865482</t>
  </si>
  <si>
    <t>"betonový prvek BP_100.pdf</t>
  </si>
  <si>
    <t>1"BP_100</t>
  </si>
  <si>
    <t>83</t>
  </si>
  <si>
    <t>59373003.4</t>
  </si>
  <si>
    <t>betonový prvek š 500 v 150 dl 1550mm - ozn. BP_106 - prtotiskluz</t>
  </si>
  <si>
    <t>1598515654</t>
  </si>
  <si>
    <t>"betonový prvek BP_106</t>
  </si>
  <si>
    <t>1"BP_106</t>
  </si>
  <si>
    <t>84</t>
  </si>
  <si>
    <t>452112111</t>
  </si>
  <si>
    <t>Osazení betonových dílců prstenců nebo rámů pod poklopy a mříže, výšky do 100 mm</t>
  </si>
  <si>
    <t>-1008500609</t>
  </si>
  <si>
    <t>https://podminky.urs.cz/item/CS_URS_2021_01/452112111</t>
  </si>
  <si>
    <t>"D.1.1.30 výrobky</t>
  </si>
  <si>
    <t xml:space="preserve">1"pod poklop s ozn. K09 u OC Hvězda - náhrada za stávající poklop </t>
  </si>
  <si>
    <t>85</t>
  </si>
  <si>
    <t>59224147</t>
  </si>
  <si>
    <t>prstenec šachtový vyrovnávací betonový rovný 625x100x80mm</t>
  </si>
  <si>
    <t>-1927423615</t>
  </si>
  <si>
    <t>https://podminky.urs.cz/item/CS_URS_2021_01/59224147</t>
  </si>
  <si>
    <t>1"viz pol.č.452112111</t>
  </si>
  <si>
    <t>Komunikace pozemní</t>
  </si>
  <si>
    <t>86</t>
  </si>
  <si>
    <t>564751111</t>
  </si>
  <si>
    <t>Podklad nebo kryt z kameniva hrubého drceného vel. 32-63 mm s rozprostřením a zhutněním, po zhutnění tl. 150 mm</t>
  </si>
  <si>
    <t>683454536</t>
  </si>
  <si>
    <t>https://podminky.urs.cz/item/CS_URS_2021_01/564751111</t>
  </si>
  <si>
    <t>"podkladní vrstva pod mlatové plochy chodníku</t>
  </si>
  <si>
    <t>61,61+18,27+45,282+6,225</t>
  </si>
  <si>
    <t>87</t>
  </si>
  <si>
    <t>564751111.1</t>
  </si>
  <si>
    <t>Podklad nebo kryt z kameniva hrubého drceného vel. 0-63 mm s rozprostřením a zhutněním, po zhutnění tl. 150 mm</t>
  </si>
  <si>
    <t>677981035</t>
  </si>
  <si>
    <t>2*0,080*3,500*4,650</t>
  </si>
  <si>
    <t>88</t>
  </si>
  <si>
    <t>564771111.1</t>
  </si>
  <si>
    <t>Podklad nebo kryt z kameniva hrubého drceného vel. 0-63 mm s rozprostřením a zhutněním, po zhutnění tl. 250 mm</t>
  </si>
  <si>
    <t>690027201</t>
  </si>
  <si>
    <t>"podkladní vrstvy skladby S04</t>
  </si>
  <si>
    <t>285,789</t>
  </si>
  <si>
    <t>89</t>
  </si>
  <si>
    <t>564801112</t>
  </si>
  <si>
    <t>Podklad ze štěrkodrti ŠD s rozprostřením a zhutněním, po zhutnění tl. 40 mm</t>
  </si>
  <si>
    <t>1875856644</t>
  </si>
  <si>
    <t>https://podminky.urs.cz/item/CS_URS_2021_01/564801112</t>
  </si>
  <si>
    <t>"podkladní vrstvy skladby S02</t>
  </si>
  <si>
    <t>186,995+221,409</t>
  </si>
  <si>
    <t>"podkladní vrstvy skladby S03</t>
  </si>
  <si>
    <t>97,327+390,052</t>
  </si>
  <si>
    <t>279,47</t>
  </si>
  <si>
    <t>"podkladní vrstva, skladba S06</t>
  </si>
  <si>
    <t>7,957+31,127+17,568+9,467</t>
  </si>
  <si>
    <t>90</t>
  </si>
  <si>
    <t>564811112.1</t>
  </si>
  <si>
    <t>Podklad ze štěrkodrti ŠD 0-32 s rozprostřením a zhutněním, po zhutnění tl. 60 mm</t>
  </si>
  <si>
    <t>-2110253909</t>
  </si>
  <si>
    <t>91</t>
  </si>
  <si>
    <t>564851111.1</t>
  </si>
  <si>
    <t>Podklad ze štěrkodrti ŠD 0-32 s rozprostřením a zhutněním, po zhutnění tl. 150 mm</t>
  </si>
  <si>
    <t>-1899922414</t>
  </si>
  <si>
    <t>92</t>
  </si>
  <si>
    <t>564861111.1</t>
  </si>
  <si>
    <t>Podklad ze štěrkodrti ŠD 0-32 s rozprostřením a zhutněním, po zhutnění tl. 200 mm</t>
  </si>
  <si>
    <t>1427200579</t>
  </si>
  <si>
    <t>"podkladní vrstva, skladba S05</t>
  </si>
  <si>
    <t>166,263"pochozí plochy nad podzemními nádržemi, skladby S05</t>
  </si>
  <si>
    <t>6,736+8,675+135,299+10,435+8,784"pochozí plochy u schodišť z Třídy Míru, skladba S05</t>
  </si>
  <si>
    <t>135,299</t>
  </si>
  <si>
    <t>93</t>
  </si>
  <si>
    <t>564931111.1</t>
  </si>
  <si>
    <t>Mlatový povrch, upravená lomová výsivka, okrová barva 0-4 mm s rozprostřením a s hutněním, po zhutnění tl. 40 mm</t>
  </si>
  <si>
    <t>-1315016884</t>
  </si>
  <si>
    <t>https://podminky.urs.cz/item/CS_URS_2021_01/564931111.1</t>
  </si>
  <si>
    <t>94</t>
  </si>
  <si>
    <t>571908111</t>
  </si>
  <si>
    <t>Kryt vymývaným dekoračním kamenivem (kačírkem) tl. 200 mm</t>
  </si>
  <si>
    <t>1280893001</t>
  </si>
  <si>
    <t>https://podminky.urs.cz/item/CS_URS_2021_01/571908111</t>
  </si>
  <si>
    <t>"označení N1</t>
  </si>
  <si>
    <t>8,039+23,271"před Penny</t>
  </si>
  <si>
    <t>95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</si>
  <si>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</si>
  <si>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</si>
  <si>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543260389</t>
  </si>
  <si>
    <t>https://podminky.urs.cz/item/CS_URS_2021_01/596211213</t>
  </si>
  <si>
    <t xml:space="preserve">"skladba S03, S06; </t>
  </si>
  <si>
    <t>123,707+117,435+9,467+375,265+3,84</t>
  </si>
  <si>
    <t>96</t>
  </si>
  <si>
    <t>59245213</t>
  </si>
  <si>
    <t>dlažba zámková tvaru I 196x161x80mm přírodní</t>
  </si>
  <si>
    <t>777710909</t>
  </si>
  <si>
    <t>https://podminky.urs.cz/item/CS_URS_2021_01/59245213</t>
  </si>
  <si>
    <t>629,714"viz pol.č.596211213</t>
  </si>
  <si>
    <t>629,714*1,01 'Přepočtené koeficientem množství</t>
  </si>
  <si>
    <t>97</t>
  </si>
  <si>
    <t>596811120</t>
  </si>
  <si>
    <t>Kladení dlažby z betonových nebo kameninových dlaždic komunikací pro pěší s vyplněním spár a se smetením přebytečného materiálu na vzdálenost do 3 m s ložem z kameniva těženého tl. 40 mm velikosti dlaždic do 0,09 m2 (bez zámku), pro plochy do 50 m2</t>
  </si>
  <si>
    <t>-264937479</t>
  </si>
  <si>
    <t>https://podminky.urs.cz/item/CS_URS_2021_01/596811120</t>
  </si>
  <si>
    <t>"skladba S02; označení B2</t>
  </si>
  <si>
    <t>21,770*0,400</t>
  </si>
  <si>
    <t>98</t>
  </si>
  <si>
    <t>59295030</t>
  </si>
  <si>
    <t>dlažba tvar čtverec betonová 400x400x80mm přírodní  - ozn. B2</t>
  </si>
  <si>
    <t>-628389003</t>
  </si>
  <si>
    <t>8,708"viz pol.č.596811120; ztratné 10%</t>
  </si>
  <si>
    <t>8,708*1,1 'Přepočtené koeficientem množství</t>
  </si>
  <si>
    <t>99</t>
  </si>
  <si>
    <t>596811129</t>
  </si>
  <si>
    <t>Kladení dlažby z betonových nebo kameninových dlaždic komunikací pro pěší s vyplněním spár a se smetením přebytečného materiálu na vzdálenost do 3 m s ložem z kameniva těženého tl. 40 mm velikosti dlaždic do 0,09 m2 (bez zámku), pro plochy přes 100 do 300 m2</t>
  </si>
  <si>
    <t>-1070206328</t>
  </si>
  <si>
    <t>"skladba S02, S06; označení B1</t>
  </si>
  <si>
    <t>342,308</t>
  </si>
  <si>
    <t>-196,385"viz pol.č.596811321</t>
  </si>
  <si>
    <t>100</t>
  </si>
  <si>
    <t>59245930</t>
  </si>
  <si>
    <t>dlažba tvar čtverec betonová 200x200x80mm šedá - ozn. B1</t>
  </si>
  <si>
    <t>-2145489356</t>
  </si>
  <si>
    <t>"označení B1</t>
  </si>
  <si>
    <t>145,923"viz pol.č.596811129; ztratné 7%</t>
  </si>
  <si>
    <t>145,923*1,07 'Přepočtené koeficientem množství</t>
  </si>
  <si>
    <t>101</t>
  </si>
  <si>
    <t>596811221</t>
  </si>
  <si>
    <t>Kladení dlažby z betonových nebo kameninových dlaždic komunikací pro pěší s vyplněním spár a se smetením přebytečného materiálu na vzdálenost do 3 m s ložem z kameniva těženého tl. 40 mm velikosti dlaždic přes 0,09 m2 do 0,25 m2, pro plochy přes 50 do 100 m2</t>
  </si>
  <si>
    <t>-1200016801</t>
  </si>
  <si>
    <t>https://podminky.urs.cz/item/CS_URS_2021_01/596811221</t>
  </si>
  <si>
    <t>"skladba S04; označení D1</t>
  </si>
  <si>
    <t>23,903+21,094+13,377+12,292</t>
  </si>
  <si>
    <t>102</t>
  </si>
  <si>
    <t>59245934</t>
  </si>
  <si>
    <t>dlažba betonová šedá 600x400x80mm - ozn. D1</t>
  </si>
  <si>
    <t>792636845</t>
  </si>
  <si>
    <t>70,666"viz pol.č.596811221; ztratné 10 %</t>
  </si>
  <si>
    <t>70,666*1,1 'Přepočtené koeficientem množství</t>
  </si>
  <si>
    <t>103</t>
  </si>
  <si>
    <t>596811223</t>
  </si>
  <si>
    <t>Kladení dlažby z betonových nebo kameninových dlaždic komunikací pro pěší s vyplněním spár a se smetením přebytečného materiálu na vzdálenost do 3 m s ložem z kameniva těženého tl. 40 mm velikosti dlaždic přes 0,09 m2 do 0,25 m2, pro plochy přes 300 m2</t>
  </si>
  <si>
    <t>-1748474508</t>
  </si>
  <si>
    <t>https://podminky.urs.cz/item/CS_URS_2021_01/596811223</t>
  </si>
  <si>
    <t>"skladba S02, S05; označení F1</t>
  </si>
  <si>
    <t>186,995+393,199+8,385</t>
  </si>
  <si>
    <t>104</t>
  </si>
  <si>
    <t>59245936</t>
  </si>
  <si>
    <t>dlažba betonovátl. 80mm, kombiforma (320/320, 400/320, 480/320, 400/240, 240/240, 320/240, 320/400, 480/400, 400/400 mm), barva  pískovcová - ozn. F1</t>
  </si>
  <si>
    <t>-795422160</t>
  </si>
  <si>
    <t>588,579"viz pol.č.596811223; ztratné 7 %</t>
  </si>
  <si>
    <t>588,579*1,07 'Přepočtené koeficientem množství</t>
  </si>
  <si>
    <t>105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</si>
  <si>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</si>
  <si>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</si>
  <si>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-1264514017</t>
  </si>
  <si>
    <t>https://podminky.urs.cz/item/CS_URS_2021_01/596811311</t>
  </si>
  <si>
    <t>"skladba S04; označení C1</t>
  </si>
  <si>
    <t>4,038+5,166+4,085+5,506+4,133+5,268+3,915+5,255+8,399+9,589+8,482+9,58+8,587+9,431+8,334+9,500"světlé pozadí</t>
  </si>
  <si>
    <t>"skladba S04; označení C2</t>
  </si>
  <si>
    <t>4,088+5,376+4,033+5,354+4,023+5,278+4,031+5,353"paprsky</t>
  </si>
  <si>
    <t>2*25,853"obruba</t>
  </si>
  <si>
    <t>Mezisoučet "obruba</t>
  </si>
  <si>
    <t>"skladba S04; označení C4</t>
  </si>
  <si>
    <t>3,244+2,207+3,311+2,193+3,243+2,208+3,344+2,225 "stíny</t>
  </si>
  <si>
    <t>106</t>
  </si>
  <si>
    <t>59245931</t>
  </si>
  <si>
    <t>dlažba betonová 800x400x80mm, barva pískovcová - ozn. C1</t>
  </si>
  <si>
    <t>293512609</t>
  </si>
  <si>
    <t>109,268"viz pol.č.596811311; ztratné 20%</t>
  </si>
  <si>
    <t>109,268*1,2 'Přepočtené koeficientem množství</t>
  </si>
  <si>
    <t>107</t>
  </si>
  <si>
    <t>59245932</t>
  </si>
  <si>
    <t>dlažba betonová 800x400x80mm, barva antracit - ozn. C2</t>
  </si>
  <si>
    <t>1714942870</t>
  </si>
  <si>
    <t>89,242"viz pol.č.596811311; ztratné 20%</t>
  </si>
  <si>
    <t>89,242*1,2 'Přepočtené koeficientem množství</t>
  </si>
  <si>
    <t>108</t>
  </si>
  <si>
    <t>59245933</t>
  </si>
  <si>
    <t>dlažba betonová 800x400x80mm, barva šedá  - ozn. C4</t>
  </si>
  <si>
    <t>-1806429904</t>
  </si>
  <si>
    <t>21,975"viz pol.č.596811311; ztratné 20%</t>
  </si>
  <si>
    <t>21,975*1,2 'Přepočtené koeficientem množství</t>
  </si>
  <si>
    <t>109</t>
  </si>
  <si>
    <t>596811321</t>
  </si>
  <si>
    <t>Kladení velkoformátové dlažby pozemních komunikací a komunikací pro pěší s ložem z kameniva tl. 40 mm, s vyplněním spár, s hutněním, vibrováním a se smetením přebytečného materiálu tl. do 100 mm, velikosti dlaždic přes 0,5 m2, pro plochy do 300 m2</t>
  </si>
  <si>
    <t>-439832726</t>
  </si>
  <si>
    <t>https://podminky.urs.cz/item/CS_URS_2021_01/596811321</t>
  </si>
  <si>
    <t>"skladba S04, označení A1</t>
  </si>
  <si>
    <t>4*(15,193+16,215)+25,479+20,899+14,908+9,467</t>
  </si>
  <si>
    <t>110</t>
  </si>
  <si>
    <t>59246919</t>
  </si>
  <si>
    <t>dlažba velkoformátová betonová 1000x1000 tl 80mm, barva šedá - ozn. A1</t>
  </si>
  <si>
    <t>757278694</t>
  </si>
  <si>
    <t>196,385"viz pol.č.596811321; ztratné 10%</t>
  </si>
  <si>
    <t>196,385*1,1 'Přepočtené koeficientem množství</t>
  </si>
  <si>
    <t>111</t>
  </si>
  <si>
    <t>596841222.1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</si>
  <si>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100 do 300 m2 - PLOCHY NA POZEMCÍCH MĚSTA</t>
  </si>
  <si>
    <t>980204023</t>
  </si>
  <si>
    <t>"skladba S08; označení D2</t>
  </si>
  <si>
    <t>99,5"chodníková fontána, podkladní vrstvy viz SO03</t>
  </si>
  <si>
    <t>"skladba S07; označení G1</t>
  </si>
  <si>
    <t>193,883+3,500*4,650+3,00*5,730"plochy na pozemcích města</t>
  </si>
  <si>
    <t>112</t>
  </si>
  <si>
    <t>596841222.2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</si>
  <si>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100 do 300 m2 - PLOCHY NA SOUKROMÉM POZEMKU</t>
  </si>
  <si>
    <t>951413239</t>
  </si>
  <si>
    <t>113</t>
  </si>
  <si>
    <t>59245935</t>
  </si>
  <si>
    <t>dlažba betonová 600x400x50mm, barva  šedá - ozn. D2</t>
  </si>
  <si>
    <t>-1300328144</t>
  </si>
  <si>
    <t>99,500"viz pol.č.596841222; ztratné 20 %</t>
  </si>
  <si>
    <t>99,5*1,2 'Přepočtené koeficientem množství</t>
  </si>
  <si>
    <t>114</t>
  </si>
  <si>
    <t>59245937.1</t>
  </si>
  <si>
    <t>dlažba betonová 600x400x50mm, barva lasturové vápno  - ozn. G1 - PLOCHY NA POZEMCÍCH MĚSTA</t>
  </si>
  <si>
    <t>1336859138</t>
  </si>
  <si>
    <t>"viz pol.č.596841222; ztratné 5 %</t>
  </si>
  <si>
    <t>227,348"plochy na pozemcích města</t>
  </si>
  <si>
    <t>227,348*1,05 'Přepočtené koeficientem množství</t>
  </si>
  <si>
    <t>115</t>
  </si>
  <si>
    <t>59245937.2</t>
  </si>
  <si>
    <t>dlažba betonová 600x400x50mm, barva lasturové vápno  - ozn. G1 - PLOCHY NA SOUKROMÉM POZEMKU</t>
  </si>
  <si>
    <t>-418784854</t>
  </si>
  <si>
    <t>358,866*1,05 'Přepočtené koeficientem množství</t>
  </si>
  <si>
    <t>Úpravy povrchů, podlahy a osazování výplní</t>
  </si>
  <si>
    <t>116</t>
  </si>
  <si>
    <t>628195001</t>
  </si>
  <si>
    <t>Očištění zdiva nebo betonu zdí a valů před započetím oprav ručně</t>
  </si>
  <si>
    <t>-1476532368</t>
  </si>
  <si>
    <t>https://podminky.urs.cz/item/CS_URS_2021_01/628195001</t>
  </si>
  <si>
    <t>"D_1_1_11_Výkres bouracích prací</t>
  </si>
  <si>
    <t>"B_Souhrnna technicka zprava.pdf</t>
  </si>
  <si>
    <t>"očištění před opatrnou demontáží kamenného obkladu dle požadavku na demolice -viz čl. j) odst. B.1 souhrnné technické zprávy</t>
  </si>
  <si>
    <t>(11,931+7,846+11,887+8,018)*0,400</t>
  </si>
  <si>
    <t>117</t>
  </si>
  <si>
    <t>629995101</t>
  </si>
  <si>
    <t>Očištění vnějších ploch skulptury tlakovou vodou omytím</t>
  </si>
  <si>
    <t>-327346218</t>
  </si>
  <si>
    <t>https://podminky.urs.cz/item/CS_URS_2021_01/629995101</t>
  </si>
  <si>
    <t>"D.1.1.16 Příčný řez G</t>
  </si>
  <si>
    <t>19,500"odhadnutá plocha elipsoidu</t>
  </si>
  <si>
    <t>"čelo terasy (zvýšené plochy) před OC hvězda očistit, pokud stávající kamenné obložení očistit bude nutné stávající obklad odstranit</t>
  </si>
  <si>
    <t>"a nahradit vhodnou demontovanou dlažbou</t>
  </si>
  <si>
    <t>0,600*(9,000+8,200)</t>
  </si>
  <si>
    <t>20"očištění stávajících kamenných schodů - odhad plochy</t>
  </si>
  <si>
    <t>Trubní vedení</t>
  </si>
  <si>
    <t>118</t>
  </si>
  <si>
    <t>899102112.1</t>
  </si>
  <si>
    <t>Osazení krytky na kotvící bod pro ´stage´ (střechu pódia) - atyp.</t>
  </si>
  <si>
    <t>1331286671</t>
  </si>
  <si>
    <t>"označení K07</t>
  </si>
  <si>
    <t>"kotvení zastřešení "stage"</t>
  </si>
  <si>
    <t>3+2"ve zpevněných plochách</t>
  </si>
  <si>
    <t>119</t>
  </si>
  <si>
    <t>63126939.1</t>
  </si>
  <si>
    <t>hrdlo trubky PVC KG DN160 + zátka KG DN160, ochrana proti mechanickému poškození nerezovým plechem - ozn. K07</t>
  </si>
  <si>
    <t>-1220155942</t>
  </si>
  <si>
    <t>3+2"viz pol.č.899102112</t>
  </si>
  <si>
    <t>120</t>
  </si>
  <si>
    <t>899103112</t>
  </si>
  <si>
    <t>Osazení poklopů litinových a ocelových včetně rámů pro třídu zatížení B125, C250</t>
  </si>
  <si>
    <t>904566060</t>
  </si>
  <si>
    <t>https://podminky.urs.cz/item/CS_URS_2021_01/899103112</t>
  </si>
  <si>
    <t>1"poklop s ozn. P09 - náhrada za stávající poklop u OC Hvězda</t>
  </si>
  <si>
    <t>121</t>
  </si>
  <si>
    <t>55241010.9</t>
  </si>
  <si>
    <t>poklop třída B125, kruhový rám, vstup 600mm, s bezpečnostním uzavíráním - ozn. K09</t>
  </si>
  <si>
    <t>898018411</t>
  </si>
  <si>
    <t>1"viz pol.č.899103112</t>
  </si>
  <si>
    <t>Ostatní konstrukce a práce, bourání</t>
  </si>
  <si>
    <t>122</t>
  </si>
  <si>
    <t>911121111.2</t>
  </si>
  <si>
    <t>Montáž zábradlí ocelového přichyceného vruty do betonového podkladu</t>
  </si>
  <si>
    <t>kg</t>
  </si>
  <si>
    <t>346716106</t>
  </si>
  <si>
    <t>76,204"Z01 - madlo rampy (shora)</t>
  </si>
  <si>
    <t>36,766"Z02 - madlo rampy (zboku)</t>
  </si>
  <si>
    <t>189,316"Z03 - zábradlí u rampy</t>
  </si>
  <si>
    <t>25,1404"Z04 - zábradlí spodního schodiště</t>
  </si>
  <si>
    <t>26,6412"Z05 - zábradlí u spodního schodiště (započteno 1-krát)</t>
  </si>
  <si>
    <t>100,932"Z08 - zábradlí u horního schodiště (započteno 2-krát)</t>
  </si>
  <si>
    <t>90,8784"Z09 - zábradlí u horního schodiště (započteno 2-krát)</t>
  </si>
  <si>
    <t>37,8992"Z10 - zábradlí u horního schodiště (započteno 1-krát)</t>
  </si>
  <si>
    <t>37,8992"Z11 - zábradlí u horního schodiště (započteno 1-krát)</t>
  </si>
  <si>
    <t>129,185"Z12 - krycí dveře plechové</t>
  </si>
  <si>
    <t>88,245"Z13 - krycí dveře plechové</t>
  </si>
  <si>
    <t>76,05"Z16 - zábradlí u Penny (dočasné)</t>
  </si>
  <si>
    <t>75,36"Z17 - nápis HVĚZDA na kamenné zdi</t>
  </si>
  <si>
    <t>59,703"Z20 - Ochranný kryt pro zásuvky (započteno 2-krát)</t>
  </si>
  <si>
    <t>51,696"Z21 - Madlo schodiště (započteno 2-krát)</t>
  </si>
  <si>
    <t>123</t>
  </si>
  <si>
    <t>54870901</t>
  </si>
  <si>
    <t>madlo rampy (kotveno zboku 8x, shora 4x) - pozink + barva antracit - ozn. Z01</t>
  </si>
  <si>
    <t>265808285</t>
  </si>
  <si>
    <t>124</t>
  </si>
  <si>
    <t>54870902</t>
  </si>
  <si>
    <t>madlo rampy (zboku) - pozink + barva antracit - ozn. Z02</t>
  </si>
  <si>
    <t>-110246041</t>
  </si>
  <si>
    <t>125</t>
  </si>
  <si>
    <t>54870903</t>
  </si>
  <si>
    <t>zábradlí u rampy - pozink + barva antracit - ozn. Z03</t>
  </si>
  <si>
    <t>-1185107929</t>
  </si>
  <si>
    <t>126</t>
  </si>
  <si>
    <t>54870904</t>
  </si>
  <si>
    <t>zábradlí spodního schodiště - pozink + barva antracit - ozn. Z04</t>
  </si>
  <si>
    <t>-701606654</t>
  </si>
  <si>
    <t>127</t>
  </si>
  <si>
    <t>54870905</t>
  </si>
  <si>
    <t>zábradlí u spodního schodišt - pozink + barva antracit - ozn. Z05</t>
  </si>
  <si>
    <t>1899650012</t>
  </si>
  <si>
    <t>26,641"Z05 - zábradlí u spodního schodiště - 1 ks</t>
  </si>
  <si>
    <t>128</t>
  </si>
  <si>
    <t>54870908</t>
  </si>
  <si>
    <t>zábradlí u horního schodiště - pozink + barva antracit - ozn. Z08</t>
  </si>
  <si>
    <t>-232845070</t>
  </si>
  <si>
    <t>100,932"Z08 - zábradlí u horního schodiště - 2 ks</t>
  </si>
  <si>
    <t>129</t>
  </si>
  <si>
    <t>54870909</t>
  </si>
  <si>
    <t>zábradlí u horního schodiště - pozink + barva antracit - ozn. Z09</t>
  </si>
  <si>
    <t>1956975848</t>
  </si>
  <si>
    <t>90,8784"Z09 - zábradlí u horního schodiště - 2 ks</t>
  </si>
  <si>
    <t>130</t>
  </si>
  <si>
    <t>54870910</t>
  </si>
  <si>
    <t>zábradlí u horního schodiště - pozink + barva antracit - ozn. Z10</t>
  </si>
  <si>
    <t>-919107114</t>
  </si>
  <si>
    <t>37,8992"Z10 - zábradlí u horního schodiště - 1 ks</t>
  </si>
  <si>
    <t>131</t>
  </si>
  <si>
    <t>54870911</t>
  </si>
  <si>
    <t>zábradlí u horního schodiště - pozink + barva antracit - ozn. Z11</t>
  </si>
  <si>
    <t>1044842968</t>
  </si>
  <si>
    <t>37,8992"Z11 - zábradlí u horního schodiště - 1 ks</t>
  </si>
  <si>
    <t>132</t>
  </si>
  <si>
    <t>54870911.2</t>
  </si>
  <si>
    <t>zábradlí u horního schodiště - výplň: nerezová lanková síť - ozn. Z11</t>
  </si>
  <si>
    <t>832130989</t>
  </si>
  <si>
    <t>1,7"Z11 - zábradlí u horního schodiště - 1 ks</t>
  </si>
  <si>
    <t>133</t>
  </si>
  <si>
    <t>54870912</t>
  </si>
  <si>
    <t>krycí dveře plechové - pozink + barva antracit - ozn. Z12</t>
  </si>
  <si>
    <t>341847639</t>
  </si>
  <si>
    <t>129,185"Z12 - krycí dveře plechové vč. dvou zámků - atyp. - 1 ks</t>
  </si>
  <si>
    <t>134</t>
  </si>
  <si>
    <t>54870913</t>
  </si>
  <si>
    <t>krycí dveře plechové - pozink + barva antracit - ozn. Z13</t>
  </si>
  <si>
    <t>-1046383041</t>
  </si>
  <si>
    <t>88,245"Z13 - krycí dveře plechové vč. dvou zámků - atyp. - 1 ks</t>
  </si>
  <si>
    <t>135</t>
  </si>
  <si>
    <t>54870916</t>
  </si>
  <si>
    <t>zábradlí u Penny (dočasné) - pozink + barva antracit - ozn. Z16</t>
  </si>
  <si>
    <t>157635013</t>
  </si>
  <si>
    <t>76,05"Z16 - zábradlí u Penny (dočasné) - 1 ks</t>
  </si>
  <si>
    <t>136</t>
  </si>
  <si>
    <t>54870916.2</t>
  </si>
  <si>
    <t>zábradlí u Penny (dočasné) - výplň: nerezová lanková síť - ozn. Z16</t>
  </si>
  <si>
    <t>-2080927527</t>
  </si>
  <si>
    <t>3,6"Z16 - zábradlí u Penny (dočasné) - 1 ks</t>
  </si>
  <si>
    <t>137</t>
  </si>
  <si>
    <t>54870917</t>
  </si>
  <si>
    <t>nápis HVĚZDA na kamenné zdi - pozink + barva antracit - ozn. Z17</t>
  </si>
  <si>
    <t>1240038204</t>
  </si>
  <si>
    <t>75,36"Z17 - nápis HVĚZDA na kamenné zdi - 1 kpl</t>
  </si>
  <si>
    <t>138</t>
  </si>
  <si>
    <t>54870918</t>
  </si>
  <si>
    <t>ochranný kryt pro zásuvky - pozink + barva antracit - ozn. Z20</t>
  </si>
  <si>
    <t>1524130213</t>
  </si>
  <si>
    <t>59,703"Z20 - ochranný kryt pro zásuvky - 2 kusy</t>
  </si>
  <si>
    <t>139</t>
  </si>
  <si>
    <t>54870919</t>
  </si>
  <si>
    <t>madlo schodiště - pozink + barva antracit - ozn. Z21</t>
  </si>
  <si>
    <t>-1503646859</t>
  </si>
  <si>
    <t>51,696"Z21 - madlo schodiště</t>
  </si>
  <si>
    <t>140</t>
  </si>
  <si>
    <t>916111121</t>
  </si>
  <si>
    <t>Osazení silniční obruby z dlažebních kostek v jedné řadě s ložem tl. přes 50 do 100 mm, s vyplněním a zatřením spár cementovou maltou z drobných kostek bez boční opěry, do lože z kameniva těženého</t>
  </si>
  <si>
    <t>118063464</t>
  </si>
  <si>
    <t>https://podminky.urs.cz/item/CS_URS_2021_01/916111121</t>
  </si>
  <si>
    <t>"skladba S04; označení I1</t>
  </si>
  <si>
    <t>3*(14,625+14,567)+2*20,752</t>
  </si>
  <si>
    <t>141</t>
  </si>
  <si>
    <t>58381004</t>
  </si>
  <si>
    <t>kostka dlažební mozaika tmavá žula 4/6 tř 1</t>
  </si>
  <si>
    <t>1440326705</t>
  </si>
  <si>
    <t>https://podminky.urs.cz/item/CS_URS_2021_01/58381004</t>
  </si>
  <si>
    <t>129,080"viz pol.č.916111121</t>
  </si>
  <si>
    <t>129,08*0,1 'Přepočtené koeficientem množství</t>
  </si>
  <si>
    <t>142</t>
  </si>
  <si>
    <t>916331112</t>
  </si>
  <si>
    <t>Osazení zahradního obrubníku betonového s ložem tl. od 50 do 100 mm z betonu prostého tř. C 12/15 s boční opěrou z betonu prostého tř. C 12/15</t>
  </si>
  <si>
    <t>-776671322</t>
  </si>
  <si>
    <t>https://podminky.urs.cz/item/CS_URS_2021_01/916331112</t>
  </si>
  <si>
    <t>"označení O1</t>
  </si>
  <si>
    <t>22,257+29,335+2,079+16,284+1,960+9,779+22,505+28,340</t>
  </si>
  <si>
    <t>15,627+16,356+36,739+22,011+38,645+16,356+5,709+20,383+16,302</t>
  </si>
  <si>
    <t>143</t>
  </si>
  <si>
    <t>59217003</t>
  </si>
  <si>
    <t>obrubník betonový zahradní 500x50x250mm</t>
  </si>
  <si>
    <t>-1382617794</t>
  </si>
  <si>
    <t>https://podminky.urs.cz/item/CS_URS_2021_01/59217003</t>
  </si>
  <si>
    <t>320,667"viz pol.č.916331112</t>
  </si>
  <si>
    <t>-5,000"viz pol.č.59217001</t>
  </si>
  <si>
    <t>315,667*1,02 'Přepočtené koeficientem množství</t>
  </si>
  <si>
    <t>144</t>
  </si>
  <si>
    <t>59217001</t>
  </si>
  <si>
    <t>obrubník betonový zahradní 1000x50x250mm</t>
  </si>
  <si>
    <t>1329329568</t>
  </si>
  <si>
    <t>https://podminky.urs.cz/item/CS_URS_2021_01/59217001</t>
  </si>
  <si>
    <t>10*0,500</t>
  </si>
  <si>
    <t>5*1,02 'Přepočtené koeficientem množství</t>
  </si>
  <si>
    <t>145</t>
  </si>
  <si>
    <t>916371214.1</t>
  </si>
  <si>
    <t>Osazení skrytého flexibilního zahradního obrubníku pozinkovaného zarytím včetně začištění</t>
  </si>
  <si>
    <t>1636874700</t>
  </si>
  <si>
    <t>"označení Z18</t>
  </si>
  <si>
    <t>"oddělení mlatových prvků chodníků od zelených ploch</t>
  </si>
  <si>
    <t>24,700+24,924+21,840</t>
  </si>
  <si>
    <t>31,731+27,293+41,905+6,523+44,629</t>
  </si>
  <si>
    <t>"oddělení zpevněných ploch před OC Hvězda a zelených ploch za pobytovými schody</t>
  </si>
  <si>
    <t>4,650+15,740+4,650+4,655+15,793+4,655+17,200</t>
  </si>
  <si>
    <t>146</t>
  </si>
  <si>
    <t>27245987</t>
  </si>
  <si>
    <t>obrubník z pozink. plechu tl. 2 mm s vrchním lemem; výška s hroty 250mm,  délka 2 m - ozn. Z18</t>
  </si>
  <si>
    <t>886095838</t>
  </si>
  <si>
    <t>146"délka 1 ks je 2 m</t>
  </si>
  <si>
    <t>147</t>
  </si>
  <si>
    <t>919735113</t>
  </si>
  <si>
    <t>Řezání stávajícího živičného krytu nebo podkladu hloubky přes 100 do 150 mm</t>
  </si>
  <si>
    <t>2015991395</t>
  </si>
  <si>
    <t>https://podminky.urs.cz/item/CS_URS_2021_01/919735113</t>
  </si>
  <si>
    <t>"1 - odstranění stávajících povrchů chodníků; napojení na stávající povrchy</t>
  </si>
  <si>
    <t>13,259+4,024</t>
  </si>
  <si>
    <t>"oddělení plochy pod prodejním stánkem</t>
  </si>
  <si>
    <t>2*3,050+3,840</t>
  </si>
  <si>
    <t>148</t>
  </si>
  <si>
    <t>919791013</t>
  </si>
  <si>
    <t>Montáž ochrany stromů v komunikaci s vnitřní litinovou nebo ocelovou výplní (mříží) se zabetonováním ocelového rámu, plochy přes 1 m2</t>
  </si>
  <si>
    <t>-491679640</t>
  </si>
  <si>
    <t>https://podminky.urs.cz/item/CS_URS_2021_01/919791013</t>
  </si>
  <si>
    <t>"označení Z19</t>
  </si>
  <si>
    <t>9"ochranná mříž pro stromy</t>
  </si>
  <si>
    <t>149</t>
  </si>
  <si>
    <t>74919196</t>
  </si>
  <si>
    <t>rám roštu ke stromům kruhový, průměr 1300 mm - ozn. Z19</t>
  </si>
  <si>
    <t>1851572585</t>
  </si>
  <si>
    <t>9"viz pol.č.919791013</t>
  </si>
  <si>
    <t>150</t>
  </si>
  <si>
    <t>74919197</t>
  </si>
  <si>
    <t>rošt ke stromům s rámem 2 díly kruhový, z žárově zinkované oceli, lakovaný RAL 7016 antracit, průměr 1300 mm - ozn. Z19</t>
  </si>
  <si>
    <t>1032692746</t>
  </si>
  <si>
    <t>151</t>
  </si>
  <si>
    <t>936104213.1</t>
  </si>
  <si>
    <t>Montáž odpadkového koše oválného půdorysu vč. spodní stavby</t>
  </si>
  <si>
    <t>657106796</t>
  </si>
  <si>
    <t>"D.1.1.28 Městský mobiliář</t>
  </si>
  <si>
    <t>"odpadkový koš oválného půdorysu</t>
  </si>
  <si>
    <t>"označení M05</t>
  </si>
  <si>
    <t>8"kotveno pod dlažbu do betonového základu</t>
  </si>
  <si>
    <t>152</t>
  </si>
  <si>
    <t>74910921</t>
  </si>
  <si>
    <t>koš odpadkový oválného půdorysu na dvou nohách, s hliníkovou stříškou, objem nádoby 45 l, ocelová konstrukce opatřena ochrannou vrstvou zinku a práškovým vypalovacím lakem, opláštění 26 lamel z akátového dřeva bez PÚ</t>
  </si>
  <si>
    <t>1756814214</t>
  </si>
  <si>
    <t>8"odpadkový koš oválného půdorysu</t>
  </si>
  <si>
    <t>153</t>
  </si>
  <si>
    <t>936104213.2</t>
  </si>
  <si>
    <t>Montáž odpadkového koše čtvercového půdorysu vč. spodní stavby</t>
  </si>
  <si>
    <t>109737541</t>
  </si>
  <si>
    <t>"odpadkový koš čtvercového půdorysu</t>
  </si>
  <si>
    <t>"označení M06</t>
  </si>
  <si>
    <t>6"kotveno pod dlažbu do betonového základu</t>
  </si>
  <si>
    <t>154</t>
  </si>
  <si>
    <t>74910922</t>
  </si>
  <si>
    <t>koš odpadkový čtvercového půdorysu, se stříškou, ocelová konstrukce opláštěna pozinkovaným lakovaným plechem, pozinkovaná nádoba objemu 50 l, na nožce, ocelová konstrukce opatřena ochrannou vrstvou zinku a práškovým vypalovacím lakem</t>
  </si>
  <si>
    <t>-592075102</t>
  </si>
  <si>
    <t>6"odpadkový koš čtvercového půdorysu</t>
  </si>
  <si>
    <t>155</t>
  </si>
  <si>
    <t>936124113.2</t>
  </si>
  <si>
    <t>Montáž lavičky stabilní kotvené šrouby na pevný podklad, vč. nožiček a spodní stavby</t>
  </si>
  <si>
    <t>261212532</t>
  </si>
  <si>
    <t>"označení M04</t>
  </si>
  <si>
    <t>"lavička s opěradlem na nožičkách</t>
  </si>
  <si>
    <t>8"kotvení na dlažbu do betonového základu pomocí závitových tyčí</t>
  </si>
  <si>
    <t>156</t>
  </si>
  <si>
    <t>74910903</t>
  </si>
  <si>
    <t>lavička s opěradlem, délka 1,8 m, bočnice odlitky hliníkové slitiny opatřena práškovým vypalovacím lakem, sedák a opěradlo tovří 17 lamel z akátového dřeva bez PÚ</t>
  </si>
  <si>
    <t>456057612</t>
  </si>
  <si>
    <t>8"lavička s opěradlem</t>
  </si>
  <si>
    <t>157</t>
  </si>
  <si>
    <t>936124113.3</t>
  </si>
  <si>
    <t>Montáž stavebnice kruhové lavičky stabilní kotvené šrouby na pevný podklad, vč. nožiček a spodní stavby</t>
  </si>
  <si>
    <t>-630449054</t>
  </si>
  <si>
    <t>"označení M03</t>
  </si>
  <si>
    <t>4"stavebnice obloukové lavičky na centrální noze, bez opěradla</t>
  </si>
  <si>
    <t>158</t>
  </si>
  <si>
    <t>74910904</t>
  </si>
  <si>
    <t>Stavebnice obloukové lavičky na centrální noze, bez opěradla, poloměr oblouku cca 1000 mm, výseč 90°, sedák rošt z ocelových lakovaných kulatin, ocelová lakovaná bočnice</t>
  </si>
  <si>
    <t>-2066558138</t>
  </si>
  <si>
    <t>159</t>
  </si>
  <si>
    <t>74910905</t>
  </si>
  <si>
    <t>průběžná noha pro stavebnici rovných úseků prodloužených laviček</t>
  </si>
  <si>
    <t>-540152462</t>
  </si>
  <si>
    <t>4"průběžná noha rovných úseků</t>
  </si>
  <si>
    <t>160</t>
  </si>
  <si>
    <t>74910906</t>
  </si>
  <si>
    <t>průběžná noha středová - pro stavebnici do oblouku - pro lavičky s ocelovou výplní</t>
  </si>
  <si>
    <t>90015725</t>
  </si>
  <si>
    <t>4"noha středová</t>
  </si>
  <si>
    <t>161</t>
  </si>
  <si>
    <t>920320022</t>
  </si>
  <si>
    <t>Montáž hodin včetně montáže na připravené úchytné body, připojení přívodů, přezkoušení hodin a seřízení</t>
  </si>
  <si>
    <t>1535105486</t>
  </si>
  <si>
    <t>"označení M08</t>
  </si>
  <si>
    <t>1"montáž hodin na sloup osvětlení</t>
  </si>
  <si>
    <t>162</t>
  </si>
  <si>
    <t>95889829</t>
  </si>
  <si>
    <t>městské hodiny na sloupek</t>
  </si>
  <si>
    <t>215754643</t>
  </si>
  <si>
    <t>https://podminky.urs.cz/item/CS_URS_2021_01/95889829</t>
  </si>
  <si>
    <t>1"viz pol.č.920320022</t>
  </si>
  <si>
    <t>163</t>
  </si>
  <si>
    <t>953965124</t>
  </si>
  <si>
    <t>Kotvy chemické s vyvrtáním otvoru, velikost M 12, délka 300 mm</t>
  </si>
  <si>
    <t>1277055757</t>
  </si>
  <si>
    <t>https://podminky.urs.cz/item/CS_URS_2021_01/953965124</t>
  </si>
  <si>
    <t>28"Z03 - zábradlí u rampy</t>
  </si>
  <si>
    <t>13"Z17 - nápis HVĚZDA na kamenné zdi</t>
  </si>
  <si>
    <t>164</t>
  </si>
  <si>
    <t>953965144</t>
  </si>
  <si>
    <t>Kotvy chemické s vyvrtáním otvoru, velikost M 20, délka 350 mm</t>
  </si>
  <si>
    <t>-47919311</t>
  </si>
  <si>
    <t>https://podminky.urs.cz/item/CS_URS_2021_01/953965144</t>
  </si>
  <si>
    <t>7"Z02 - madlo rampy (zboku)</t>
  </si>
  <si>
    <t>165</t>
  </si>
  <si>
    <t>953965161</t>
  </si>
  <si>
    <t>Kotvy chemické s vyvrtáním otvoru, velikost M 30, délka 380 mm</t>
  </si>
  <si>
    <t>-355434494</t>
  </si>
  <si>
    <t>https://podminky.urs.cz/item/CS_URS_2021_01/953965161</t>
  </si>
  <si>
    <t>12"Z01 - madlo rampy (zboku 8 x shora 4x)</t>
  </si>
  <si>
    <t>3"Z04 - zábradlí spodního schodiště</t>
  </si>
  <si>
    <t>3"Z05 - zábradlí u spodního schodiště (započteno 3-krát)</t>
  </si>
  <si>
    <t>6"Z21 - zábradlí - madlo schodiště  (započteno 2-krát)</t>
  </si>
  <si>
    <t>166</t>
  </si>
  <si>
    <t>953965175</t>
  </si>
  <si>
    <t>Kotvy chemické s vyvrtáním otvoru, velikost M 39, délka 510 mm</t>
  </si>
  <si>
    <t>645908173</t>
  </si>
  <si>
    <t>https://podminky.urs.cz/item/CS_URS_2021_01/953965175</t>
  </si>
  <si>
    <t>4"Z08 - zábradlí u horního schodiště - 2 ks</t>
  </si>
  <si>
    <t>4"Z09 - zábradlí u horního schodiště - 2 ks</t>
  </si>
  <si>
    <t>2"Z10 - zábradlí u horního schodiště - 1 ks</t>
  </si>
  <si>
    <t>2"Z11 - zábradlí u horního schodiště - 1 ks</t>
  </si>
  <si>
    <t>4"Z16 - zábradlí u Penny (dočasné) - 1 ks</t>
  </si>
  <si>
    <t>167</t>
  </si>
  <si>
    <t>953965175.1</t>
  </si>
  <si>
    <t>Kotvy chemické s vyvrtáním otvoru kotevní šrouby pro chemické kotvy, velikost M 40, délka 400 mm</t>
  </si>
  <si>
    <t>-72906442</t>
  </si>
  <si>
    <t>"D.1.1.25 Základy pod ohrazení popelnic a kotvící patka zastřešení pódia</t>
  </si>
  <si>
    <t>3+2</t>
  </si>
  <si>
    <t>168</t>
  </si>
  <si>
    <t>961044111</t>
  </si>
  <si>
    <t>Bourání základů z betonu prostého</t>
  </si>
  <si>
    <t>-1545373406</t>
  </si>
  <si>
    <t>https://podminky.urs.cz/item/CS_URS_2021_01/961044111</t>
  </si>
  <si>
    <t>"6-odstranění zídek nefunkční fontány</t>
  </si>
  <si>
    <t>"bourání základu obvodové zdi nefunkční fontány</t>
  </si>
  <si>
    <t>(4,360+4,360+2,870+2,870)*0,800"plocha*výška</t>
  </si>
  <si>
    <t>"12-skulptura bude zachována, bude přesunuta na jiné místo</t>
  </si>
  <si>
    <t>"bourání základu stávající sochy v nefunkční fontáně</t>
  </si>
  <si>
    <t>0,414*0,800"plocha*výška</t>
  </si>
  <si>
    <t>"4-odstranění stávajícího schodiště včetně zídek</t>
  </si>
  <si>
    <t>"základy schodů a zídky budou zachovány a zasypány</t>
  </si>
  <si>
    <t>"5-odstranění stávajících zídek</t>
  </si>
  <si>
    <t>"bourání základů zídek terasovitých záhonů před OC Hvězda východních a v místech východní rampy</t>
  </si>
  <si>
    <t>0,800*0,500*(1,370+1,710)+0,800*0,500*10,880+0,800*0,500*9,110</t>
  </si>
  <si>
    <t>"bourání základů zídek v okolí nefunkční fontány</t>
  </si>
  <si>
    <t>(14,145+6,409+13,351+11,728)*0,800</t>
  </si>
  <si>
    <t>"10-odstranění stávajícího schodiště včetně zídek</t>
  </si>
  <si>
    <t>"stávající ´západní´ schodiště</t>
  </si>
  <si>
    <t>0,800*0,500*2,960"východně od stávajícího schodiště souběžně s Třídou Míru</t>
  </si>
  <si>
    <t>0,800*0,500*2,820"západně od stávajícího schodiště souběžně s Třídou Míru</t>
  </si>
  <si>
    <t xml:space="preserve">0,800*0,500*(1,840+1,210+1,810)"východně podél schodiště </t>
  </si>
  <si>
    <t xml:space="preserve">0,800*0,500*(1,840+1,210+1,810)"západně podél schodiště </t>
  </si>
  <si>
    <t>"9-odstranění stávajícího schodiště včetně zídek</t>
  </si>
  <si>
    <t>"stávající ´východní´ schodiště</t>
  </si>
  <si>
    <t>0,800*0,500*2,19"východně od stávajícího schodiště souběžně s Třídou Míru</t>
  </si>
  <si>
    <t xml:space="preserve">0,800*0,500*(1,210+1,580+2,080)"východně podél schodiště </t>
  </si>
  <si>
    <t>0,800*0,500*(2,110+1,580)"od schodiště k objektu č.p. 1280</t>
  </si>
  <si>
    <t xml:space="preserve">0,800*0,500*(1,210+1,580+2,080)"západně podél schodiště </t>
  </si>
  <si>
    <t>169</t>
  </si>
  <si>
    <t>962022491</t>
  </si>
  <si>
    <t>Bourání zdiva nadzákladového kamenného na maltu cementovou, objemu přes 1 m3</t>
  </si>
  <si>
    <t>678143010</t>
  </si>
  <si>
    <t>https://podminky.urs.cz/item/CS_URS_2021_01/962022491</t>
  </si>
  <si>
    <t>"využití kamene na obklady nových zdí nebo do násypu</t>
  </si>
  <si>
    <t>"bourání zídek terasovitých záhonů u OC Hvězda, které jsou v kolizi s novými pobytovými schody</t>
  </si>
  <si>
    <t>0,670*0,500*25,000</t>
  </si>
  <si>
    <t>0,670*0,500*17,000</t>
  </si>
  <si>
    <t>0,670*0,500*1,340</t>
  </si>
  <si>
    <t>((0,670+0,340)/2)*0,500*10,880+((0,550+0,350)/2)*0,500*9,110</t>
  </si>
  <si>
    <t>2*0,670*0,500*2,170"u schodiště</t>
  </si>
  <si>
    <t>"bourání zídek v okolí nefunkční fontány</t>
  </si>
  <si>
    <t>4,129*(0,000+0,390)/2</t>
  </si>
  <si>
    <t>9,917*0,238</t>
  </si>
  <si>
    <t>(7,175)*0,287</t>
  </si>
  <si>
    <t>4,553*(0,000+0,287)/2</t>
  </si>
  <si>
    <t>0,470*0,500*2,960"východně od stávajícího schodiště souběžně s Třídou Míru</t>
  </si>
  <si>
    <t>0,480*0,500*2,820"západně od stávajícího schodiště souběžně s Třídou Míru</t>
  </si>
  <si>
    <t xml:space="preserve">((0,470+0,400)/2)*0,500*1,840+0,400*0,500*1,210+((0,400+0,250)/2)*0,500*1,810"východně podél schodiště </t>
  </si>
  <si>
    <t xml:space="preserve">((0,480+0,400)/2)*0,500*1,840+0,400*0,500*1,210+((0,400+0,250)/2)*0,500*1,810"západně podél schodiště </t>
  </si>
  <si>
    <t>0,470*0,500*2,19"východně od stávajícího schodiště souběžně s Třídou Míru</t>
  </si>
  <si>
    <t xml:space="preserve">((0,470+0,610)/2)*0,500*1,210+0,610*0,500*1,580+((0,610+0,540)/2)*0,500*2,080"východně podél schodiště </t>
  </si>
  <si>
    <t>0,540*0,500*(2,110+1,580)"od schodiště k objektu č.p. 1280</t>
  </si>
  <si>
    <t xml:space="preserve">((0,450+0,610)/2)*0,500*1,210+0,610*0,500*1,580+((0,610+0,540)/2)*0,500*2,080"západně podél schodiště </t>
  </si>
  <si>
    <t>170</t>
  </si>
  <si>
    <t>962052210</t>
  </si>
  <si>
    <t>Bourání zdiva železobetonového nadzákladového, objemu do 1 m3</t>
  </si>
  <si>
    <t>-1960071569</t>
  </si>
  <si>
    <t>https://podminky.urs.cz/item/CS_URS_2021_01/962052210</t>
  </si>
  <si>
    <t>"odbourání stávajícího základu pro sochu</t>
  </si>
  <si>
    <t>171</t>
  </si>
  <si>
    <t>962052211</t>
  </si>
  <si>
    <t>Bourání zdiva železobetonového nadzákladového, objemu přes 1 m3</t>
  </si>
  <si>
    <t>-544242736</t>
  </si>
  <si>
    <t>https://podminky.urs.cz/item/CS_URS_2021_01/962052211</t>
  </si>
  <si>
    <t>"6 - odstranění zídek nefunkční fontány</t>
  </si>
  <si>
    <t>"bourání obvodové zdi nefunkční fontány</t>
  </si>
  <si>
    <t>172</t>
  </si>
  <si>
    <t>963053936</t>
  </si>
  <si>
    <t>Bourání železobetonových monolitických schodišťových ramen samonosných</t>
  </si>
  <si>
    <t>-767166315</t>
  </si>
  <si>
    <t>https://podminky.urs.cz/item/CS_URS_2021_01/963053936</t>
  </si>
  <si>
    <t>"4 - odstranění stávajícího schodiště včetně zídek</t>
  </si>
  <si>
    <t>"odstranění horního schodišťového ramene stávajícího schodiště před obchodním domem Hvězda</t>
  </si>
  <si>
    <t>"spodní rameno bude ponecháno a zasypáno</t>
  </si>
  <si>
    <t>2,500*6,960</t>
  </si>
  <si>
    <t>"9 - odstranění stávajícího schodiště včetně zídek</t>
  </si>
  <si>
    <t>"schodiště z Třídy Míru</t>
  </si>
  <si>
    <t>2*28,57"plochy</t>
  </si>
  <si>
    <t>173</t>
  </si>
  <si>
    <t>963074959</t>
  </si>
  <si>
    <t>Vybourání schodnic z ocelových nosníků neplentovaných nebo nerabicovaných</t>
  </si>
  <si>
    <t>-766866538</t>
  </si>
  <si>
    <t>https://podminky.urs.cz/item/CS_URS_2021_01/963074959</t>
  </si>
  <si>
    <t>"3-odstranění stávájícího schodiště</t>
  </si>
  <si>
    <t>"vedlejší schodiště k obchodnímu domu č.p. 1540</t>
  </si>
  <si>
    <t>6*4,000"odvoz k výkupu druhotných surovin</t>
  </si>
  <si>
    <t>174</t>
  </si>
  <si>
    <t>965024131</t>
  </si>
  <si>
    <t>Bourání podlah kamenných bez podkladního lože, s jakoukoliv výplní spár z desek nebo mozaiky, plochy přes 1 m2</t>
  </si>
  <si>
    <t>-2134467128</t>
  </si>
  <si>
    <t>https://podminky.urs.cz/item/CS_URS_2021_01/965024131</t>
  </si>
  <si>
    <t>"8 - odstranění stávajících dlažeb a ´květníků´</t>
  </si>
  <si>
    <t>"rozebrání kamenné dlažby hlavního schodiště před obchodním domem č.p.  1540</t>
  </si>
  <si>
    <t>"horní rameno které se bude bourat je již bez kamenné dlažby</t>
  </si>
  <si>
    <t>"rozebrání kamenné dlažby schodišť z ulice okružní</t>
  </si>
  <si>
    <t>2*28,57</t>
  </si>
  <si>
    <t>"rozebrání kamenné dlažby vedlejšícho schodiště před obchodním domeme č.p. 1540</t>
  </si>
  <si>
    <t>8,393</t>
  </si>
  <si>
    <t>175</t>
  </si>
  <si>
    <t>965043441</t>
  </si>
  <si>
    <t>Bourání mazanin betonových s potěrem nebo teracem tl. do 150 mm, plochy přes 4 m2</t>
  </si>
  <si>
    <t>1469076793</t>
  </si>
  <si>
    <t>https://podminky.urs.cz/item/CS_URS_2021_01/965043441</t>
  </si>
  <si>
    <t>"odstranění nefunkční fontány</t>
  </si>
  <si>
    <t>"odstranění betonového dna nefunkční fontány</t>
  </si>
  <si>
    <t>0,150*80,909</t>
  </si>
  <si>
    <t>"odstranění ´ostrůvku´ s posezením před pivnicí Formanka</t>
  </si>
  <si>
    <t>0,150*(4,130*6,440-2,200*2,200)"vybourání podkladní desky pod dlažbou, odhad tloušťky 150mm</t>
  </si>
  <si>
    <t>176</t>
  </si>
  <si>
    <t>965049112</t>
  </si>
  <si>
    <t>Bourání mazanin Příplatek k cenám za bourání mazanin betonových se svařovanou sítí, tl. přes 100 mm</t>
  </si>
  <si>
    <t>2027670933</t>
  </si>
  <si>
    <t>https://podminky.urs.cz/item/CS_URS_2021_01/965049112</t>
  </si>
  <si>
    <t>15,400"viz pol.č.965043441</t>
  </si>
  <si>
    <t>177</t>
  </si>
  <si>
    <t>965081382</t>
  </si>
  <si>
    <t>Bourání podlah z dlaždic bez podkladního lože nebo mazaniny, s jakoukoliv výplní spár z mozaikových lepenců keramických nebo skleněných přes 1 m2</t>
  </si>
  <si>
    <t>-1964723845</t>
  </si>
  <si>
    <t>https://podminky.urs.cz/item/CS_URS_2021_01/965081382</t>
  </si>
  <si>
    <t>"odstranění  dlažby /obkladu/ dna nefunkční fontány</t>
  </si>
  <si>
    <t>80,909</t>
  </si>
  <si>
    <t>178</t>
  </si>
  <si>
    <t>966001211</t>
  </si>
  <si>
    <t>Odstranění lavičky parkové stabilní zabetonované</t>
  </si>
  <si>
    <t>1770909716</t>
  </si>
  <si>
    <t>https://podminky.urs.cz/item/CS_URS_2021_01/966001211</t>
  </si>
  <si>
    <t>"odstranění stávajícího mobiliáře</t>
  </si>
  <si>
    <t>2"lavičky mezi stávající zelenou plochou a objektem č.p.1280</t>
  </si>
  <si>
    <t>4*1"stůl před pivnící v OC Hvězda</t>
  </si>
  <si>
    <t>179</t>
  </si>
  <si>
    <t>966001212</t>
  </si>
  <si>
    <t>Odstranění lavičky parkové stabilní přichycené kotevními šrouby</t>
  </si>
  <si>
    <t>1843893146</t>
  </si>
  <si>
    <t>https://podminky.urs.cz/item/CS_URS_2021_01/966001212</t>
  </si>
  <si>
    <t>2*2"dvě dvoulavičky před pivnicí v OC Hvězda</t>
  </si>
  <si>
    <t>9"okolo stávající zelené plochy</t>
  </si>
  <si>
    <t>180</t>
  </si>
  <si>
    <t>966001311</t>
  </si>
  <si>
    <t>Odstranění odpadkového koše s betonovou patkou</t>
  </si>
  <si>
    <t>522954692</t>
  </si>
  <si>
    <t>https://podminky.urs.cz/item/CS_URS_2021_01/966001311</t>
  </si>
  <si>
    <t>2"koše mezi stávající zelenou plochou a objektem č.p.1540 OC Hvězda</t>
  </si>
  <si>
    <t>181</t>
  </si>
  <si>
    <t>966008222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</si>
  <si>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</si>
  <si>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31296469</t>
  </si>
  <si>
    <t>https://podminky.urs.cz/item/CS_URS_2021_01/966008222</t>
  </si>
  <si>
    <t>11,707"odvodňovací kanálek ve zpevněné ploše u nefunkční fontány</t>
  </si>
  <si>
    <t>182</t>
  </si>
  <si>
    <t>966075141.1</t>
  </si>
  <si>
    <t>Odstranění kovového zábradlí vcelku</t>
  </si>
  <si>
    <t>1941130152</t>
  </si>
  <si>
    <t>2,510+2,110+1,950+3,020"schodiště mezi Penny a OC Hvězda - západní</t>
  </si>
  <si>
    <t>2,600+2,470"schodiště před OC Hvězda</t>
  </si>
  <si>
    <t>183</t>
  </si>
  <si>
    <t>967042712</t>
  </si>
  <si>
    <t>Demontáž kamenného obkladu</t>
  </si>
  <si>
    <t>1787541403</t>
  </si>
  <si>
    <t>https://podminky.urs.cz/item/CS_URS_2021_01/967042712</t>
  </si>
  <si>
    <t>"B_Souhrnna technicka zprava</t>
  </si>
  <si>
    <t>"opatrná demontáž kamenného obkladu z korun zídek dle požadavku na demolice -viz čl. j) odst. B.1 souhrnné technické zprávy</t>
  </si>
  <si>
    <t>"zpětná montáž viz pol.č.782131111 v SO01 - 10,500 m2</t>
  </si>
  <si>
    <t>"zpětná montáž viz pol.č.782631911 v SO04 - 21,125 m2</t>
  </si>
  <si>
    <t>"zbývající obklad z koruny zdi okolo stávající nefunkční fontány</t>
  </si>
  <si>
    <t>(5,000+2*3)*0,400"odhad</t>
  </si>
  <si>
    <t>"bourání krycích desek zídek terasovitých záhonů u OC Hvězda, které jsou v kolizi s novými pobytovými schody</t>
  </si>
  <si>
    <t>0,500*25,000</t>
  </si>
  <si>
    <t>0,500*17,000</t>
  </si>
  <si>
    <t>184</t>
  </si>
  <si>
    <t>977312113</t>
  </si>
  <si>
    <t>Řezání stávajících betonových mazanin s vyztužením hloubky přes 100 do 150 mm</t>
  </si>
  <si>
    <t>-1735433158</t>
  </si>
  <si>
    <t>https://podminky.urs.cz/item/CS_URS_2021_01/977312113</t>
  </si>
  <si>
    <t>"příprava pro odstranění ´ostrůvku´ s posezením před pivnicí Formanka</t>
  </si>
  <si>
    <t>4,130+6,440"výříznutí podkladní desky pod dlažbou, odhad tloušťky 150mm</t>
  </si>
  <si>
    <t>185</t>
  </si>
  <si>
    <t>978059361</t>
  </si>
  <si>
    <t>Odsekání obkladů stěn včetně otlučení podkladní omítky až na zdivo z mozaikových lepenců keramických nebo skleněných přes 1 m2</t>
  </si>
  <si>
    <t>-1125854757</t>
  </si>
  <si>
    <t>https://podminky.urs.cz/item/CS_URS_2021_01/978059361</t>
  </si>
  <si>
    <t>(11,156+11,156+7,203+7,203)*0,540"odstranění mozaikového obkladu ze zdí nefunkční fontány</t>
  </si>
  <si>
    <t>997</t>
  </si>
  <si>
    <t>Přesun sutě</t>
  </si>
  <si>
    <t>186</t>
  </si>
  <si>
    <t>997013601</t>
  </si>
  <si>
    <t>Poplatek za uložení stavebního odpadu na skládce (skládkovné) z prostého betonu zatříděného do Katalogu odpadů pod kódem 17 01 01</t>
  </si>
  <si>
    <t>-1147406286</t>
  </si>
  <si>
    <t>https://podminky.urs.cz/item/CS_URS_2021_01/997013601</t>
  </si>
  <si>
    <t>58,331"viz pol.č.113106121</t>
  </si>
  <si>
    <t>11,595"viz pol.č.113202111</t>
  </si>
  <si>
    <t>140,162"viz pol.č.961044111</t>
  </si>
  <si>
    <t>187</t>
  </si>
  <si>
    <t>997013602</t>
  </si>
  <si>
    <t>Poplatek za uložení stavebního odpadu na skládce (skládkovné) z armovaného betonu zatříděného do Katalogu odpadů pod kódem 17 01 01</t>
  </si>
  <si>
    <t>817841537</t>
  </si>
  <si>
    <t>https://podminky.urs.cz/item/CS_URS_2021_01/997013602</t>
  </si>
  <si>
    <t>0,794"hmotnost suti - viz pol.č.962052210</t>
  </si>
  <si>
    <t>27,763"hmotnost suti - viz pol.č.962052211</t>
  </si>
  <si>
    <t>32,201"hmotnost suti - viz pol.č.963053936</t>
  </si>
  <si>
    <t>33,880"hmotnost suti - viz pol.č.965043441</t>
  </si>
  <si>
    <t>0,447"hmotnost suti - viz pol.č.965049112</t>
  </si>
  <si>
    <t>188</t>
  </si>
  <si>
    <t>997013631</t>
  </si>
  <si>
    <t>Poplatek za uložení stavebního odpadu na skládce (skládkovné) směsného stavebního a demoličního zatříděného do Katalogu odpadů pod kódem 17 09 04</t>
  </si>
  <si>
    <t>558463688</t>
  </si>
  <si>
    <t>https://podminky.urs.cz/item/CS_URS_2021_01/997013631</t>
  </si>
  <si>
    <t>6,149"viz pol.č.965081382</t>
  </si>
  <si>
    <t>0,174"viz pol.č.966001311</t>
  </si>
  <si>
    <t>0,585"viz pol.č.966008222</t>
  </si>
  <si>
    <t>0,416"viz pol.č.978059361</t>
  </si>
  <si>
    <t>189</t>
  </si>
  <si>
    <t>997013645</t>
  </si>
  <si>
    <t>Poplatek za uložení stavebního odpadu na skládce (skládkovné) asfaltového bez obsahu dehtu zatříděného do Katalogu odpadů pod kódem 17 03 02</t>
  </si>
  <si>
    <t>-1242684317</t>
  </si>
  <si>
    <t>https://podminky.urs.cz/item/CS_URS_2021_01/997013645</t>
  </si>
  <si>
    <t>359,252"viz pol.č.113107243.1</t>
  </si>
  <si>
    <t>190</t>
  </si>
  <si>
    <t>997013655</t>
  </si>
  <si>
    <t>Poplatek za uložení stavebního odpadu na skládce (skládkovné) zeminy a kamení zatříděného do Katalogu odpadů pod kódem 17 05 04</t>
  </si>
  <si>
    <t>-960345638</t>
  </si>
  <si>
    <t>https://podminky.urs.cz/item/CS_URS_2021_01/997013655</t>
  </si>
  <si>
    <t>137,545"viz pol.č. 113106122.1</t>
  </si>
  <si>
    <t>274,783"viz pol.č.113106192</t>
  </si>
  <si>
    <t>273,768"viz pol.č.113107223</t>
  </si>
  <si>
    <t>12,582"viz pol.č.965024131</t>
  </si>
  <si>
    <t>34,216*2,5"v tunách, viz pol.č.962022491</t>
  </si>
  <si>
    <t>-10,715*2,5"v tunách, použití vybouraného kamene do nových kamenných zdí - viz SO01 pol.č.311213113.1</t>
  </si>
  <si>
    <t>-5,493*2,5"v tunách, použití vybouraného kamene na vyzdění líce nových kamenných zdí - viz SO04 pol.č.311213112</t>
  </si>
  <si>
    <t>41,273*0,05"demontáž kamenného obkladu, viz pol.č.967042712</t>
  </si>
  <si>
    <t xml:space="preserve">-10,5*0,05"montáž obkladů stěn, viz SO01 -  pol.č.7821311111 </t>
  </si>
  <si>
    <t>-9,440*0,05"montáž obkladů korun zídek, viz SO01 - pol.č.782631911</t>
  </si>
  <si>
    <t>-21,125*0,05"montáž obkladů korun nových zídek, viz SO04 - pol.č.782631911.1</t>
  </si>
  <si>
    <t>191</t>
  </si>
  <si>
    <t>997013879</t>
  </si>
  <si>
    <t>Odkup odpadu kovového</t>
  </si>
  <si>
    <t>-966733907</t>
  </si>
  <si>
    <t>0,528"viz pol.č.963074959</t>
  </si>
  <si>
    <t>0,450"viz pol.č.966001211</t>
  </si>
  <si>
    <t>0,975"viz pol.č.966001212</t>
  </si>
  <si>
    <t>0,264"viz pol.č.966075141.1</t>
  </si>
  <si>
    <t>192</t>
  </si>
  <si>
    <t>997221551</t>
  </si>
  <si>
    <t>Vodorovná doprava suti bez naložení, ale se složením a s hrubým urovnáním ze sypkých materiálů, na vzdálenost do 1 km</t>
  </si>
  <si>
    <t>-1220946336</t>
  </si>
  <si>
    <t>https://podminky.urs.cz/item/CS_URS_2021_01/997221551</t>
  </si>
  <si>
    <t>210,088"viz pol.č.997013601</t>
  </si>
  <si>
    <t>95,085"viz pol.č.997013602</t>
  </si>
  <si>
    <t>7,324"viz pol.č.997013631</t>
  </si>
  <si>
    <t>359,252"viz pol.č.997013645</t>
  </si>
  <si>
    <t>743,708"viz pol.č.997013655</t>
  </si>
  <si>
    <t>2,217"viz pol.č.997013879</t>
  </si>
  <si>
    <t>193</t>
  </si>
  <si>
    <t>997221579</t>
  </si>
  <si>
    <t>Vodorovná doprava vybouraných hmot bez naložení, ale se složením a s hrubým urovnáním na vzdálenost Příplatek k ceně za každý další i započatý 1 km přes 1 km</t>
  </si>
  <si>
    <t>55826921</t>
  </si>
  <si>
    <t>https://podminky.urs.cz/item/CS_URS_2021_01/997221579</t>
  </si>
  <si>
    <t>1420,737*12"viz pol.č.997221551</t>
  </si>
  <si>
    <t>998</t>
  </si>
  <si>
    <t>Přesun hmot</t>
  </si>
  <si>
    <t>194</t>
  </si>
  <si>
    <t>998225111</t>
  </si>
  <si>
    <t>Přesun hmot pro komunikace s krytem z kameniva, monolitickým betonovým nebo živičným dopravní vzdálenost do 200 m jakékoliv délky objektu</t>
  </si>
  <si>
    <t>1691561438</t>
  </si>
  <si>
    <t>https://podminky.urs.cz/item/CS_URS_2021_01/998225111</t>
  </si>
  <si>
    <t>PSV</t>
  </si>
  <si>
    <t>Práce a dodávky PSV</t>
  </si>
  <si>
    <t>725</t>
  </si>
  <si>
    <t>Zdravotechnika - zařizovací předměty</t>
  </si>
  <si>
    <t>195</t>
  </si>
  <si>
    <t>725931924</t>
  </si>
  <si>
    <t>Dodávka a montáž pitné fontánky vč. obetonování</t>
  </si>
  <si>
    <t>soubor</t>
  </si>
  <si>
    <t>-1533413490</t>
  </si>
  <si>
    <t>"označení M07</t>
  </si>
  <si>
    <t>2"pítko</t>
  </si>
  <si>
    <t>767</t>
  </si>
  <si>
    <t>Konstrukce zámečnické</t>
  </si>
  <si>
    <t>196</t>
  </si>
  <si>
    <t>767995111</t>
  </si>
  <si>
    <t>Montáž ostatních atypických zámečnických konstrukcí hmotnosti do 5 kg</t>
  </si>
  <si>
    <t>2048681076</t>
  </si>
  <si>
    <t>https://podminky.urs.cz/item/CS_URS_2021_01/767995111</t>
  </si>
  <si>
    <t>(3+2)*0,72"montáž kotevního oka k chemické kotvě viz pol.č.953965151</t>
  </si>
  <si>
    <t>197</t>
  </si>
  <si>
    <t>13021909</t>
  </si>
  <si>
    <t>oko pro kotvení zastřešení "stage" - ozn. K07</t>
  </si>
  <si>
    <t>392332522</t>
  </si>
  <si>
    <t>(3+2)"matice závěsná pozink</t>
  </si>
  <si>
    <t>198</t>
  </si>
  <si>
    <t>13021999</t>
  </si>
  <si>
    <t>závitová tyč pro připevnění oka pro kotvení zastřešení "stage" - ozn. K07</t>
  </si>
  <si>
    <t>-100262248</t>
  </si>
  <si>
    <t>(3+2)"závitová tyč délky 1m</t>
  </si>
  <si>
    <t>199</t>
  </si>
  <si>
    <t>767996704</t>
  </si>
  <si>
    <t>Demontáž ostatních zámečnických konstrukcí o hmotnosti jednotlivých dílů řezáním přes 250 do 500 kg</t>
  </si>
  <si>
    <t>467151617</t>
  </si>
  <si>
    <t>https://podminky.urs.cz/item/CS_URS_2021_01/767996704</t>
  </si>
  <si>
    <t>"vyříznutí ocelové konstrukce v průchodu z prostranství na sídliště</t>
  </si>
  <si>
    <t>5*600"odhad hmotnosti - demontáž a odvoz provedena za cenu výkupu železa</t>
  </si>
  <si>
    <t>782</t>
  </si>
  <si>
    <t>Dokončovací práce - obklady z kamene</t>
  </si>
  <si>
    <t>200</t>
  </si>
  <si>
    <t>782131111</t>
  </si>
  <si>
    <t>Montáž obkladů stěn z tvrdých kamenů kladených do malty z nejvýše dvou rozdílných druhů pravoúhlých desek ve skladbě se pravidelně opakujících tl. do 25 mm</t>
  </si>
  <si>
    <t>-2112890549</t>
  </si>
  <si>
    <t>https://podminky.urs.cz/item/CS_URS_2021_01/782131111</t>
  </si>
  <si>
    <t>"použití stávajícího obkladu na obklad zídky kolem skulptury</t>
  </si>
  <si>
    <t>2*0,400*(6,00+4,500+0,500)"vnější obklad</t>
  </si>
  <si>
    <t>2*0,100*(3,300+5,200)"vnitřní obklad</t>
  </si>
  <si>
    <t>201</t>
  </si>
  <si>
    <t>782631911</t>
  </si>
  <si>
    <t>Montáž obkladů korun zídek z tvrdých kamenů kladených do malty z nejvýše dvou rozdílných druhů pravoúhlých desek ve skladbě se pravidelně opakujících tl. do 25 mm</t>
  </si>
  <si>
    <t>1578867207</t>
  </si>
  <si>
    <t>"označení K1</t>
  </si>
  <si>
    <t>"použití stávajícího obkladu na obklad kuruny zídky prostoru pro stávající sochu</t>
  </si>
  <si>
    <t>2*0,400*4,500+0,400*5,200+0,800*5,200-0,500*0,800</t>
  </si>
  <si>
    <t>SO02 - Betonová stěna u podia a podzemní stavby</t>
  </si>
  <si>
    <t>-679128536</t>
  </si>
  <si>
    <t>"D.1.1.22 podzemní nádrže</t>
  </si>
  <si>
    <t>"odstranění dlažby vč. podkladu viz SO01 pol.č.113106121 a 113107225</t>
  </si>
  <si>
    <t>"od výšky +1,300 m do - 1,350 m</t>
  </si>
  <si>
    <t>((8,450+5,800)/2*2,650)*14,300+2*(1,325*2,650/2)*5,800"výkop jámy pro retenční a akumulační nádrž vč. svahování 1:2</t>
  </si>
  <si>
    <t>132251103</t>
  </si>
  <si>
    <t>Hloubení nezapažených rýh šířky do 800 mm strojně s urovnáním dna do předepsaného profilu a spádu v hornině třídy těžitelnosti I skupiny 3 přes 50 do 100 m3</t>
  </si>
  <si>
    <t>-442255925</t>
  </si>
  <si>
    <t>https://podminky.urs.cz/item/CS_URS_2021_01/132251103</t>
  </si>
  <si>
    <t>"D.1.1.23 Zeď za pódiem</t>
  </si>
  <si>
    <t>"pro základovou desku pod reliéfní stěnu s dílců BP_81, PB_82</t>
  </si>
  <si>
    <t>1,000*1,500*18,175</t>
  </si>
  <si>
    <t>1957213210</t>
  </si>
  <si>
    <t>290,367"viz pol.č.131253104</t>
  </si>
  <si>
    <t>27,263"viz pol.č.132251103</t>
  </si>
  <si>
    <t>-190,701"viz pol.č.174151101</t>
  </si>
  <si>
    <t>Součet - odvoz přebytečné zeminy na mezideponii</t>
  </si>
  <si>
    <t>-767124821</t>
  </si>
  <si>
    <t>"základová deska pod reliéfní stěnu s dílců BP_81, PB_82</t>
  </si>
  <si>
    <t>-2,500*4,100*12,600"objem retenční nádrže</t>
  </si>
  <si>
    <t>"zásyp okolo reliéfní stěny s dílců BP_81, PB_82</t>
  </si>
  <si>
    <t>2*((0,250+0,930)/2)*1,180*(18,175+1,000+2,000)"rozprostření ornice a skladba vozovky viz SO01</t>
  </si>
  <si>
    <t>271532211</t>
  </si>
  <si>
    <t>Podsyp pod základové konstrukce se zhutněním a urovnáním povrchu z kameniva hrubého, frakce 32 - 63 mm</t>
  </si>
  <si>
    <t>-1139944490</t>
  </si>
  <si>
    <t>https://podminky.urs.cz/item/CS_URS_2021_01/271532211</t>
  </si>
  <si>
    <t>"retenční a akumulační nádrž</t>
  </si>
  <si>
    <t>(0,100+13,300+0,100)*(0,100+4,800+0,100)*0,100"přesah 100 mm</t>
  </si>
  <si>
    <t>((2,550+3,000)/2*(2,550+3,000)/2)*0,500-1,600*1,600*0,500"zásyp okolo čerpací šachty, pod deskou</t>
  </si>
  <si>
    <t>-1700192670</t>
  </si>
  <si>
    <t>"podkladní beton</t>
  </si>
  <si>
    <t>"rampa_schody_trida_Miru_AXONOMETRIE.pdf</t>
  </si>
  <si>
    <t>(0,100+13,300+0,100)*(0,100+4,800+0,100)*0,050"přesah 100 mm všemi směry, retenční a akumulační nádrž</t>
  </si>
  <si>
    <t>"podkladní beton základové desky pod reliéfní stěnu s dílců BP_81, BP_82</t>
  </si>
  <si>
    <t>0,050*1,000*18,175"podkladní beton pod základovou desku reliéfní zdí z betonových prvků BP_81 a BP_82</t>
  </si>
  <si>
    <t>-1588591277</t>
  </si>
  <si>
    <t>0,200*1,000*18,175"základová deska reliéfní zdi z betonových prvků BP_81 a BP_82</t>
  </si>
  <si>
    <t>273323611</t>
  </si>
  <si>
    <t>Základy z betonu železového (bez výztuže) desky z betonu pro konstrukce bílých van tř. C 30/37</t>
  </si>
  <si>
    <t>-1159631615</t>
  </si>
  <si>
    <t>https://podminky.urs.cz/item/CS_URS_2021_01/273323611</t>
  </si>
  <si>
    <t>((13,300*4,800)+(1,600*1,600))*0,300"základová deska z betonu C30/37 - XD3, XA2 včetně desky čerpací šachty</t>
  </si>
  <si>
    <t>-1,000*1,000*0,300"odpočet otvoru ve dně nádrže pro čerpací šachtu</t>
  </si>
  <si>
    <t>-1332307116</t>
  </si>
  <si>
    <t>2*0,200*(1,000+18,175)"bednění základové desky reliéfní zdi z betonových prvků BP_81 a BP_82</t>
  </si>
  <si>
    <t>2*(13,300+4,800)*0,300"bednění desky dna nádrže</t>
  </si>
  <si>
    <t>2*(1,000+1,000)*0,300"bednění dna čerpací šachty ve dně nádrže</t>
  </si>
  <si>
    <t>562597412</t>
  </si>
  <si>
    <t>19,730"viz pol.č. 273351121</t>
  </si>
  <si>
    <t>-630666247</t>
  </si>
  <si>
    <t>"140 kg výztuže na 1 m3 betonu</t>
  </si>
  <si>
    <t>19,620*140/1000"viz pol.č.273323611</t>
  </si>
  <si>
    <t>0,200*1,000*18,175*0,080"80kg/m3</t>
  </si>
  <si>
    <t>279323112</t>
  </si>
  <si>
    <t>Základové zdi z betonu železového (bez výztuže) pro konstrukce bílých van tř. C 30/37</t>
  </si>
  <si>
    <t>-212878980</t>
  </si>
  <si>
    <t>https://podminky.urs.cz/item/CS_URS_2021_01/279323112</t>
  </si>
  <si>
    <t>2*((12,600*0,300)+(0,300*3,500))*1,900"obvodové zdi retenční a akumulační nádrže</t>
  </si>
  <si>
    <t>2*(1,600+1,000)*0,200*0,300"obvodové zdi čerpací šachty</t>
  </si>
  <si>
    <t>(1,200+1,000)*0,050*0,200"obruba čerpací šachty</t>
  </si>
  <si>
    <t>2*2*(1,000+0,600)*0,110*0,200"obruby vstupních šachet</t>
  </si>
  <si>
    <t>1627244812</t>
  </si>
  <si>
    <t>2*(12,600+12,000+4,100+3,500)*1,900"bednění obvodových zdí retenční a akumulační nádrže</t>
  </si>
  <si>
    <t>4*(1,600+1,000)*0,200"bednění obvodových zdí čerpací šachty</t>
  </si>
  <si>
    <t>2*(1,200+1,000)*0,050"bednění obruby čerpací šachty</t>
  </si>
  <si>
    <t>2*4*(1,000+0,600)*0,110"bednění obrub vstupních šachet</t>
  </si>
  <si>
    <t>428402381</t>
  </si>
  <si>
    <t>126,068"viz pol.č.279351121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</si>
  <si>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</si>
  <si>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</si>
  <si>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1278762385</t>
  </si>
  <si>
    <t>https://podminky.urs.cz/item/CS_URS_2021_01/279361821</t>
  </si>
  <si>
    <t>18,829*140/1000"viz pol.č.279323112</t>
  </si>
  <si>
    <t>327121111.1</t>
  </si>
  <si>
    <t>Montáž prefabrikovaných dílců zdí, hmotnosti jednotlivě do 5 t</t>
  </si>
  <si>
    <t>1012188450</t>
  </si>
  <si>
    <t>"BP_81</t>
  </si>
  <si>
    <t>22"BP_81</t>
  </si>
  <si>
    <t>"BP_82</t>
  </si>
  <si>
    <t>1"BP_82</t>
  </si>
  <si>
    <t>59339108.2</t>
  </si>
  <si>
    <t>betonový prvek 250x3430x1500mm - ozn. BP_81</t>
  </si>
  <si>
    <t>649102003</t>
  </si>
  <si>
    <t>"betonový prvek BP_81</t>
  </si>
  <si>
    <t>"prvek s požadavkem na pohledový beton</t>
  </si>
  <si>
    <t>"+ reliéfní provedení povrchu hl.50mm</t>
  </si>
  <si>
    <t>59339108.3</t>
  </si>
  <si>
    <t>betonový prvek 450x3430x1500mm - ozn. BP_82</t>
  </si>
  <si>
    <t>-1276515887</t>
  </si>
  <si>
    <t>"betonvý prvek BP_82</t>
  </si>
  <si>
    <t>411321616</t>
  </si>
  <si>
    <t>Stropy z betonu železového (bez výztuže) stropů deskových, plochých střech, desek balkonových, desek hřibových stropů včetně hlavic hřibových sloupů tř. C 30/37</t>
  </si>
  <si>
    <t>1338340413</t>
  </si>
  <si>
    <t>https://podminky.urs.cz/item/CS_URS_2021_01/411321616</t>
  </si>
  <si>
    <t>12,600*4,100*0,300"strop retenční a akumulační nádrže</t>
  </si>
  <si>
    <t>-2*0,600*0,600*0,300"odpočet otvorů vstupních šachet</t>
  </si>
  <si>
    <t>411351021</t>
  </si>
  <si>
    <t>Bednění stropních konstrukcí - bez podpěrné konstrukce desek tloušťky stropní desky přes 25 do 50 cm zřízení</t>
  </si>
  <si>
    <t>1749068171</t>
  </si>
  <si>
    <t>https://podminky.urs.cz/item/CS_URS_2021_01/411351021</t>
  </si>
  <si>
    <t>(12,000*3,500)"bednění vodorovně</t>
  </si>
  <si>
    <t>2*(12,600+4,000)*0,300"bednění svisle po obvodu</t>
  </si>
  <si>
    <t>2*2*(0,600+0,600)*0,300"bednění otvorů - svisle</t>
  </si>
  <si>
    <t>411351022</t>
  </si>
  <si>
    <t>Bednění stropních konstrukcí - bez podpěrné konstrukce desek tloušťky stropní desky přes 25 do 50 cm odstranění</t>
  </si>
  <si>
    <t>-447278848</t>
  </si>
  <si>
    <t>https://podminky.urs.cz/item/CS_URS_2021_01/411351022</t>
  </si>
  <si>
    <t>53,400"viz pol.č.411351021</t>
  </si>
  <si>
    <t>411354315</t>
  </si>
  <si>
    <t>Podpěrná konstrukce stropů - desek, kleneb a skořepin výška podepření do 4 m tloušťka stropu přes 25 do 35 cm zřízení</t>
  </si>
  <si>
    <t>814019475</t>
  </si>
  <si>
    <t>https://podminky.urs.cz/item/CS_URS_2021_01/411354315</t>
  </si>
  <si>
    <t>411354316</t>
  </si>
  <si>
    <t>Podpěrná konstrukce stropů - desek, kleneb a skořepin výška podepření do 4 m tloušťka stropu přes 25 do 35 cm odstranění</t>
  </si>
  <si>
    <t>853647249</t>
  </si>
  <si>
    <t>https://podminky.urs.cz/item/CS_URS_2021_01/411354316</t>
  </si>
  <si>
    <t>42,000"viz pol.č.411354315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</si>
  <si>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</si>
  <si>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</si>
  <si>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-1007461180</t>
  </si>
  <si>
    <t>https://podminky.urs.cz/item/CS_URS_2021_01/411361821</t>
  </si>
  <si>
    <t>15,282*140/1000"viz pol.č.411321616</t>
  </si>
  <si>
    <t>-1932436389</t>
  </si>
  <si>
    <t>2"poklop s označením K02</t>
  </si>
  <si>
    <t>63126939</t>
  </si>
  <si>
    <t>zadlažďovací poklop vč. rámu, pozinkovaný, vel. 700x700mm - ozn. K02</t>
  </si>
  <si>
    <t>911668273</t>
  </si>
  <si>
    <t>953334423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</si>
  <si>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</si>
  <si>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1719766598</t>
  </si>
  <si>
    <t>https://podminky.urs.cz/item/CS_URS_2021_01/953334423</t>
  </si>
  <si>
    <t>2*2*(1,300+1,300)"těsnění mezi základovými deskami a zdmi čerpací šachty</t>
  </si>
  <si>
    <t>2*(12,300+3,800)"těsnění mezi základovou deskou a zdmi</t>
  </si>
  <si>
    <t>2*(12,300+3,800)"těsnění mezi zdmi a stropem</t>
  </si>
  <si>
    <t>259224693</t>
  </si>
  <si>
    <t>767861011</t>
  </si>
  <si>
    <t>Montáž vnitřních kovových žebříků přímých délky přes 2 do 5 m, ukotvených do betonu</t>
  </si>
  <si>
    <t>7820395</t>
  </si>
  <si>
    <t>https://podminky.urs.cz/item/CS_URS_2021_01/767861011</t>
  </si>
  <si>
    <t>1"výstupní žebřík nádrže</t>
  </si>
  <si>
    <t>44983927</t>
  </si>
  <si>
    <t>žebřík výstupový jednoduchý přímý z nerezové oceli dl 2,4m</t>
  </si>
  <si>
    <t>-1435707490</t>
  </si>
  <si>
    <t>https://podminky.urs.cz/item/CS_URS_2021_01/44983927</t>
  </si>
  <si>
    <t>1"viz pol.č.767861011</t>
  </si>
  <si>
    <t>767995116</t>
  </si>
  <si>
    <t>Montáž ostatních atypických zámečnických konstrukcí hmotnosti přes 100 do 250 kg</t>
  </si>
  <si>
    <t>-86728827</t>
  </si>
  <si>
    <t>https://podminky.urs.cz/item/CS_URS_2021_01/767995116</t>
  </si>
  <si>
    <t>"kotevní prvky dílců BP_81, PB_82 k připevnění k základové desce</t>
  </si>
  <si>
    <t>2*21,66*12*1,500"2 x L140/4</t>
  </si>
  <si>
    <t>13010446</t>
  </si>
  <si>
    <t>úhelník ocelový rovnostranný jakost 11 375 140x140x10mm</t>
  </si>
  <si>
    <t>-694080199</t>
  </si>
  <si>
    <t>https://podminky.urs.cz/item/CS_URS_2021_01/13010446</t>
  </si>
  <si>
    <t>779,760/1000"viz pol.č.767995116</t>
  </si>
  <si>
    <t>998767201</t>
  </si>
  <si>
    <t>Přesun hmot pro zámečnické konstrukce stanovený procentní sazbou (%) z ceny vodorovná dopravní vzdálenost do 50 m v objektech výšky do 6 m</t>
  </si>
  <si>
    <t>%</t>
  </si>
  <si>
    <t>-1982988504</t>
  </si>
  <si>
    <t>https://podminky.urs.cz/item/CS_URS_2021_01/998767201</t>
  </si>
  <si>
    <t>SO03 - Chodníková fontána vč. technologie</t>
  </si>
  <si>
    <t xml:space="preserve">    D1 - Elektromontáž, řízení, osvětlení</t>
  </si>
  <si>
    <t xml:space="preserve">    D2 - Montáž čerpadel, kompresorů</t>
  </si>
  <si>
    <t xml:space="preserve">    D3 - Ostatní dodávky a práce "M"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</si>
  <si>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</si>
  <si>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</si>
  <si>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-1655936947</t>
  </si>
  <si>
    <t>https://podminky.urs.cz/item/CS_URS_2021_01/113107225</t>
  </si>
  <si>
    <t>"odstranění obrubníků viz SO01 pol.č.113202111</t>
  </si>
  <si>
    <t>119,096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</si>
  <si>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</si>
  <si>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</si>
  <si>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-18846643</t>
  </si>
  <si>
    <t>https://podminky.urs.cz/item/CS_URS_2021_01/113107242</t>
  </si>
  <si>
    <t>-1182719558</t>
  </si>
  <si>
    <t>"D.1.1.21 chodníková fontána</t>
  </si>
  <si>
    <t>"odstranění konstrukce vozovky - viz pol.č.113107225 a 113107242</t>
  </si>
  <si>
    <t>"výkop jámy v prostoru chodníkové fontány do hl. 0,800 m a 1,250 m - 0,450 m</t>
  </si>
  <si>
    <t>119,096"viz pol.č.113107225"*((0,2+0,65)*2/3)</t>
  </si>
  <si>
    <t>"výkop jámy pro technologii fontány od výšky +1,005 do -1,830</t>
  </si>
  <si>
    <t>((7,835+5,000)/2*2,835)*8,950+2*(1,4175*2,835)/2*5,000"spádování jámy 1:2</t>
  </si>
  <si>
    <t>0,300*1,000*1,000"jáma pro čerpací jímku ve dně</t>
  </si>
  <si>
    <t>-2,1175*0,650*8,950"odpočet průniku mezi jámou prostoru fontány a jámy pro technologii</t>
  </si>
  <si>
    <t>301417894</t>
  </si>
  <si>
    <t>"D.1.1.16 příčný řez G, podélné řezy H, I</t>
  </si>
  <si>
    <t>"podélný řez I</t>
  </si>
  <si>
    <t>"schody_fontana_AXONOMETRIE</t>
  </si>
  <si>
    <t>"betonový prvek BP_110</t>
  </si>
  <si>
    <t>"pro podkladní beton lemovací zdi z BP_110</t>
  </si>
  <si>
    <t>0,700*0,900*(18,360+2*0,100)"přesah 100mm</t>
  </si>
  <si>
    <t>-1384234592</t>
  </si>
  <si>
    <t>"odvoz vhodného kameniva a zeminy do násypů na mezideponii, využití do násypu v SO04</t>
  </si>
  <si>
    <t>238,395"viz pol.č.131253104</t>
  </si>
  <si>
    <t>11,693"viz pol.č.132251103</t>
  </si>
  <si>
    <t>-107,337"viz pol.č.174151101</t>
  </si>
  <si>
    <t>-1048375866</t>
  </si>
  <si>
    <t>"D.1.1.21 Chodníková fontána</t>
  </si>
  <si>
    <t>"zásyp jámy pro technologii fontány od výšky +1,005 do -1,830</t>
  </si>
  <si>
    <t>-2,62*2,924*8,298"odpočet objemu technologii fontány</t>
  </si>
  <si>
    <t>175111101.1</t>
  </si>
  <si>
    <t>Obsypání bednících dílců okolo trysek</t>
  </si>
  <si>
    <t>756881549</t>
  </si>
  <si>
    <t>"podkladní vrstva skladby S09</t>
  </si>
  <si>
    <t>0,400*((10,470+4,25)/2)*18,730</t>
  </si>
  <si>
    <t>"odpočet plochy ohraničené bednícími dílci</t>
  </si>
  <si>
    <t>-(0,830*8,450+0,951*17,300)*0,400"odvodňovací žlábky</t>
  </si>
  <si>
    <t>-5,171*1,100*0,400"žlab trysek č.1</t>
  </si>
  <si>
    <t>-6,170*1,100*0,400"žlab trysek č.2</t>
  </si>
  <si>
    <t>-5,760*1,100*0,400"žlab trysek č.3</t>
  </si>
  <si>
    <t>-5,340*1,100*0,400"žlab trysek č.4</t>
  </si>
  <si>
    <t>-4,900*1,100*0,400"žlab trysek č.5</t>
  </si>
  <si>
    <t>-4,510*1,100*0,400"žlab trysek č.6</t>
  </si>
  <si>
    <t>-4,100*1,100*0,400"žlab trysek č.7</t>
  </si>
  <si>
    <t>-3,680*1,100*0,400"žlab trysek č.8</t>
  </si>
  <si>
    <t>-3,270*1,100*0,400"žlab trysek č.9</t>
  </si>
  <si>
    <t>-2,850*1,100*0,400"žlab trysek č.10</t>
  </si>
  <si>
    <t>-0,830*1,050*0,400"nádržka trysky</t>
  </si>
  <si>
    <t>58344197</t>
  </si>
  <si>
    <t>štěrkodrť frakce 0/63</t>
  </si>
  <si>
    <t>-541180773</t>
  </si>
  <si>
    <t>https://podminky.urs.cz/item/CS_URS_2021_01/58344197</t>
  </si>
  <si>
    <t>25,276"viz pol.č.175111101.1</t>
  </si>
  <si>
    <t>25,276*2 'Přepočtené koeficientem množství</t>
  </si>
  <si>
    <t>839805686</t>
  </si>
  <si>
    <t>(3,624+2*0,100)*(8,998+2*0,100)*0,100"podsyp pod podkladní beton; přesah 100mm</t>
  </si>
  <si>
    <t>790355053</t>
  </si>
  <si>
    <t>"podkladní beton chodníkové fontány</t>
  </si>
  <si>
    <t>0,120*(8,450*0,830+17,500*0,951+((7,046+2,341)/2)*17,035+0,400*0,500)</t>
  </si>
  <si>
    <t>"podkladní beton odvodňovacích žlábků</t>
  </si>
  <si>
    <t>0,400*0,428*8,050+0,400*0,558*17,740"zalití prostoru mezi bednícími dílci</t>
  </si>
  <si>
    <t>(9,198*3,824)*0,050"přesah 100 mm všemi směry, šachta technologie a základ vánočního stromu</t>
  </si>
  <si>
    <t>"betonový prvkek BP_110</t>
  </si>
  <si>
    <t>"podkladní beton lemovací zdi z betonových prvků BP_110</t>
  </si>
  <si>
    <t>0,700*0,100*(18,36+2*0,100)"přesah 100mm</t>
  </si>
  <si>
    <t>273321711</t>
  </si>
  <si>
    <t>Základy z betonu železového (bez výztuže) desky z betonu bez zvláštních nároků na prostředí tř. C 35/45</t>
  </si>
  <si>
    <t>1735535026</t>
  </si>
  <si>
    <t>https://podminky.urs.cz/item/CS_URS_2021_01/273321711</t>
  </si>
  <si>
    <t>0,200*(8,450*0,830+17,500*0,951+((7,046+2,341)/2)*17,035+0,400*0,500)"ŽB základová deska</t>
  </si>
  <si>
    <t>"odpočet žlabů trysek</t>
  </si>
  <si>
    <t>-4,690*0,300*0,200"žlab trysek č.1</t>
  </si>
  <si>
    <t>-5,690*0,300*0,200"žlab trysek č.2</t>
  </si>
  <si>
    <t>-5,275*0,300*0,200"žlab trysek č.3</t>
  </si>
  <si>
    <t>-4,860*0,300*0,200"žlab trysek č.4</t>
  </si>
  <si>
    <t>-4,445*0,300*0,200"žlab trysek č.5</t>
  </si>
  <si>
    <t>-4,030*0,300*0,200"žlab trysek č.6</t>
  </si>
  <si>
    <t>-3,615*0,300*0,200"žlab trysek č.7</t>
  </si>
  <si>
    <t>-3,200*0,300*0,200"žlab trysek č.8</t>
  </si>
  <si>
    <t>-2,785*0,300*0,200"žlab trysek č.9</t>
  </si>
  <si>
    <t>-2,370*0,300*0,200"žlab trysek č.10</t>
  </si>
  <si>
    <t>-0,300*0,300*0,200"nádržka trysky</t>
  </si>
  <si>
    <t>"zalití prázdného prostoru okolo žlabů trysek mezi bednícími dílci</t>
  </si>
  <si>
    <t>4,990*0,650*0,400-4,690*0,300*((0,150+0,165)/2)"žlab trysek č.1</t>
  </si>
  <si>
    <t>5,990*0,650*0,400-5,690*0,300*((0,150+0,165)/2)"žlab trysek č.2</t>
  </si>
  <si>
    <t>5,575*0,650*0,400-5,275*0,300*((0,150+0,165)/2)"žlab trysek č.3</t>
  </si>
  <si>
    <t>5,160*0,650*0,400-4,860*0,300*((0,150+0,165)/2)"žlab trysek č.4</t>
  </si>
  <si>
    <t>4,745*0,650*0,400-4,445*0,300*((0,150+0,165)/2)"žlab trysek č.5</t>
  </si>
  <si>
    <t>4,330*0,650*0,400-4,030*0,300*((0,150+0,165)/2)"žlab trysek č.6</t>
  </si>
  <si>
    <t>3,915*0,650*0,400-3,615*0,300*((0,150+0,165)/2)"žlab trysek č.7</t>
  </si>
  <si>
    <t>3,500*0,650*0,400-3,200*0,300*((0,150+0,165)/2)"žlab trysek č.8</t>
  </si>
  <si>
    <t>3,085*0,650*0,400-2,785*0,300*((0,150+0,165)/2)"žlab trysek č.9</t>
  </si>
  <si>
    <t>2,670*0,650*0,400-2,370*0,300*((0,150+0,165)/2)"žlab trysek č.10</t>
  </si>
  <si>
    <t>0,600*0,650*0,400-0,300*0,300*((0,150+0,165)/2)"nádržka trysky</t>
  </si>
  <si>
    <t>0,400*0,500*0,400"základ pro kovící bod podia</t>
  </si>
  <si>
    <t>-295595524</t>
  </si>
  <si>
    <t>(8,998*3,624)*0,300"základová deska šachty technologie fontány z betonu C30/37 - XD3, XA2</t>
  </si>
  <si>
    <t>1,000*1,000*0,220"základová deska čerpací šachty</t>
  </si>
  <si>
    <t>-36511163</t>
  </si>
  <si>
    <t>(7,990+17,730+3,125+18,285)*0,120"bednění podkladního betonu fontány</t>
  </si>
  <si>
    <t>0,200*(8,450+18,130+0,830+0,445+17,650+2*0,400+3,290+0,265)"bednění základové desky</t>
  </si>
  <si>
    <t>2*(9,194+3,854)*0,050"bednění podkladního betonu šachty technologie a základ vánočního stromu</t>
  </si>
  <si>
    <t>-1166097151</t>
  </si>
  <si>
    <t>16,933"viz pol.č. 273351121</t>
  </si>
  <si>
    <t>-904145188</t>
  </si>
  <si>
    <t>10,003*140/1000"viz pol.č.273323611</t>
  </si>
  <si>
    <t>273362021</t>
  </si>
  <si>
    <t>Výztuž základů desek ze svařovaných sítí z drátů typu KARI</t>
  </si>
  <si>
    <t>-1316050868</t>
  </si>
  <si>
    <t>https://podminky.urs.cz/item/CS_URS_2021_01/273362021</t>
  </si>
  <si>
    <t>20*0,0182"cca 20 sítí KARI 6/15/2x3 (KH 20)</t>
  </si>
  <si>
    <t>"ŽB deska pochozí fontány</t>
  </si>
  <si>
    <t>40*0,0474"2 x Síť KARI 8/10/2x3m (KY 49)</t>
  </si>
  <si>
    <t>275323611</t>
  </si>
  <si>
    <t>Základy z betonu železového (bez výztuže) patky z betonu pro konstrukce bílých van tř. C 30/37</t>
  </si>
  <si>
    <t>-774146066</t>
  </si>
  <si>
    <t>https://podminky.urs.cz/item/CS_URS_2021_01/275323611</t>
  </si>
  <si>
    <t>"horní část základového bloku, spodní část realizovaný po vrstvách společně s obetonováním nádrží viz pol.č.279323112</t>
  </si>
  <si>
    <t xml:space="preserve">1,300*1,300*0,488"horní část základového bloku pro vánoční strom </t>
  </si>
  <si>
    <t>-PI*0,400*0,400*0,488"odpočet otvoru pro kotvení vánočního stromu</t>
  </si>
  <si>
    <t>-1417664601</t>
  </si>
  <si>
    <t>2*(1,300+1,300)*0,488"bednění límce základu pro kotvení vánočního stromu- rovné</t>
  </si>
  <si>
    <t>PI*0,800*0,480"bednění límce základu pro kotvení vánočního stromu- kruhové</t>
  </si>
  <si>
    <t>18175346</t>
  </si>
  <si>
    <t>3,744"viz pol.č.275351121</t>
  </si>
  <si>
    <t>279113152</t>
  </si>
  <si>
    <t>Základové zdi z tvárnic ztraceného bednění včetně výplně z betonu bez zvláštních nároků na vliv prostředí třídy C 25/30, tloušťky zdiva přes 150 do 200 mm</t>
  </si>
  <si>
    <t>-892988488</t>
  </si>
  <si>
    <t>https://podminky.urs.cz/item/CS_URS_2021_01/279113152</t>
  </si>
  <si>
    <t>"bednění okolo odvodňovacích zlábků</t>
  </si>
  <si>
    <t>(0,437+7,491+0,428+8,450+18,130+0,558+0,758)*0,400</t>
  </si>
  <si>
    <t>"bednění okolo žlabů trysek</t>
  </si>
  <si>
    <t>2*(4,971+1,100)*0,400"žlab trysek č.1</t>
  </si>
  <si>
    <t>0,400*0,400"propojení mezi žlabem trysek č.1 a žlabem trysek č.2</t>
  </si>
  <si>
    <t>2*(5,970+1,100)*0,400"žlab trysek č.2</t>
  </si>
  <si>
    <t>0,400*0,400"propojení mezi žlabem trysek č.2 a žlabem trysek č.3</t>
  </si>
  <si>
    <t>2*(5,560+1,100)*0,400"žlab trysek č.3</t>
  </si>
  <si>
    <t>0,400*0,400"propojení mezi žlabem trysek č.3 a žlabem trysek č.4</t>
  </si>
  <si>
    <t>2*(5,140+1,100)*0,400"žlab trysek č.4</t>
  </si>
  <si>
    <t>0,400*0,400"propojení mezi žlabem trysek č.4 a žlabem trysek č.5</t>
  </si>
  <si>
    <t>2*(4,700+1,100)*0,400"žlab trysek č.5</t>
  </si>
  <si>
    <t>0,400*0,400"propojení mezi žlabem trysek č.5 a žlabem trysek č.6</t>
  </si>
  <si>
    <t>2*(4,310+1,100)*0,400"žlab trysek č.6</t>
  </si>
  <si>
    <t>0,400*0,400"propojení mezi žlabem trysek č.6 a žlabem trysek č.7</t>
  </si>
  <si>
    <t>2*(3,900+1,100)*0,400"žlab trysek č.7</t>
  </si>
  <si>
    <t>0,400*0,400"propojení mezi žlabem trysek č.7 a žlabem trysek č.8</t>
  </si>
  <si>
    <t>2*(3,480+1,100)*0,400"žlab trysek č.8</t>
  </si>
  <si>
    <t>0,400*0,400"propojení mezi žlabem trysek č.8 a žlabem trysek č.9</t>
  </si>
  <si>
    <t>2*(3,070+1,100)*0,400"žlab trysek č.9</t>
  </si>
  <si>
    <t>0,400*0,400"propojení mezi žlabem trysek č.9 a žlabem trysek č.10</t>
  </si>
  <si>
    <t>2*(2,650+1,100)*0,400"žlab trysek č.10</t>
  </si>
  <si>
    <t>0,400*0,400"propojení mezi žlabem trysek č.10 a nádržkou trysky</t>
  </si>
  <si>
    <t>2*(0,630+1,100)*0,400"nádržka trysky</t>
  </si>
  <si>
    <t>541606396</t>
  </si>
  <si>
    <t>2*(1,138+1,000)*0,500+2*(0,600+0,600)*0,500"bednění lemování vstupu do retenční nádrže od HH stropu</t>
  </si>
  <si>
    <t>2*(1,150+1,000)*0,500+2*(0,600+0,600)*0,500"bednění lemu vstupu do strojovny technologie od HH stropu</t>
  </si>
  <si>
    <t>-1662771649</t>
  </si>
  <si>
    <t>6,688"viz pol.č.279351121</t>
  </si>
  <si>
    <t>-18211944</t>
  </si>
  <si>
    <t>(8,298*2,924)*0,200"strop strojovny a retenční nádrže</t>
  </si>
  <si>
    <t>-(PI*0,800+2*0,600*0,600)*0,200"odpočet otvorů vstupních šachet a otvoru pro osazení vánočního stromu</t>
  </si>
  <si>
    <t>411351011</t>
  </si>
  <si>
    <t>Bednění stropních konstrukcí - bez podpěrné konstrukce desek tloušťky stropní desky přes 5 do 25 cm zřízení</t>
  </si>
  <si>
    <t>1460629587</t>
  </si>
  <si>
    <t>https://podminky.urs.cz/item/CS_URS_2021_01/411351011</t>
  </si>
  <si>
    <t>2*(8,298+2,924)*0,200"bednění stropu strojovny a retenční nádrže-svislé</t>
  </si>
  <si>
    <t>2*2*(0,600+0,600)*0,200"bednění lemování vstupu do retenční nádrže od HH stropu</t>
  </si>
  <si>
    <t>PI*0,800*0,200"bednění otvoru základu vánočního stromu</t>
  </si>
  <si>
    <t>411351012</t>
  </si>
  <si>
    <t>Bednění stropních konstrukcí - bez podpěrné konstrukce desek tloušťky stropní desky přes 5 do 25 cm odstranění</t>
  </si>
  <si>
    <t>789728142</t>
  </si>
  <si>
    <t>https://podminky.urs.cz/item/CS_URS_2021_01/411351012</t>
  </si>
  <si>
    <t>5,952"viz pol.č.411351011</t>
  </si>
  <si>
    <t>411354313</t>
  </si>
  <si>
    <t>Podpěrná konstrukce stropů - desek, kleneb a skořepin výška podepření do 4 m tloušťka stropu přes 15 do 25 cm zřízení</t>
  </si>
  <si>
    <t>-1107873829</t>
  </si>
  <si>
    <t>https://podminky.urs.cz/item/CS_URS_2021_01/411354313</t>
  </si>
  <si>
    <t>(3,724+2,224)*2,324"strop strojovny a retenční nádrže</t>
  </si>
  <si>
    <t>411354314</t>
  </si>
  <si>
    <t>Podpěrná konstrukce stropů - desek, kleneb a skořepin výška podepření do 4 m tloušťka stropu přes 15 do 25 cm odstranění</t>
  </si>
  <si>
    <t>470980616</t>
  </si>
  <si>
    <t>https://podminky.urs.cz/item/CS_URS_2021_01/411354314</t>
  </si>
  <si>
    <t>13,823"viz pol.č.411354313</t>
  </si>
  <si>
    <t>-409464445</t>
  </si>
  <si>
    <t>4,206*140/1000"viz pol.č.411321616</t>
  </si>
  <si>
    <t>413125005.1</t>
  </si>
  <si>
    <t>Montáž prefabrikovaných dílců, hmotnosti přes 7 do 10 t</t>
  </si>
  <si>
    <t>-498338158</t>
  </si>
  <si>
    <t>"fontána - schody - axonometrie</t>
  </si>
  <si>
    <t>4"BP_110</t>
  </si>
  <si>
    <t>59339107</t>
  </si>
  <si>
    <t>betonový prvek 500x1500x4590mm - ozn. BP_110</t>
  </si>
  <si>
    <t>-706448600</t>
  </si>
  <si>
    <t>https://podminky.urs.cz/item/CS_URS_2021_01/59339107</t>
  </si>
  <si>
    <t>"BP_110.pdf</t>
  </si>
  <si>
    <t>"betonový prvek s požadavek na pohledový beton - hladký povrch bez vididtelných vad</t>
  </si>
  <si>
    <t>4"betonový prvek BP_110</t>
  </si>
  <si>
    <t>435124111.1</t>
  </si>
  <si>
    <t xml:space="preserve">Montáž prefabrikovaných dílců schodišťových stupňů, hmotnosti do 1,5 t </t>
  </si>
  <si>
    <t>703472227</t>
  </si>
  <si>
    <t>"betonový prvek BP_111</t>
  </si>
  <si>
    <t>116"BP_111</t>
  </si>
  <si>
    <t>betonový prvek š 350 v 150 dl 1000mm - ozn. BP_111 - protiskluz</t>
  </si>
  <si>
    <t>1257425010</t>
  </si>
  <si>
    <t>"pohledový beton - hladký povrch; pochozí plocha zvýšený protiskluz</t>
  </si>
  <si>
    <t>1959573781</t>
  </si>
  <si>
    <t>2"poklop pro technologickou a akumulační šachtu - označení K06</t>
  </si>
  <si>
    <t>1"poklop na kotvící otvor vánočního stromu, hmotnost cca 250 kg</t>
  </si>
  <si>
    <t>63126937</t>
  </si>
  <si>
    <t>Zadlažďovací pozinkovaný poklop 600x600mm, pochozí, vč. těsnění a uzamykání - ozn. K06</t>
  </si>
  <si>
    <t>-1259616251</t>
  </si>
  <si>
    <t>63126938</t>
  </si>
  <si>
    <t>zadlažďovací poklop vč. rámu – atyp. kruhový Ø 1 000 mm - ozn. K08</t>
  </si>
  <si>
    <t>1145141488</t>
  </si>
  <si>
    <t>1"poklop včetně rámu na kotvící otvor vánočního stromu, hmotnost cca 250 kg</t>
  </si>
  <si>
    <t>899620161</t>
  </si>
  <si>
    <t>Obetonování plastových šachet z polypropylenu betonem prostým v otevřeném výkopu, beton tř. C 30/37</t>
  </si>
  <si>
    <t>2102196248</t>
  </si>
  <si>
    <t>https://podminky.urs.cz/item/CS_URS_2021_01/899620161</t>
  </si>
  <si>
    <t>"D_1_zpevnene plochy.dwg</t>
  </si>
  <si>
    <t>"D_1_2_10 - Technologie fontány.pdf</t>
  </si>
  <si>
    <t>"betonáž od HH základové desky (ode dna nádrže) po 0,300 m, aby nedošlo k vyplavaní, do výšky -0,788 m</t>
  </si>
  <si>
    <t>2*(2,324+3,724+0,300+2,224+0,300)*0,300*2,092"obetonování nádrží z PP</t>
  </si>
  <si>
    <t>2,924*1,750*2,092"základový blok realizovaný společně s obetonováním nádrží</t>
  </si>
  <si>
    <t>-PI*0,400*0,400*1,512"odpočet otvoru pro kotvení vánočního stromu, dno ve výšce -2,300 m</t>
  </si>
  <si>
    <t>(1,138+1,000+0,600+0,600)*0,200*0,488+0,138*0,138*1,000"obetonování vstupu do retenční nádrže od HH stropu</t>
  </si>
  <si>
    <t>(1,150+1,000+0,600+0,600)*0,200*0,488+0,150*0,150*1,000"obetonování vstupu do strojovny technologie od HH stropu</t>
  </si>
  <si>
    <t>899640111</t>
  </si>
  <si>
    <t>Bednění pro obetonování plastových šachet v otevřeném výkopu hranatých</t>
  </si>
  <si>
    <t>901738154</t>
  </si>
  <si>
    <t>https://podminky.urs.cz/item/CS_URS_2021_01/899640111</t>
  </si>
  <si>
    <t>"200811_Výkres fontány.dwg</t>
  </si>
  <si>
    <t>2*(2,924+8,298)*2,292"bednění do výšky -0,588 m i pro betonáž stropu</t>
  </si>
  <si>
    <t>899640112</t>
  </si>
  <si>
    <t>Bednění pro obetonování plastových šachet v otevřeném výkopu kruhových</t>
  </si>
  <si>
    <t>1837014688</t>
  </si>
  <si>
    <t>https://podminky.urs.cz/item/CS_URS_2021_01/899640112</t>
  </si>
  <si>
    <t>"bednění otvoru pro kovení vánočního stromu vč. odstranění</t>
  </si>
  <si>
    <t>PI*0,800*2,100"spodní část bednění otvoru pro kotvení vánočního stromu</t>
  </si>
  <si>
    <t>PI*1,000*0,100"horní část bednění otvoru pro kotvení vánočního stromu</t>
  </si>
  <si>
    <t>-145305124</t>
  </si>
  <si>
    <t>26,201"viz pol.č.113107242</t>
  </si>
  <si>
    <t>526478821</t>
  </si>
  <si>
    <t>89,322"viz pol.č.113107225</t>
  </si>
  <si>
    <t>-1051295063</t>
  </si>
  <si>
    <t>26,201"viz pol.č.997013645</t>
  </si>
  <si>
    <t>89,322"viz pol.č.997013655</t>
  </si>
  <si>
    <t>-948426458</t>
  </si>
  <si>
    <t>115,523*12"viz pol.č.997221551</t>
  </si>
  <si>
    <t>D1</t>
  </si>
  <si>
    <t>Elektromontáž, řízení, osvětlení</t>
  </si>
  <si>
    <t>Pol49</t>
  </si>
  <si>
    <t>Podružný elektrorozvaděč technologie RM1 v provedení jako sestava plastových rozvodnic na omítku, krytí IP55</t>
  </si>
  <si>
    <t>-1316712775</t>
  </si>
  <si>
    <t>"D.2.1. Technologie fontány</t>
  </si>
  <si>
    <t>Pol50</t>
  </si>
  <si>
    <t>Spínaný zdroj 24VDC, 200W</t>
  </si>
  <si>
    <t>-445165956</t>
  </si>
  <si>
    <t>Pol51</t>
  </si>
  <si>
    <t>Kabeláž ke světlům CYKY-J 3x1,5</t>
  </si>
  <si>
    <t>bm</t>
  </si>
  <si>
    <t>593184281</t>
  </si>
  <si>
    <t>756</t>
  </si>
  <si>
    <t>Pol52</t>
  </si>
  <si>
    <t>Kabelová chránička D40</t>
  </si>
  <si>
    <t>1106677897</t>
  </si>
  <si>
    <t>Pol53</t>
  </si>
  <si>
    <t>Nerezový korunový LED RGB reflektor 9x3W, 12VAC(24VDC), IP68</t>
  </si>
  <si>
    <t>1206220501</t>
  </si>
  <si>
    <t>Pol54</t>
  </si>
  <si>
    <t>Nerezový přisazený LED RGB reflektor 9x3W, 12VAC(24VDC), IP68</t>
  </si>
  <si>
    <t>-2127785537</t>
  </si>
  <si>
    <t>Pol55</t>
  </si>
  <si>
    <t>RGB převodník reflektoru</t>
  </si>
  <si>
    <t>991858564</t>
  </si>
  <si>
    <t>Pol56</t>
  </si>
  <si>
    <t>Rozvaděč RGB převodníků</t>
  </si>
  <si>
    <t>772079849</t>
  </si>
  <si>
    <t>Pol57</t>
  </si>
  <si>
    <t>RGB řízení, naprogramování</t>
  </si>
  <si>
    <t>kpl</t>
  </si>
  <si>
    <t>2073903037</t>
  </si>
  <si>
    <t>Pol58</t>
  </si>
  <si>
    <t>Nerezová kabelová průchodka jednovývodová, G1"</t>
  </si>
  <si>
    <t>1928766541</t>
  </si>
  <si>
    <t>Pol59</t>
  </si>
  <si>
    <t>Nerezová kabelová průchodka vícevývodová, G1"</t>
  </si>
  <si>
    <t>1981183820</t>
  </si>
  <si>
    <t>Pol60</t>
  </si>
  <si>
    <t>GSM Brána dle specifikace v TZ vč.napojení na rozvaděč, nerezové sondy zatopení</t>
  </si>
  <si>
    <t>-1538031560</t>
  </si>
  <si>
    <t>Pol61</t>
  </si>
  <si>
    <t>Frekvenční měnič 3,7kW, Uvst=3x400V, Uvýst=3x400V, IP20, fr=0,2-400Hz; 9,5A</t>
  </si>
  <si>
    <t>1154982810</t>
  </si>
  <si>
    <t>Pol62</t>
  </si>
  <si>
    <t>Jednoduchá ovládací jednotka pro měnič</t>
  </si>
  <si>
    <t>-1084328249</t>
  </si>
  <si>
    <t>Pol63</t>
  </si>
  <si>
    <t>Odrušovací filtr pro frekvenční měniče do výkonu 15 kW</t>
  </si>
  <si>
    <t>-906714009</t>
  </si>
  <si>
    <t>Pol64</t>
  </si>
  <si>
    <t>Řídící systém, napájení 230V, 16xDI, 16xDO relé 2A</t>
  </si>
  <si>
    <t>1435118669</t>
  </si>
  <si>
    <t>Pol65</t>
  </si>
  <si>
    <t>Aplikační sw PLC</t>
  </si>
  <si>
    <t>1498916081</t>
  </si>
  <si>
    <t>Pol66</t>
  </si>
  <si>
    <t>Oživení systému, naprogramování, provozní zkouška</t>
  </si>
  <si>
    <t>-821284940</t>
  </si>
  <si>
    <t>Pol67</t>
  </si>
  <si>
    <t>Rozváděč pro odrušovací filtr označený RF1, v provedení jako plastová rozvodnice GW44211 na omítku s rozměry 380x460x180 mm, krytí IP56, bez ceny filtru</t>
  </si>
  <si>
    <t>418538170</t>
  </si>
  <si>
    <t>Pol68</t>
  </si>
  <si>
    <t>Rozváděč pro frekvenční měniče označené RFM1 v provedení jako oceloplechová rozvodnice na omítku, krytí IP65</t>
  </si>
  <si>
    <t>-96269467</t>
  </si>
  <si>
    <t>Pol69</t>
  </si>
  <si>
    <t>Nucené odvětrání strojovny odtahovým ventilátorem</t>
  </si>
  <si>
    <t>959616313</t>
  </si>
  <si>
    <t>Pol70</t>
  </si>
  <si>
    <t>Stropní svítidlo strojovny 100W s krycím sklem, IP44, 230V</t>
  </si>
  <si>
    <t>-693721903</t>
  </si>
  <si>
    <t>Pol71</t>
  </si>
  <si>
    <t>Drobný elektroinstalační materiál</t>
  </si>
  <si>
    <t>1669614544</t>
  </si>
  <si>
    <t>Pol72</t>
  </si>
  <si>
    <t>Elektroinstalační práce</t>
  </si>
  <si>
    <t>-464634094</t>
  </si>
  <si>
    <t>Pol73</t>
  </si>
  <si>
    <t>Revizní zpráva</t>
  </si>
  <si>
    <t>-874007823</t>
  </si>
  <si>
    <t>D2</t>
  </si>
  <si>
    <t>Montáž čerpadel, kompresorů</t>
  </si>
  <si>
    <t>Pol74</t>
  </si>
  <si>
    <t>Montáž technologie</t>
  </si>
  <si>
    <t>15458707</t>
  </si>
  <si>
    <t>Pol75</t>
  </si>
  <si>
    <t>Tlakové zkoušky</t>
  </si>
  <si>
    <t>hod</t>
  </si>
  <si>
    <t>1011180767</t>
  </si>
  <si>
    <t>Pol76</t>
  </si>
  <si>
    <t>Kompletace, uvedení do provozu</t>
  </si>
  <si>
    <t>-1991915190</t>
  </si>
  <si>
    <t>Pol77</t>
  </si>
  <si>
    <t>Zaškolení obsluhy</t>
  </si>
  <si>
    <t>-755923548</t>
  </si>
  <si>
    <t>D3</t>
  </si>
  <si>
    <t>Ostatní dodávky a práce "M"</t>
  </si>
  <si>
    <t>Pol78</t>
  </si>
  <si>
    <t>Návod na obsluhu a údržbu</t>
  </si>
  <si>
    <t>2108545186</t>
  </si>
  <si>
    <t>Pol79</t>
  </si>
  <si>
    <t>Vedlejší náklady</t>
  </si>
  <si>
    <t>1495163574</t>
  </si>
  <si>
    <t>Pol80</t>
  </si>
  <si>
    <t>PD ve stupni realizační, Dílenská dokumentace</t>
  </si>
  <si>
    <t>-919171007</t>
  </si>
  <si>
    <t>Pol81</t>
  </si>
  <si>
    <t>Autorský dozor</t>
  </si>
  <si>
    <t>1912482288</t>
  </si>
  <si>
    <t>Pol82</t>
  </si>
  <si>
    <t>Doprava</t>
  </si>
  <si>
    <t>907060280</t>
  </si>
  <si>
    <t>Pol84</t>
  </si>
  <si>
    <t>Napěněná tryska typu Kaskáda, ∅ústí 70mm, připojení G6/4"</t>
  </si>
  <si>
    <t>1058025275</t>
  </si>
  <si>
    <t>Pol85</t>
  </si>
  <si>
    <t>Napěněná tryska typu Gejzír, ∅ústí 40mm, připojení G6/4"</t>
  </si>
  <si>
    <t>-1746983295</t>
  </si>
  <si>
    <t>Pol86</t>
  </si>
  <si>
    <t>Napěněná tryska typu Kometa, ∅ústí 14mm, připojení G1"</t>
  </si>
  <si>
    <t>-701369126</t>
  </si>
  <si>
    <t>Pol87</t>
  </si>
  <si>
    <t>Mosazné šoupě G1"</t>
  </si>
  <si>
    <t>951652574</t>
  </si>
  <si>
    <t>Pol88</t>
  </si>
  <si>
    <t>Mosazné šoupě G6/4"</t>
  </si>
  <si>
    <t>-23437124</t>
  </si>
  <si>
    <t>Pol89</t>
  </si>
  <si>
    <t>Jednoplášťová PP strojovna technologie vodního prvku, rozměry 3700x2300x2000mm, vstupní komínek 600x600mm, čerpací jímka 300x300mm, vč. výztuh, žebříku a těsněných prostupů, bez poklopu</t>
  </si>
  <si>
    <t>-1345457925</t>
  </si>
  <si>
    <t>Pol90</t>
  </si>
  <si>
    <t>Jednoplášťová PP retenční nádrž, objem 10,1m³, rozměry 2200x2300x2000mm, vstupní komínek 600x600mm, vč. výztuh, žebříku a těsněných prostupů, bez poklopu</t>
  </si>
  <si>
    <t>1634778754</t>
  </si>
  <si>
    <t>Pol91</t>
  </si>
  <si>
    <t>PP zachycovač nečistot s nerezovým sítem</t>
  </si>
  <si>
    <t>-382063972</t>
  </si>
  <si>
    <t>Pol92</t>
  </si>
  <si>
    <t>PP podstavec čerpadla</t>
  </si>
  <si>
    <t>-19872538</t>
  </si>
  <si>
    <t>Pol93</t>
  </si>
  <si>
    <t>PP svařovaná záchytná vana chemikálií pro 2 kanystry</t>
  </si>
  <si>
    <t>-1005912383</t>
  </si>
  <si>
    <t>Pol94</t>
  </si>
  <si>
    <t>PP šachtička odvětrání s nerezovou krycí mřížkou</t>
  </si>
  <si>
    <t>-671124961</t>
  </si>
  <si>
    <t>Pol95</t>
  </si>
  <si>
    <t>Nerezová odtoková armatura šířky 130mm, výšky 150mm, délky 17300mm, 4x gravitační odtok DN100, nerezová krycí mřížka, vč. nerezového kotvení</t>
  </si>
  <si>
    <t>-716087342</t>
  </si>
  <si>
    <t>Pol96</t>
  </si>
  <si>
    <t>Nerezová odtoková armatura šířky 130mm, výšky 150mm,  délky 7750mm, 2x gravitační odtok DN100, nerezová krycí mřížka, vč. nerezového kotvení</t>
  </si>
  <si>
    <t>825351863</t>
  </si>
  <si>
    <t>Pol97</t>
  </si>
  <si>
    <t>Žlab trysek č.1- nerezový žlab trysek šířky 300mm, výšky 350mm, délky 4690mm, 4x komínek 300x300mm výšky 70-85mm s nerezovou krycí mřížkou, 4x přívod trysky G1", 2x gravitační odtok DN100, vypouštění G3", nerezové více-vývodové kabelové průchodky, vč. nerezového kotvení</t>
  </si>
  <si>
    <t>-1720502550</t>
  </si>
  <si>
    <t>Pol98</t>
  </si>
  <si>
    <t>Žlab trysek č.2- nerezový žlab trysek šířky 300mm, výšky 350mm, délky 5690mm, 5x komínek 300x300mm výšky 70-85mm s nerezovou krycí mřížkou, 3x přívod trysky G6/4", 2x přívod trysky G1", 2x gravitační odtok DN100, vypouštění G3", nerezové více-vývodové kabelové průchodky, vč. nerezového kotvení</t>
  </si>
  <si>
    <t>1608861964</t>
  </si>
  <si>
    <t>Pol99</t>
  </si>
  <si>
    <t>Žlab trysek č.3- nerezový žlab trysek šířky 300mm, výšky 350mm, délky 5275mm, 5x komínek 300x300mm výšky 70-85mm s nerezovou krycí mřížkou, 3x přívod trysky G6/4", 2x přívod trysky G1", 2x gravitační odtok DN100, vypouštění G3", nerezové více-vývodové kabelové průchodky, vč. nerezového kotvení</t>
  </si>
  <si>
    <t>-671839885</t>
  </si>
  <si>
    <t>Pol100</t>
  </si>
  <si>
    <t>Žlab trysek č.4- nerezový žlab trysek šířky 300mm, výšky 350mm, délky 4860mm, 5x komínek 300x300mm výšky 70-85mm s nerezovou krycí mřížkou, 3x přívod trysky G6/4", 2x přívod trysky G1", 2x gravitační odtok DN100, vypouštění G3", nerezové více-vývodové kabelové průchodky, vč. nerezového kotvení</t>
  </si>
  <si>
    <t>-1209315295</t>
  </si>
  <si>
    <t>Pol101</t>
  </si>
  <si>
    <t>Žlab trysek č.5- nerezový žlab trysek šířky 300mm, výšky 350mm, délky 4445mm, 4x komínek 300x300mm výšky 70-85mm s nerezovou krycí mřížkou, 2x přívod trysky G6/4", 2x přívod trysky G1", 2x gravitační odtok DN100, vypouštění G3", nerezové více-vývodové kabelové průchodky, vč. nerezového kotvení</t>
  </si>
  <si>
    <t>-773073127</t>
  </si>
  <si>
    <t>Pol102</t>
  </si>
  <si>
    <t>Žlab trysek č.6- nerezový žlab trysek šířky 300mm, výšky 350mm, délky 4030mm, 4x komínek 300x300mm výšky 70-85mm s nerezovou krycí mřížkou, 2x přívod trysky G6/4", 2x přívod trysky G1", 2x gravitační odtok DN100, vypouštění G3", nerezové více-vývodové kabelové průchodky, vč. nerezového kotvení</t>
  </si>
  <si>
    <t>-1584395953</t>
  </si>
  <si>
    <t>Pol103</t>
  </si>
  <si>
    <t>Žlab trysek č.7- nerezový žlab trysek šířky 300mm, výšky 350mm, délky 3615mm, 4x komínek 300x300mm výšky 70-85mm s nerezovou krycí mřížkou, 2x přívod trysky G6/4", 2x přívod trysky G1", 2x gravitační odtok DN100, vypouštění G3", nerezové více-vývodové kabelové průchodky, vč. nerezového kotvení</t>
  </si>
  <si>
    <t>-1854993287</t>
  </si>
  <si>
    <t>Pol104</t>
  </si>
  <si>
    <t>Žlab trysek č.8- nerezový žlab trysek šířky 300mm, výšky 350mm, délky 3200mm, 3x komínek 300x300mm výšky 70-85mm s nerezovou krycí mřížkou, 1x přívod trysky G6/4", 2x přívod trysky G1", 2x gravitační odtok DN100, vypouštění G3", nerezové více-vývodové kabelové průchodky, vč. nerezového kotvení</t>
  </si>
  <si>
    <t>1404451382</t>
  </si>
  <si>
    <t>Pol105</t>
  </si>
  <si>
    <t>Žlab trysek č.9- nerezový žlab trysek šířky 300mm, výšky 350mm, délky 2785mm, 3x komínek 300x300mm výšky 70-85mm s nerezovou krycí mřížkou, 1x přívod trysky G6/4", 2x přívod trysky G1", 2x gravitační odtok DN100, vypouštění G3", nerezové více-vývodové kabelové průchodky, vč. nerezového kotvení</t>
  </si>
  <si>
    <t>43537081</t>
  </si>
  <si>
    <t>Pol106</t>
  </si>
  <si>
    <t>Žlab trysek č.10- nerezový žlab trysek šířky 300mm, výšky 350mm, délky 2370mm, 3x komínek 300x300mm výšky 70-85mm s nerezovou krycí mřížkou, 1x přívod trysky G6/4", 2x přívod trysky G1", 2x gravitační odtok DN100, vypouštění G3", nerezové více-vývodové kabelové průchodky, vč. nerezového kotvení</t>
  </si>
  <si>
    <t>-264648390</t>
  </si>
  <si>
    <t>Pol107</t>
  </si>
  <si>
    <t>Nádržka trysky 300x300x420-435mm, přívod trysky G1",  dnový gravitační odtok DN100, nerezová jedno-vývodová  průchodka, nerezová krycí mřížka, vč. nerezového kotvení</t>
  </si>
  <si>
    <t>-1885853055</t>
  </si>
  <si>
    <t>Pol108</t>
  </si>
  <si>
    <t>Odstředivé plastové čerpadlo trysek okruhu A/1 s integrovaným zachycovačem nečistot,   připojení DN100/DN100, výkon 3,0 kW; Q=50m³/h při 10mvs, 400V</t>
  </si>
  <si>
    <t>91450309</t>
  </si>
  <si>
    <t>Pol109</t>
  </si>
  <si>
    <t>Odstředivé plastové čerpadlo trysek okruhu A/2 s integrovaným zachycovačem nečistot,   připojení DN100/DN100, výkon 3,0 kW; Q=50m³/h při 10mvs, 400V</t>
  </si>
  <si>
    <t>905558548</t>
  </si>
  <si>
    <t>Pol110</t>
  </si>
  <si>
    <t>Odstředivé plastové čerpadlo trysek okruhu B s integrovaným zachycovačem nečistot,   připojení DN80/DN80, výkon 2,2 kW; Q=40m³/h při 6mvs, 400V</t>
  </si>
  <si>
    <t>1432564828</t>
  </si>
  <si>
    <t>Pol111</t>
  </si>
  <si>
    <t>Odstředivé plastové čerpadlo trysek okruhu C s integrovaným zachycovačem nečistot,   připojení DN80/DN80, výkon 2,2 kW; Q=40m³/h při 8mvs, 400V</t>
  </si>
  <si>
    <t>-1671524943</t>
  </si>
  <si>
    <t>Pol112</t>
  </si>
  <si>
    <t>Odstředivé plastové čerpadlo okruhu D s integrovaným zachycovačem nečistot,    připojení DN80/DN80, výkon 2,2 kW; Q=25m³/h při 14mvs, 400V</t>
  </si>
  <si>
    <t>428602776</t>
  </si>
  <si>
    <t>Pol113</t>
  </si>
  <si>
    <t>Odstředivé plastové čerpadlo filtrace s integrovaným zachycovačem nečistot, připojení DN50/DN40, výkon 0,45 kW; Q=12m³/h při 8 mvs, 230V</t>
  </si>
  <si>
    <t>1396444878</t>
  </si>
  <si>
    <t>Pol114</t>
  </si>
  <si>
    <t>Pískový plastový filtr s bočním připojením 11/2", vnitřní průměr D500, průtok 9m³/h</t>
  </si>
  <si>
    <t>1685087094</t>
  </si>
  <si>
    <t>Pol115</t>
  </si>
  <si>
    <t>Filtrační písek 0,6-1 mm</t>
  </si>
  <si>
    <t>703882881</t>
  </si>
  <si>
    <t>Pol116</t>
  </si>
  <si>
    <t>Automatický ovládací 6-ti cestný ventil s bočním připojením na filtr, připojení 11/2"</t>
  </si>
  <si>
    <t>1961616765</t>
  </si>
  <si>
    <t>Pol117</t>
  </si>
  <si>
    <t>Automatická dávkovací stanice- měření a udržování pH a koncentrace chloru</t>
  </si>
  <si>
    <t>-1386654794</t>
  </si>
  <si>
    <t>Pol118</t>
  </si>
  <si>
    <t>Kanystr s korektorem pH, 20l</t>
  </si>
  <si>
    <t>-506279581</t>
  </si>
  <si>
    <t>Pol119</t>
  </si>
  <si>
    <t>Kanystr s chlornanem sodným, 20l</t>
  </si>
  <si>
    <t>-1499595847</t>
  </si>
  <si>
    <t>Pol120</t>
  </si>
  <si>
    <t>Ponorné kalové čerpadlo, nerezové, výkon 0,25kW, Q=6m3/h při 3,7mvs, 230V</t>
  </si>
  <si>
    <t>1342538159</t>
  </si>
  <si>
    <t>Pol121</t>
  </si>
  <si>
    <t>Jednoduchý změkčovací filtr s objemovým řízením s kapacitou 240°dHxm³, vč. nádoby na sůl</t>
  </si>
  <si>
    <t>1408037424</t>
  </si>
  <si>
    <t>Pol122</t>
  </si>
  <si>
    <t>Sestava dopouštění včetně By-passu - 1" a nerezových ponorných sond</t>
  </si>
  <si>
    <t>kompl.</t>
  </si>
  <si>
    <t>1133951932</t>
  </si>
  <si>
    <t>Pol123</t>
  </si>
  <si>
    <t>Elektromagnetický ventil 1", 230V</t>
  </si>
  <si>
    <t>365917747</t>
  </si>
  <si>
    <t>Pol124</t>
  </si>
  <si>
    <t>Kartušový filtr G 1 včetně filtrační vložky 50 mic</t>
  </si>
  <si>
    <t>-1565309763</t>
  </si>
  <si>
    <t>Pol125</t>
  </si>
  <si>
    <t>Tr PVC D140,dl.6m,PN 10</t>
  </si>
  <si>
    <t>1326089990</t>
  </si>
  <si>
    <t>Pol126</t>
  </si>
  <si>
    <t>Tr PVC D110,dl.6m,PN 10</t>
  </si>
  <si>
    <t>421104656</t>
  </si>
  <si>
    <t>Pol127</t>
  </si>
  <si>
    <t>Tr PVC D 90,dl.6m, PN 10</t>
  </si>
  <si>
    <t>-2104912991</t>
  </si>
  <si>
    <t>Pol128</t>
  </si>
  <si>
    <t>Tr PVC D 75,dl.6m, PN 10</t>
  </si>
  <si>
    <t>460409839</t>
  </si>
  <si>
    <t>Pol129</t>
  </si>
  <si>
    <t>Tr PVC D 63,dl.5m, PN 10</t>
  </si>
  <si>
    <t>-1423616754</t>
  </si>
  <si>
    <t>Pol130</t>
  </si>
  <si>
    <t>Tr PVC D 50,dl.5m, PN 10</t>
  </si>
  <si>
    <t>-1274953248</t>
  </si>
  <si>
    <t>Pol131</t>
  </si>
  <si>
    <t>Tr PVC D 32,dl.5m,PN 10</t>
  </si>
  <si>
    <t>-1688729477</t>
  </si>
  <si>
    <t>Pol132</t>
  </si>
  <si>
    <t>Kohout kulový D 90 PVC</t>
  </si>
  <si>
    <t>866745344</t>
  </si>
  <si>
    <t>Pol133</t>
  </si>
  <si>
    <t>Kohout kulový D 75 PVC</t>
  </si>
  <si>
    <t>625412290</t>
  </si>
  <si>
    <t>Pol134</t>
  </si>
  <si>
    <t>Kohout kulový D 63 PVC</t>
  </si>
  <si>
    <t>918677299</t>
  </si>
  <si>
    <t>Pol135</t>
  </si>
  <si>
    <t>Kohout kulový D 50 PVC</t>
  </si>
  <si>
    <t>-618781155</t>
  </si>
  <si>
    <t>Pol136</t>
  </si>
  <si>
    <t>Ventil zpětný D 50 PVC</t>
  </si>
  <si>
    <t>-637500505</t>
  </si>
  <si>
    <t>Pol137</t>
  </si>
  <si>
    <t>Koleno D110 PVC 90° lep</t>
  </si>
  <si>
    <t>-792334465</t>
  </si>
  <si>
    <t>Pol138</t>
  </si>
  <si>
    <t>Koleno D110 PVC 45° lep</t>
  </si>
  <si>
    <t>-628623208</t>
  </si>
  <si>
    <t>Pol139</t>
  </si>
  <si>
    <t>Koleno D 90 PVC 90° lep</t>
  </si>
  <si>
    <t>157386213</t>
  </si>
  <si>
    <t>Pol140</t>
  </si>
  <si>
    <t>Koleno D 90 PVC 45° lep</t>
  </si>
  <si>
    <t>-891332165</t>
  </si>
  <si>
    <t>Pol141</t>
  </si>
  <si>
    <t>Koleno D 75 PVC 90° lep</t>
  </si>
  <si>
    <t>-1771987267</t>
  </si>
  <si>
    <t>Pol142</t>
  </si>
  <si>
    <t>Koleno D 75 PVC 45° lep</t>
  </si>
  <si>
    <t>-306305050</t>
  </si>
  <si>
    <t>Pol143</t>
  </si>
  <si>
    <t>Koleno D 50/90° PVC PN16</t>
  </si>
  <si>
    <t>-1006610265</t>
  </si>
  <si>
    <t>Pol144</t>
  </si>
  <si>
    <t>Koleno D 50/45° PN 16, PVC</t>
  </si>
  <si>
    <t>-1609434187</t>
  </si>
  <si>
    <t>Pol145</t>
  </si>
  <si>
    <t>Koleno D 32 PVC 90° lep</t>
  </si>
  <si>
    <t>1556806591</t>
  </si>
  <si>
    <t>Pol146</t>
  </si>
  <si>
    <t>T-kus D110 PVC lepení</t>
  </si>
  <si>
    <t>-1365402677</t>
  </si>
  <si>
    <t>Pol147</t>
  </si>
  <si>
    <t>T-kus D 90 PVC lepení</t>
  </si>
  <si>
    <t>-929685328</t>
  </si>
  <si>
    <t>Pol148</t>
  </si>
  <si>
    <t>T-kus D 75 PVC lepení</t>
  </si>
  <si>
    <t>-983873130</t>
  </si>
  <si>
    <t>Pol149</t>
  </si>
  <si>
    <t>T-kus D 50 PVC PN 16</t>
  </si>
  <si>
    <t>409920544</t>
  </si>
  <si>
    <t>Pol150</t>
  </si>
  <si>
    <t>Nátrubek D90x3" int. Kov</t>
  </si>
  <si>
    <t>-1854881366</t>
  </si>
  <si>
    <t>Pol151</t>
  </si>
  <si>
    <t>Nátrubek D 50x6/4"int. kov</t>
  </si>
  <si>
    <t>-608003793</t>
  </si>
  <si>
    <t>Pol152</t>
  </si>
  <si>
    <t>Nátrubek D 32x1"int.kov</t>
  </si>
  <si>
    <t>1047769151</t>
  </si>
  <si>
    <t>Pol153</t>
  </si>
  <si>
    <t>Šroubení D 63x2"ext.PVC</t>
  </si>
  <si>
    <t>-132615254</t>
  </si>
  <si>
    <t>Pol154</t>
  </si>
  <si>
    <t>Šroubení D 50x6/4"ex.těsn</t>
  </si>
  <si>
    <t>-1036335982</t>
  </si>
  <si>
    <t>Pol155</t>
  </si>
  <si>
    <t>Příruba točivá D140 PVC</t>
  </si>
  <si>
    <t>-1502591843</t>
  </si>
  <si>
    <t>Pol156</t>
  </si>
  <si>
    <t>Manžeta přír.D140 PVC</t>
  </si>
  <si>
    <t>-1026191923</t>
  </si>
  <si>
    <t>Pol157</t>
  </si>
  <si>
    <t>Těsnění ploché D140 PE</t>
  </si>
  <si>
    <t>1663960122</t>
  </si>
  <si>
    <t>Pol158</t>
  </si>
  <si>
    <t>Příruba točivá D110 PVC</t>
  </si>
  <si>
    <t>1445333968</t>
  </si>
  <si>
    <t>Pol159</t>
  </si>
  <si>
    <t>Manžeta přír.D110 PVC</t>
  </si>
  <si>
    <t>1374784142</t>
  </si>
  <si>
    <t>Pol160</t>
  </si>
  <si>
    <t>Těsnění ploché D110 PE</t>
  </si>
  <si>
    <t>1816864847</t>
  </si>
  <si>
    <t>Pol161</t>
  </si>
  <si>
    <t>Redukce kr.D140x110 PVC</t>
  </si>
  <si>
    <t>369211098</t>
  </si>
  <si>
    <t>Pol162</t>
  </si>
  <si>
    <t>Redukce kr.D110x90 PVC</t>
  </si>
  <si>
    <t>-707154124</t>
  </si>
  <si>
    <t>Pol163</t>
  </si>
  <si>
    <t>Redukce kr.D110x63 PVC</t>
  </si>
  <si>
    <t>1568921539</t>
  </si>
  <si>
    <t>Pol164</t>
  </si>
  <si>
    <t>Redukce kr.D 90x50 PVC</t>
  </si>
  <si>
    <t>-1795820244</t>
  </si>
  <si>
    <t>Pol165</t>
  </si>
  <si>
    <t>Redukce kr.D 75x50 PVC</t>
  </si>
  <si>
    <t>-312081898</t>
  </si>
  <si>
    <t>Pol166</t>
  </si>
  <si>
    <t>Redukce kr.D 90x75 PVC</t>
  </si>
  <si>
    <t>819774995</t>
  </si>
  <si>
    <t>Pol167</t>
  </si>
  <si>
    <t>Redukce kr.63x50 PVC</t>
  </si>
  <si>
    <t>-1053002610</t>
  </si>
  <si>
    <t>Pol168</t>
  </si>
  <si>
    <t>Redukce kr.50x32 PVC</t>
  </si>
  <si>
    <t>-374277430</t>
  </si>
  <si>
    <t>Pol169</t>
  </si>
  <si>
    <t>Klapka zpětná D110 + příruby</t>
  </si>
  <si>
    <t>-660195084</t>
  </si>
  <si>
    <t>Pol170</t>
  </si>
  <si>
    <t>Klapka zpětná D 90 + příruby</t>
  </si>
  <si>
    <t>-951870979</t>
  </si>
  <si>
    <t>Pol171</t>
  </si>
  <si>
    <t>Klapka zpětná D 75+příruby</t>
  </si>
  <si>
    <t>766829650</t>
  </si>
  <si>
    <t>Pol172</t>
  </si>
  <si>
    <t>Klapka uzavírací D125-140 PVC</t>
  </si>
  <si>
    <t>-1213213258</t>
  </si>
  <si>
    <t>Pol173</t>
  </si>
  <si>
    <t>Sada přírub D140 ke kla</t>
  </si>
  <si>
    <t>-1379423004</t>
  </si>
  <si>
    <t>Pol174</t>
  </si>
  <si>
    <t>Klapka uzavírací D110 PVC</t>
  </si>
  <si>
    <t>1421691103</t>
  </si>
  <si>
    <t>Pol175</t>
  </si>
  <si>
    <t>Sada přírub D110 ke kla</t>
  </si>
  <si>
    <t>1831673976</t>
  </si>
  <si>
    <t>Pol176</t>
  </si>
  <si>
    <t>Kanalizační trubky SN4 DN 150 1m</t>
  </si>
  <si>
    <t>285972010</t>
  </si>
  <si>
    <t>Pol177</t>
  </si>
  <si>
    <t>Kanalizační trubky SN4 DN 100 1m</t>
  </si>
  <si>
    <t>-968089602</t>
  </si>
  <si>
    <t>Pol178</t>
  </si>
  <si>
    <t>Trubka PP HT   DN 150 1000m</t>
  </si>
  <si>
    <t>417169215</t>
  </si>
  <si>
    <t>Pol179</t>
  </si>
  <si>
    <t>Trubka PP HT   DN 150 250m</t>
  </si>
  <si>
    <t>1691337654</t>
  </si>
  <si>
    <t>Pol180</t>
  </si>
  <si>
    <t>Trubka PP HT DN100 1000mm</t>
  </si>
  <si>
    <t>955760949</t>
  </si>
  <si>
    <t>Pol181</t>
  </si>
  <si>
    <t>Trubka PP HT   DN 100 250m</t>
  </si>
  <si>
    <t>-1150800743</t>
  </si>
  <si>
    <t>Pol182</t>
  </si>
  <si>
    <t>Koleno DN 150 87°</t>
  </si>
  <si>
    <t>-578560249</t>
  </si>
  <si>
    <t>Pol183</t>
  </si>
  <si>
    <t>Koleno DN 150 45°</t>
  </si>
  <si>
    <t>-118781632</t>
  </si>
  <si>
    <t>Pol184</t>
  </si>
  <si>
    <t>Koleno DN 100 87°</t>
  </si>
  <si>
    <t>-2034215388</t>
  </si>
  <si>
    <t>Pol185</t>
  </si>
  <si>
    <t>Koleno DN 100 45°</t>
  </si>
  <si>
    <t>-1923305780</t>
  </si>
  <si>
    <t>Pol186</t>
  </si>
  <si>
    <t>Jednoduchá odbočka 45° DN 150 DN 100</t>
  </si>
  <si>
    <t>-984275974</t>
  </si>
  <si>
    <t>Pol187</t>
  </si>
  <si>
    <t>Redukce DN 150 DN 100</t>
  </si>
  <si>
    <t>205856882</t>
  </si>
  <si>
    <t>Pol188</t>
  </si>
  <si>
    <t>Jednoduchá odbočka 45° DN 100 DN 100</t>
  </si>
  <si>
    <t>-1226626301</t>
  </si>
  <si>
    <t>Pol189</t>
  </si>
  <si>
    <t>Koleno PP HT DN 150 87°</t>
  </si>
  <si>
    <t>1312050962</t>
  </si>
  <si>
    <t>Pol190</t>
  </si>
  <si>
    <t>Koleno PP HT DN 100 87°</t>
  </si>
  <si>
    <t>353574962</t>
  </si>
  <si>
    <t>Pol191</t>
  </si>
  <si>
    <t>Jednoduchá odbočka PP HT  87° DN 150 DN 100</t>
  </si>
  <si>
    <t>-101522520</t>
  </si>
  <si>
    <t>Pol192</t>
  </si>
  <si>
    <t>Jednoduchá odbočka PP HT  87° DN 100 DN 50</t>
  </si>
  <si>
    <t>-1053064413</t>
  </si>
  <si>
    <t>Pol193</t>
  </si>
  <si>
    <t>Redukce PP HT DN 100 DN 50</t>
  </si>
  <si>
    <t>1759877180</t>
  </si>
  <si>
    <t>Pol194</t>
  </si>
  <si>
    <t>Redukce PP HT DN 150 DN 100</t>
  </si>
  <si>
    <t>937815630</t>
  </si>
  <si>
    <t>Pol195</t>
  </si>
  <si>
    <t>Čistič PVC</t>
  </si>
  <si>
    <t>l</t>
  </si>
  <si>
    <t>-152290220</t>
  </si>
  <si>
    <t>Pol196</t>
  </si>
  <si>
    <t>Teflonová páska</t>
  </si>
  <si>
    <t>-1475016357</t>
  </si>
  <si>
    <t>Pol197</t>
  </si>
  <si>
    <t>Lepidlo PVC-U</t>
  </si>
  <si>
    <t>1319544658</t>
  </si>
  <si>
    <t>Pol198</t>
  </si>
  <si>
    <t>Kotvící materiál, úchyty</t>
  </si>
  <si>
    <t>831258661</t>
  </si>
  <si>
    <t>924756195</t>
  </si>
  <si>
    <t>SO04 - Pobytové schody</t>
  </si>
  <si>
    <t>274986831</t>
  </si>
  <si>
    <t>"D.1.1.19 pobytové schody</t>
  </si>
  <si>
    <t>"odstranění podkladu z kameniva v tl. 400 mm viz SO01 pol.č.113107224</t>
  </si>
  <si>
    <t>"odstranění krytů živičných v tl. cca 120 mm viz SO01 pol.č.113107242</t>
  </si>
  <si>
    <t>0,180*1,400*3,500"odkop pod betonovým prvkem BP_09</t>
  </si>
  <si>
    <t>"odkop pro schodiště</t>
  </si>
  <si>
    <t>"výkopek hned po vykopání uložen do násypu - viz SO04 pol.č.171511112</t>
  </si>
  <si>
    <t>132251101</t>
  </si>
  <si>
    <t>Hloubení nezapažených rýh šířky do 800 mm strojně s urovnáním dna do předepsaného profilu a spádu v hornině třídy těžitelnosti I skupiny 3 do 20 m3</t>
  </si>
  <si>
    <t>235991626</t>
  </si>
  <si>
    <t>https://podminky.urs.cz/item/CS_URS_2021_01/132251101</t>
  </si>
  <si>
    <t>"D.1.1.19 Pobytové schody</t>
  </si>
  <si>
    <t>"rýha pro základy opěrných zídek a schodiště</t>
  </si>
  <si>
    <t>"odstranění asfaltového krytu vč. podkladu viz SO01</t>
  </si>
  <si>
    <t>0,300*0,400*3,500"schody</t>
  </si>
  <si>
    <t>"nová zídka</t>
  </si>
  <si>
    <t>0,450*1,000*(15,800+20,450+6,000)</t>
  </si>
  <si>
    <t>"vykopaná zemina ihned po vykopání uložena do násypu - viz SO04 pol.č.171511112</t>
  </si>
  <si>
    <t>1323945040</t>
  </si>
  <si>
    <t>365,657"zemina do násypů - viz pol.č.171151112, odvoz z mezideponie</t>
  </si>
  <si>
    <t>-1379782329</t>
  </si>
  <si>
    <t>365,657"viz pol.č.171151112, odvoz kameniva a zeminy pro násypy z mezideponie, uložení viz SO01, SO02, SO03, SO05, SO06, SO07, SO08 a z části SO09</t>
  </si>
  <si>
    <t>-27303111</t>
  </si>
  <si>
    <t>"použití štěrku a zeminy z odstraněných vrstev stávajících zpevněných ploch</t>
  </si>
  <si>
    <t>0,250*((1,150+1,660)/2)*1,500"násyp pod betonové prvky BP_01 a BP_02</t>
  </si>
  <si>
    <t>0,250*((1,150+1,660)/2)*4,100"1. vrstva násypu pod betonové prvky BP_03</t>
  </si>
  <si>
    <t>0,450*((0,610+0,900+0,900)/3)*4,100"2. vrstva násypu pod betonové prvky BP_03</t>
  </si>
  <si>
    <t>0,640*1,530*4,100"násyp pod betonový prvek BP_05 (3. vrstva)</t>
  </si>
  <si>
    <t>3*0,250*((1,150+1,660)/2)*5,450"1. vrstva násypu pod betonové prvky BP_06</t>
  </si>
  <si>
    <t>3*0,450*((0,610+0,900+0,900)/3)*5,450"2. vrstva násypu pod betonové prvky BP_06</t>
  </si>
  <si>
    <t>0,640*1,530*0,900+0,240*1,530*4,540+0,400*0,930*4,540"násyp pod betonový prvek BP_07 (3. a 4. vrstva)</t>
  </si>
  <si>
    <t>0,750*0,640*(1,500+4,100+0,900)"násyp mezi stávající rampu a betonové prvky BP_01, BP_05 a část betonového prvku BP_07</t>
  </si>
  <si>
    <t>2*(0,240*1,530+0,400*0,930)*5,450"násyp pod betonový prvek BP_08 (3. a 4. vrstva)</t>
  </si>
  <si>
    <t>(1,020*1,600+2,950*0,580)*(4,540+2*5,450)"násyp pod vrstvu ornice nového záhonu (3. a 4. vrstva)</t>
  </si>
  <si>
    <t>0,280*((1,040+1,610)/2)*3,500"1. vrstva násypu pod betonový prvek BP_09</t>
  </si>
  <si>
    <t>0,450*((0,540+1,480)/2)*3,500"2. vrstva násypu pod betonový prvek BP_09</t>
  </si>
  <si>
    <t>(0,450*((0,580+0,900+0,900)/3)+0,800*0,490+0,660*0,930)*3,500"násyp pod betonový prvek BP_09 a BP_11 (3. a 4. vrstva)</t>
  </si>
  <si>
    <t>(0,790*2,200+0,390*2,950)*3,000"násyp pod zpevněnou plochu nového chodníku skladby S07 (3. a 4. vrstva)</t>
  </si>
  <si>
    <t>"mezi novou zídkou a stávající rampou</t>
  </si>
  <si>
    <t>(0,500*1,800+4,500*0,200+0,580*2,500+(0,900*2,800)/2+0,730*2,050)*(15,850+18,484)+21,42</t>
  </si>
  <si>
    <t>(0,500*1,800+0,200*2,800+(0,900*2,800)/2)*9,200</t>
  </si>
  <si>
    <t>"pod schodištěm a komunikací se skladbou S07</t>
  </si>
  <si>
    <t>(0,370*2,500+3,350*0,790)*3,000</t>
  </si>
  <si>
    <t>-1187617237</t>
  </si>
  <si>
    <t>"pod základy schodiště před OC Hvězda</t>
  </si>
  <si>
    <t>0,300*0,400*3,000"podsyp v základovém pasu</t>
  </si>
  <si>
    <t>0,200*2,300*3,000"podsyp pod podkladní deskou schodiště</t>
  </si>
  <si>
    <t>-1095791088</t>
  </si>
  <si>
    <t>"schody_Hvezda_AXONOMETRIE</t>
  </si>
  <si>
    <t>0,100*(3,480+2*0,100)*(1,500+0,100)"přesah 100 mm; pod prvky BP_1, BP_2</t>
  </si>
  <si>
    <t>0,100*(2*(4,100*1,050)+4,100*1,680)"přesah cca 150 mm; pod prvky BP_3, BP_5</t>
  </si>
  <si>
    <t>0,100*(2*(5,450*1,050)+5,450*1,880)"přesah cca 100 mm; pod prvky BP_6, BP_7, BP_34</t>
  </si>
  <si>
    <t>2*0,100*(2*(5,450*1,050)+5,450*(1,080+0,800))"přesah cca 100 mm; pod prvky BP_6, BP_8, BP_35</t>
  </si>
  <si>
    <t>0,100*(1,050+2*0,100+1,050+0,100+1,050+0,100+1,080+0,100)*3,500"přesah cca 100 mm; pod prvky BP_9, BP_11</t>
  </si>
  <si>
    <t>-1914086451</t>
  </si>
  <si>
    <t>0,482*3,000"základová deska pod schodiště před OC Hvězda; plocha*délka</t>
  </si>
  <si>
    <t>274321511</t>
  </si>
  <si>
    <t>Základy z betonu železového (bez výztuže) pasy z betonu bez zvláštních nároků na prostředí tř. C 25/30</t>
  </si>
  <si>
    <t>936851242</t>
  </si>
  <si>
    <t>https://podminky.urs.cz/item/CS_URS_2021_01/274321511</t>
  </si>
  <si>
    <t>"základové pasy zídek</t>
  </si>
  <si>
    <t>0,450*0,550*(15,800+20,450+6,000)"nová zídka</t>
  </si>
  <si>
    <t>274361821</t>
  </si>
  <si>
    <t>Výztuž základů pasů z betonářské oceli 10 505 (R) nebo BSt 500</t>
  </si>
  <si>
    <t>1060003631</t>
  </si>
  <si>
    <t>https://podminky.urs.cz/item/CS_URS_2021_01/274361821</t>
  </si>
  <si>
    <t>(15,800+20,450+6,000)/0,250"výpočet počtu kusů výztuže pro novou zídku</t>
  </si>
  <si>
    <t>169*0,89*1,100/1000"ocelová žeb. výztuž pr.12mm á 250 mm, dl. 1100mm</t>
  </si>
  <si>
    <t>311213112</t>
  </si>
  <si>
    <t>Zdivo nadzákladové z lomového kamene štípaného nebo ručně vybíraného na maltu z nepravidelných kamenů objemu 1 kusu kamene do 0,02 m3, šířka spáry přes 4 do 10 mm</t>
  </si>
  <si>
    <t>747402180</t>
  </si>
  <si>
    <t>https://podminky.urs.cz/item/CS_URS_2021_01/311213112</t>
  </si>
  <si>
    <t>"obklad líce betonových zídek - kámen ze zbouraných zídek</t>
  </si>
  <si>
    <t>0,200*0,650*(15,800+20,450+6,000)"nová zídka</t>
  </si>
  <si>
    <t>311213911</t>
  </si>
  <si>
    <t>Zdivo nadzákladové z lomového kamene štípaného nebo ručně vybíraného na maltu Příplatek k cenám za lícování zdiva jednostranné</t>
  </si>
  <si>
    <t>951076270</t>
  </si>
  <si>
    <t>https://podminky.urs.cz/item/CS_URS_2021_01/311213911</t>
  </si>
  <si>
    <t>5,493"viz pol.č.311213112</t>
  </si>
  <si>
    <t>313322511</t>
  </si>
  <si>
    <t>Nadzákladové zdi z betonu železového (bez výztuže) obkladové odolného proti agresivnímu prostředí tř. C 25/30</t>
  </si>
  <si>
    <t>-1835263431</t>
  </si>
  <si>
    <t>https://podminky.urs.cz/item/CS_URS_2021_01/313322511</t>
  </si>
  <si>
    <t>"dobetonování betonových zídek s obkladem líce betonem</t>
  </si>
  <si>
    <t>0,250*0,650*(15,800+20,450+6,000)"nová zídka</t>
  </si>
  <si>
    <t>312351311</t>
  </si>
  <si>
    <t>Bednění nadzákladových zdí výplňových rovné jednostranné zřízení</t>
  </si>
  <si>
    <t>1251991360</t>
  </si>
  <si>
    <t>https://podminky.urs.cz/item/CS_URS_2021_01/312351311</t>
  </si>
  <si>
    <t>"bednění dobetonování betonových zídek s obkladem líce betonem</t>
  </si>
  <si>
    <t>0,650*(15,800+20,450+6,000)"nová zídka</t>
  </si>
  <si>
    <t>312351312</t>
  </si>
  <si>
    <t>Bednění nadzákladových zdí výplňových rovné jednostranné odstranění</t>
  </si>
  <si>
    <t>1120425896</t>
  </si>
  <si>
    <t>https://podminky.urs.cz/item/CS_URS_2021_01/312351312</t>
  </si>
  <si>
    <t>27,463"viz pol.č.312351311</t>
  </si>
  <si>
    <t>413125014</t>
  </si>
  <si>
    <t>Montáž tyčových dílců - trámů, průvlaků a ztužidel ze železobetonu nebo předpjatého betonu se svařovanými spoji přes 5 do 7 t</t>
  </si>
  <si>
    <t>1685580146</t>
  </si>
  <si>
    <t>https://podminky.urs.cz/item/CS_URS_2021_01/413125014</t>
  </si>
  <si>
    <t>"betonový prvek BP_06</t>
  </si>
  <si>
    <t>6"BP_06</t>
  </si>
  <si>
    <t>"betonový prvek BP_08</t>
  </si>
  <si>
    <t>2"BP_08</t>
  </si>
  <si>
    <t>59384559.0</t>
  </si>
  <si>
    <t>prefabrikovaný prvek 450x1050x5450mm - ozn. BP_06</t>
  </si>
  <si>
    <t>1724385708</t>
  </si>
  <si>
    <t>"prvek s požadavkem na pohledový beton-hladký povrch bez viditelných vad</t>
  </si>
  <si>
    <t>"drážka</t>
  </si>
  <si>
    <t>59384559.2</t>
  </si>
  <si>
    <t>prefabrikovaný prvek 450x1080x5450mm - ozn. BP_08</t>
  </si>
  <si>
    <t>-1607624579</t>
  </si>
  <si>
    <t>413125015</t>
  </si>
  <si>
    <t>Montáž tyčových dílců - trámů, průvlaků a ztužidel ze železobetonu nebo předpjatého betonu se svařovanými spoji přes 7 do 10 t</t>
  </si>
  <si>
    <t>-1288979081</t>
  </si>
  <si>
    <t>https://podminky.urs.cz/item/CS_URS_2021_01/413125015</t>
  </si>
  <si>
    <t>"betonový prvek BP_05</t>
  </si>
  <si>
    <t>1"BP_05</t>
  </si>
  <si>
    <t>"betonový prvek BP_07</t>
  </si>
  <si>
    <t>1"BP_07</t>
  </si>
  <si>
    <t>"betonový prvek BP_34</t>
  </si>
  <si>
    <t>1"BP_34</t>
  </si>
  <si>
    <t>59384558.9</t>
  </si>
  <si>
    <t>prefabrikovaný prvek 450x1680x4100mm - ozn. BP_05</t>
  </si>
  <si>
    <t>-1509715147</t>
  </si>
  <si>
    <t>"pochozí plocha  - zvýšený protiskluz reliéfním provedením povrchu</t>
  </si>
  <si>
    <t>59384559.1</t>
  </si>
  <si>
    <t>prefabrikovaný prvek L 450x1080x5450mm+600x900mm - ozn. BP_07</t>
  </si>
  <si>
    <t>1823103459</t>
  </si>
  <si>
    <t>59384559.8</t>
  </si>
  <si>
    <t>prefabrikovaný prvek 600x1450x4550mm - ozn. BP_34</t>
  </si>
  <si>
    <t>1415352662</t>
  </si>
  <si>
    <t>-238529512</t>
  </si>
  <si>
    <t>"betonový prvek BP_35</t>
  </si>
  <si>
    <t>2"BP_35</t>
  </si>
  <si>
    <t>59384559.9</t>
  </si>
  <si>
    <t>prefabrikovaný prvek 600x1450x5450mm - ozn. BP_35</t>
  </si>
  <si>
    <t>-889263750</t>
  </si>
  <si>
    <t>431124221</t>
  </si>
  <si>
    <t>Montáž podestových panelů se svařovanými spoji, hmotnosti přes 1,5 do 3,0 t, v budovách výšky do 12 m</t>
  </si>
  <si>
    <t>-1737967922</t>
  </si>
  <si>
    <t>https://podminky.urs.cz/item/CS_URS_2021_01/431124221</t>
  </si>
  <si>
    <t>"betonový prvek BP_01</t>
  </si>
  <si>
    <t>1"BP_01</t>
  </si>
  <si>
    <t>"betonový prvek BP_02</t>
  </si>
  <si>
    <t>3"BP_02</t>
  </si>
  <si>
    <t>59384557.4</t>
  </si>
  <si>
    <t>prefabrikovaný prvek 450x1850x1500mm - ozn. BP_01</t>
  </si>
  <si>
    <t>2078116956</t>
  </si>
  <si>
    <t>59384557.5</t>
  </si>
  <si>
    <t>prefabrikovaný prvek 450x1630x1500mm - ozn. BP_02</t>
  </si>
  <si>
    <t>-806748550</t>
  </si>
  <si>
    <t>431124231</t>
  </si>
  <si>
    <t>Montáž podestových panelů se svařovanými spoji, hmotnosti přes 3,0 do 5,5 t, v budovách výšky do 12 m</t>
  </si>
  <si>
    <t>-683488733</t>
  </si>
  <si>
    <t>https://podminky.urs.cz/item/CS_URS_2021_01/431124231</t>
  </si>
  <si>
    <t>"betonový prvek BP_03</t>
  </si>
  <si>
    <t>3"BP_03</t>
  </si>
  <si>
    <t>"betonový prvek BP_09</t>
  </si>
  <si>
    <t>3"BP_09</t>
  </si>
  <si>
    <t>"betonový prvek BP_11</t>
  </si>
  <si>
    <t>1"BP_11</t>
  </si>
  <si>
    <t>59384558.2</t>
  </si>
  <si>
    <t>prefabrikovaný prvek 450x1050x4100mm - ozn. BP_03</t>
  </si>
  <si>
    <t>1268823516</t>
  </si>
  <si>
    <t>"BP_03.pdf</t>
  </si>
  <si>
    <t>"pochozí plocha - zvýšený protiskluz reliéfním provedením povrchu</t>
  </si>
  <si>
    <t>"6x otvor</t>
  </si>
  <si>
    <t>59384558.3</t>
  </si>
  <si>
    <t>prefabrikovaný prvek 450x1050x3500mm - ozn. BP_09 - protiskluz</t>
  </si>
  <si>
    <t>-421482883</t>
  </si>
  <si>
    <t>59384558.4</t>
  </si>
  <si>
    <t>prefabrikovaný prvek 450x1080x3500mm - ozn. BP_11 - protiskluz</t>
  </si>
  <si>
    <t>-587406083</t>
  </si>
  <si>
    <t>32174372</t>
  </si>
  <si>
    <t>"betonový prvek BP_04</t>
  </si>
  <si>
    <t>2*3,300"BP_04</t>
  </si>
  <si>
    <t>"betonový prvek BP_10</t>
  </si>
  <si>
    <t>2*3,000"BP_10</t>
  </si>
  <si>
    <t>"betonový prvek BP_15</t>
  </si>
  <si>
    <t>1*3,000"BP_15</t>
  </si>
  <si>
    <t>"schodiště před OC Hvězda</t>
  </si>
  <si>
    <t>10*3,000</t>
  </si>
  <si>
    <t>59384556.3</t>
  </si>
  <si>
    <t>prefabrikovaný prvek L 300x400x600x150x3300mm - ozn. BP_04</t>
  </si>
  <si>
    <t>1001306724</t>
  </si>
  <si>
    <t>2"BP_04</t>
  </si>
  <si>
    <t>59384556.4</t>
  </si>
  <si>
    <t>prefabrikovaný prvek L 300x400x600x150x3000mm - ozn. BP_10 - protiskluz</t>
  </si>
  <si>
    <t>-1163978321</t>
  </si>
  <si>
    <t>"2 x otvor</t>
  </si>
  <si>
    <t>2"BP_10</t>
  </si>
  <si>
    <t>59384557.7</t>
  </si>
  <si>
    <t>prefabrikovaný prvek L 300x400x600x250x3000mm - ozn. BP_15 - protiskluz</t>
  </si>
  <si>
    <t>-865901279</t>
  </si>
  <si>
    <t>1"BP_15</t>
  </si>
  <si>
    <t>-448374575</t>
  </si>
  <si>
    <t>"Schodiště před OC Hvězda</t>
  </si>
  <si>
    <t>10*3"BP_60</t>
  </si>
  <si>
    <t>916371214.2</t>
  </si>
  <si>
    <t>Osazení skryté plastové lemovky zahradní</t>
  </si>
  <si>
    <t>-299296500</t>
  </si>
  <si>
    <t>"v koruně násypu před OC Hvězda</t>
  </si>
  <si>
    <t>16,043+16,950+4,720</t>
  </si>
  <si>
    <t>27245187.1</t>
  </si>
  <si>
    <t>plastové lemovky zahradní délka 80 cm, výška 9,5 cm</t>
  </si>
  <si>
    <t>555282001</t>
  </si>
  <si>
    <t>(16,043+16,950+4,720)/0,800*1,05</t>
  </si>
  <si>
    <t>50"zaokrouhlené množství včetně prořezu</t>
  </si>
  <si>
    <t>-654060099</t>
  </si>
  <si>
    <t>782631911.1</t>
  </si>
  <si>
    <t>Montáž obkladů korun zídek z tvrdých kamenů kladených do malty z nejvýše dvou rozdílných druhů pravoúhlých desek ve skladbě se pravidelně opakujících tl. do 25 mm - použití stávajícího zdemontovaného obkladu</t>
  </si>
  <si>
    <t>-1903056895</t>
  </si>
  <si>
    <t>"obklad korun betonových zídek - použití kamene demontovaného ze stávajících zídek - viz pol.č.967042712 v SO01</t>
  </si>
  <si>
    <t>0,500*(15,800+20,450+6,000)"nová zídka</t>
  </si>
  <si>
    <t>SO05 - Veřejné osvětlení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</si>
  <si>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</si>
  <si>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</si>
  <si>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</si>
  <si>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</si>
  <si>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</si>
  <si>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</si>
  <si>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>Práce a dodávky M</t>
  </si>
  <si>
    <t>21-M</t>
  </si>
  <si>
    <t>Elektromontáže</t>
  </si>
  <si>
    <t>210190431.2</t>
  </si>
  <si>
    <t>Montáž rozvaděče RSH vč. ukotvení a základu</t>
  </si>
  <si>
    <t>1318614586</t>
  </si>
  <si>
    <t>"D.1.4.2.01 Technická zpráva /Silnoproudá elektrotechnika/</t>
  </si>
  <si>
    <t>"D.1.4.2.10 Elektro - blokové schéma</t>
  </si>
  <si>
    <t>"D.1.4.2.11 Elektro - situační výkres</t>
  </si>
  <si>
    <t>"Veřejné osvětlení</t>
  </si>
  <si>
    <t>35711660.3</t>
  </si>
  <si>
    <t>RSH - Elektroměrová rozvodnice</t>
  </si>
  <si>
    <t>256</t>
  </si>
  <si>
    <t>-2075557373</t>
  </si>
  <si>
    <t>1"polyesterová rozvodnice, ozn. RSH, nástěnná, s dveřním zámkem pro uzamčení, šířka 600mm, výška 800 mm, hloubak 300mm, krytí IP 65, přívod horem,</t>
  </si>
  <si>
    <t>"odvody spodem, skládající se z částí viz. D.1.4.2.01 Technická zpráva /Silnoproudá elektrotechnika/</t>
  </si>
  <si>
    <t>210204011.1</t>
  </si>
  <si>
    <t>Montáž světelného bodu vč. prefabrikovaného základu, výložníku, svítidla, stožárové výzboje a pojistkových vložek</t>
  </si>
  <si>
    <t>kompl</t>
  </si>
  <si>
    <t>-788864980</t>
  </si>
  <si>
    <t>14"svítidlo, světelný zdroj LED27S/830 LED, 2700 lm 20,5 W (průměrný příkon 15 W), 3000 K, Optika S</t>
  </si>
  <si>
    <t>12"svítidlo, světelný zdroj 20 LED a 10 LED</t>
  </si>
  <si>
    <t>34774000.1</t>
  </si>
  <si>
    <t>svítidlo, světelný zdroj LED27S/830 LED, 2700 lm 20,5 W (průměrný příkon 15 W), 3000 K, Optika S</t>
  </si>
  <si>
    <t>514825108</t>
  </si>
  <si>
    <t>https://podminky.urs.cz/item/CS_URS_2021_01/34774000.1</t>
  </si>
  <si>
    <t>34774000.2</t>
  </si>
  <si>
    <t>svítidlo, světelný zdroj 10 LED, 2250 lm, 18,4 W (průměrný příkon 13,2 W), 2 700 K, Optika DM50</t>
  </si>
  <si>
    <t>460196349</t>
  </si>
  <si>
    <t>1"svítidlo, světelný zdroj 10 LED, 2250 lm, 18,4 W (průměrný příkon 13,2 W), 2 700 K, Optika DM50</t>
  </si>
  <si>
    <t>34774000.3</t>
  </si>
  <si>
    <t>svítidlo, světelný zdroj 20LED, 3500lm, 27 W (průměrný příkon 22,5 W), 2700K, Optika DS50</t>
  </si>
  <si>
    <t>-763611303</t>
  </si>
  <si>
    <t>9"svítidlo, světelný zdroj 20LED, 3500lm, 27 W (průměrný příkon 22,5 W), 2700K, Optika DS50</t>
  </si>
  <si>
    <t>34774000.4</t>
  </si>
  <si>
    <t>svítidlo, světelný zdroj 20 LED, 2750 lm, 20,5 W (průměrný příkon 15,2 W), 2 700 K, Otika DX50</t>
  </si>
  <si>
    <t>-79112941</t>
  </si>
  <si>
    <t>2"svítidlo, světelný zdroj 20 LED, 2750 lm, 20,5 W (průměrný příkon 15,2 W), 2 700 K, Otika DX50</t>
  </si>
  <si>
    <t>46-M</t>
  </si>
  <si>
    <t>Zemní práce při extr.mont.pracích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</si>
  <si>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</si>
  <si>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</si>
  <si>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-1849950603</t>
  </si>
  <si>
    <t>https://podminky.urs.cz/item/CS_URS_2021_01/460141112</t>
  </si>
  <si>
    <t>"výkopy rýh pro kabely viz SO09</t>
  </si>
  <si>
    <t>8*0,800*0,800*1,200"výkop jam pro osazení prefa betonových základů stožárů</t>
  </si>
  <si>
    <t>460341113</t>
  </si>
  <si>
    <t>Vodorovné přemístění (odvoz) horniny dopravními prostředky včetně složení, bez naložení a rozprostření jakékoliv třídy, na vzdálenost přes 500 do 1000 m</t>
  </si>
  <si>
    <t>-1818242665</t>
  </si>
  <si>
    <t>https://podminky.urs.cz/item/CS_URS_2021_01/460341113</t>
  </si>
  <si>
    <t>"odvoz na mezideponii, použití horniny do násypu před OC Hvězda SO04</t>
  </si>
  <si>
    <t>6,144"viz pol.č.460141112</t>
  </si>
  <si>
    <t>-4,400"viz pol.č.460341113</t>
  </si>
  <si>
    <t>Součet  - odvoz na mezideponii</t>
  </si>
  <si>
    <t>460391123</t>
  </si>
  <si>
    <t>Zásyp jam ručně s uložením výkopku ve vrstvách a úpravou povrchu s přemístění sypaniny ze vzdálenosti do 10 m se zhutněním z horniny třídy těžitelnosti I skupiny 3</t>
  </si>
  <si>
    <t>1678940939</t>
  </si>
  <si>
    <t>https://podminky.urs.cz/item/CS_URS_2021_01/460391123</t>
  </si>
  <si>
    <t>8*(0,800*0,800-0,300*0,300)*1,000"obsyp prefa betonových základů stožárů v jamě</t>
  </si>
  <si>
    <t>460411122</t>
  </si>
  <si>
    <t>Zásyp jam strojně s uložením výkopku ve vrstvách a urovnáním povrchu s přemístění sypaniny ze vzdálenosti do 10 m se zhutněním z horniny třídy těžitelnosti I skupiny 3</t>
  </si>
  <si>
    <t>-1648151928</t>
  </si>
  <si>
    <t>https://podminky.urs.cz/item/CS_URS_2021_01/460411122</t>
  </si>
  <si>
    <t>8*0,050*0,800*0,800"pískový podsyp pod prefa betonové základy pro osazení stožárů</t>
  </si>
  <si>
    <t>58337303</t>
  </si>
  <si>
    <t>štěrkopísek frakce 0/8</t>
  </si>
  <si>
    <t>256099741</t>
  </si>
  <si>
    <t>https://podminky.urs.cz/item/CS_URS_2021_01/58337303</t>
  </si>
  <si>
    <t>0,256"viz pol.č.460411122</t>
  </si>
  <si>
    <t>Vedlejší rozpočtové náklady</t>
  </si>
  <si>
    <t>VRN1</t>
  </si>
  <si>
    <t>Průzkumné, geodetické a projektové práce</t>
  </si>
  <si>
    <t>013194000</t>
  </si>
  <si>
    <t>Ostatní záměry a studie</t>
  </si>
  <si>
    <t>1024</t>
  </si>
  <si>
    <t>-1290257236</t>
  </si>
  <si>
    <t>https://podminky.urs.cz/item/CS_URS_2021_01/013194000</t>
  </si>
  <si>
    <t>1"geodetické zaměření</t>
  </si>
  <si>
    <t>VRN4</t>
  </si>
  <si>
    <t>Inženýrská činnost</t>
  </si>
  <si>
    <t>044002000</t>
  </si>
  <si>
    <t>Revize</t>
  </si>
  <si>
    <t>752363692</t>
  </si>
  <si>
    <t>https://podminky.urs.cz/item/CS_URS_2021_01/044002000</t>
  </si>
  <si>
    <t>1"výchozí revizní zpráva</t>
  </si>
  <si>
    <t>SO06 - Přípojka dešťové kanalizace</t>
  </si>
  <si>
    <t>1734216778</t>
  </si>
  <si>
    <t>"SO06 - Přípojka dešťové kanalizace</t>
  </si>
  <si>
    <t>"D.1.4.1 technická zpráva</t>
  </si>
  <si>
    <t>"D.1.4.1.01 situace koordinační ZTI</t>
  </si>
  <si>
    <t>"D.1.4.1.04 deš´tová kanalizace - řezy</t>
  </si>
  <si>
    <t>"odstranění podkladu krycí asfaltové vrstvy chodníku souběžného s Třídou Míru pro výkop rýhy - odhad tl. 400mm</t>
  </si>
  <si>
    <t>(0,800+2*0,500)*1,700"odstranění pro výkop rýhy v chodníku, na každé straně rýhy +0,500 m</t>
  </si>
  <si>
    <t>-1999099268</t>
  </si>
  <si>
    <t>"odstranění krycí asfaltové vrstvy chodníku souběžného s Třídou Míru pro výkop rýhy - cca tl. 100 mm</t>
  </si>
  <si>
    <t>1,000*1,700"pro výkop rýhy</t>
  </si>
  <si>
    <t>131251201</t>
  </si>
  <si>
    <t>Hloubení zapažených jam a zářezů strojně s urovnáním dna do předepsaného profilu a spádu v hornině třídy těžitelnosti I skupiny 3 do 20 m3</t>
  </si>
  <si>
    <t>419222657</t>
  </si>
  <si>
    <t>"výkop jámy pro osazení revizní šachty RŠD</t>
  </si>
  <si>
    <t>(2,920-0,500)*2,000*2,000"odpočet odstranění dlažby a podkladu viz SO01 pol.č. 113106143 a 113107225</t>
  </si>
  <si>
    <t>132254101</t>
  </si>
  <si>
    <t>Hloubení zapažených rýh šířky do 800 mm strojně s urovnáním dna do předepsaného profilu a spádu v hornině třídy těžitelnosti I skupiny 3 do 20 m3</t>
  </si>
  <si>
    <t>-940814244</t>
  </si>
  <si>
    <t>"výkop rýhy pod chodníkem souběžným s Třídou Míru</t>
  </si>
  <si>
    <t>0,800*((3,460-0,500+3,270-0,500)/2*1,700)"odpočet odstraněného asfaltového ktytu vč. podkladu z kameniva v celkové tl. 500 mm</t>
  </si>
  <si>
    <t>"výkop rýhy pod zelenou plochou, podkopání stávající zdi</t>
  </si>
  <si>
    <t xml:space="preserve"> 0,800*((3,270-0,100+2,700-0,100)/2*6,800)"odpočet odstraněné ornice viz SO01 pol.č. 121151123</t>
  </si>
  <si>
    <t>151101101</t>
  </si>
  <si>
    <t>Zřízení pažení a rozepření stěn rýh pro podzemní vedení příložné pro jakoukoliv mezerovitost, hloubky do 2 m</t>
  </si>
  <si>
    <t>472967536</t>
  </si>
  <si>
    <t>2*((3,460+3,270)/2*1,700)"viz pol.č.132254101</t>
  </si>
  <si>
    <t>2*((3,270+2,700)/2*6,800)"viz pol.č.132254101</t>
  </si>
  <si>
    <t>151101111</t>
  </si>
  <si>
    <t>Odstranění pažení a rozepření stěn rýh pro podzemní vedení s uložením materiálu na vzdálenost do 3 m od kraje výkopu příložné, hloubky do 2 m</t>
  </si>
  <si>
    <t>1182941161</t>
  </si>
  <si>
    <t>52,037"viz pol.č.151101101</t>
  </si>
  <si>
    <t>151101201</t>
  </si>
  <si>
    <t>Zřízení pažení stěn výkopu bez rozepření nebo vzepření příložné, hloubky do 4 m</t>
  </si>
  <si>
    <t>-555017049</t>
  </si>
  <si>
    <t>"zřízení pažení jámy pro osazení revizní šachty RŠS1</t>
  </si>
  <si>
    <t>2*2,970*(2,000+2,000)</t>
  </si>
  <si>
    <t>151101211</t>
  </si>
  <si>
    <t>Odstranění pažení stěn výkopu bez rozepření nebo vzepření s uložením pažin na vzdálenost do 3 m od okraje výkopu příložné, hloubky do 4 m</t>
  </si>
  <si>
    <t>138218861</t>
  </si>
  <si>
    <t>23,760"viz pol.č.151101201</t>
  </si>
  <si>
    <t>151101301</t>
  </si>
  <si>
    <t>Zřízení rozepření zapažených stěn výkopů s potřebným přepažováním při pažení příložném, hloubky do 4 m</t>
  </si>
  <si>
    <t>-1285323027</t>
  </si>
  <si>
    <t>151101311</t>
  </si>
  <si>
    <t>Odstranění rozepření stěn výkopů s uložením materiálu na vzdálenost do 3 m od okraje výkopu pažení příložného, hloubky do 4 m</t>
  </si>
  <si>
    <t>-1537987895</t>
  </si>
  <si>
    <t>1740610676</t>
  </si>
  <si>
    <t>"odvoz přebytečného výkopku na mezideponii</t>
  </si>
  <si>
    <t>9,680"viz pol.č.131251201</t>
  </si>
  <si>
    <t>19,590"viz pol.č.132254101</t>
  </si>
  <si>
    <t>-25,224"viz pol.č.174111101</t>
  </si>
  <si>
    <t>"odvoz zeminy na mezideponii, využití do násypů viz SO04</t>
  </si>
  <si>
    <t>174111101</t>
  </si>
  <si>
    <t>Zásyp sypaninou z jakékoliv horniny ručně s uložením výkopku ve vrstvách se zhutněním jam, šachet, rýh nebo kolem objektů v těchto vykopávkách</t>
  </si>
  <si>
    <t>-1763103656</t>
  </si>
  <si>
    <t>"zásyp výkopů rýh</t>
  </si>
  <si>
    <t>0,800*((3,460+3,270)/2*1,700)"zásyp výkopu rýhy pod chodníkem souběžným s Třídou Míru</t>
  </si>
  <si>
    <t xml:space="preserve"> 0,800*((3,270+2,700)/2*6,800)"výkop rýhy pod zelenou plochou</t>
  </si>
  <si>
    <t>-0,800*0,230*1,700"odpočet nového asfaltového ktytu vč. podkladu z kameniva v celkové tl. 500 mm</t>
  </si>
  <si>
    <t xml:space="preserve"> -0,800*0,100*6,800"odpočet rozprostření ornice viz SO01 pol.č. 181351113</t>
  </si>
  <si>
    <t>-0,800*0,360*8,500"odpočet  lože vč. obsypu potrubí</t>
  </si>
  <si>
    <t>"zásyp jámy pro osazení revizní šachty RŠD</t>
  </si>
  <si>
    <t>(2,920-0,520)*2,000*2,000"odpočet skladby nové dlažby vč. podkladu viz SO01, skladba S02</t>
  </si>
  <si>
    <t>-(2,920-0,520)*PI*0,500*0,500"odpočet objemu revizní šachty RŠD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</si>
  <si>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</si>
  <si>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</si>
  <si>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1814777384</t>
  </si>
  <si>
    <t>0,260*0,800*8,500"obsyp potrubí DN160 ŠP 0/8</t>
  </si>
  <si>
    <t>-PI*0,080*0,080*8,500"odpočet objemu potrubí DN160</t>
  </si>
  <si>
    <t>-615113695</t>
  </si>
  <si>
    <t>1,597"viz pol.č.175151101</t>
  </si>
  <si>
    <t>1,597*2 'Přepočtené koeficientem množství</t>
  </si>
  <si>
    <t>411354923</t>
  </si>
  <si>
    <t>Dodávka a montáž podepření stávající zdi, z desek tloušťky 50 mm</t>
  </si>
  <si>
    <t>1685637501</t>
  </si>
  <si>
    <t>0,500*0,800"podepření stávající podkopávané opěrné zdi</t>
  </si>
  <si>
    <t>411354917</t>
  </si>
  <si>
    <t>Podpěrná konstrukce - podepření stávající zdi zřízení</t>
  </si>
  <si>
    <t>-1090085260</t>
  </si>
  <si>
    <t>"D.1.4.1.04 dešťová kanalizace - řezy</t>
  </si>
  <si>
    <t>0,400"viz pol.č.411354917</t>
  </si>
  <si>
    <t>411354918</t>
  </si>
  <si>
    <t>Podpěrná konstrukce - podepření stávající zdi odstranění</t>
  </si>
  <si>
    <t>-131705688</t>
  </si>
  <si>
    <t>451572111</t>
  </si>
  <si>
    <t>Lože pod potrubí, stoky a drobné objekty v otevřeném výkopu z kameniva drobného těženého 0 až 4 mm</t>
  </si>
  <si>
    <t>1179326951</t>
  </si>
  <si>
    <t>0,100*0,800*8,500</t>
  </si>
  <si>
    <t>452311151</t>
  </si>
  <si>
    <t>Podkladní a zajišťovací konstrukce z betonu prostého v otevřeném výkopu desky pod potrubí, stoky a drobné objekty z betonu tř. C 20/25</t>
  </si>
  <si>
    <t>-1814703979</t>
  </si>
  <si>
    <t>"podkladní konstrukce pro osazení revizní šachty RŠD</t>
  </si>
  <si>
    <t>0,100*2,000*2,000</t>
  </si>
  <si>
    <t>564841111</t>
  </si>
  <si>
    <t>Podklad ze štěrkodrti ŠD s rozprostřením a zhutněním, po zhutnění tl. 120 mm</t>
  </si>
  <si>
    <t>307997948</t>
  </si>
  <si>
    <t>(0,800+2*0,500)*1,700"podklad pod asfaltové vrstvy chodníku souběžného s Třídou Míru</t>
  </si>
  <si>
    <t>565165101</t>
  </si>
  <si>
    <t>Asfaltový beton vrstva podkladní ACP 16 (obalované kamenivo střednězrnné - OKS) s rozprostřením a zhutněním v pruhu šířky do 1,5 m, po zhutnění tl. 80 mm</t>
  </si>
  <si>
    <t>-787564306</t>
  </si>
  <si>
    <t>(0,800+2*0,500)*1,700"obnova podkladní asfaltové vrstvy chodníku souběžného s Třídou Míru</t>
  </si>
  <si>
    <t>577123111</t>
  </si>
  <si>
    <t>Asfaltový beton vrstva obrusná ACO 8 (ABJ) s rozprostřením a se zhutněním z nemodifikovaného asfaltu v pruhu šířky do 3 m, po zhutnění tl. 30 mm</t>
  </si>
  <si>
    <t>154919234</t>
  </si>
  <si>
    <t>1,000*1,700"obnova krycí asfaltové vrstvy chodníku souběžného s Třídou Míru</t>
  </si>
  <si>
    <t>871315221</t>
  </si>
  <si>
    <t>Kanalizační potrubí z tvrdého PVC v otevřeném výkopu ve sklonu do 20 %, hladkého plnostěnného jednovrstvého, tuhost třídy SN 8 DN 160</t>
  </si>
  <si>
    <t>-1657241966</t>
  </si>
  <si>
    <t>https://podminky.urs.cz/item/CS_URS_2021_01/871315221</t>
  </si>
  <si>
    <t>8,500"napojení do stávající šachty dešťové kanalizace</t>
  </si>
  <si>
    <t>894411311</t>
  </si>
  <si>
    <t>Osazení betonových nebo železobetonových dílců pro šachty skruží rovných</t>
  </si>
  <si>
    <t>1623804805</t>
  </si>
  <si>
    <t>https://podminky.urs.cz/item/CS_URS_2021_01/894411311</t>
  </si>
  <si>
    <t>4"RŠD</t>
  </si>
  <si>
    <t>59224067</t>
  </si>
  <si>
    <t>skruž betonová DN 1000x500, 100x50x12cm</t>
  </si>
  <si>
    <t>-1511368790</t>
  </si>
  <si>
    <t>https://podminky.urs.cz/item/CS_URS_2021_01/59224067</t>
  </si>
  <si>
    <t>4"viz pol.č.894411311</t>
  </si>
  <si>
    <t>894414111</t>
  </si>
  <si>
    <t>Osazení betonových nebo železobetonových dílců pro šachty skruží základových (dno)</t>
  </si>
  <si>
    <t>-1295113390</t>
  </si>
  <si>
    <t>https://podminky.urs.cz/item/CS_URS_2021_01/894414111</t>
  </si>
  <si>
    <t>1"RŠD</t>
  </si>
  <si>
    <t>59224064</t>
  </si>
  <si>
    <t>dno betonové šachtové kulaté DN 1000x500, 100x65x15cm</t>
  </si>
  <si>
    <t>-1744402015</t>
  </si>
  <si>
    <t>https://podminky.urs.cz/item/CS_URS_2021_01/59224064</t>
  </si>
  <si>
    <t>1"viz pol.č.894414111</t>
  </si>
  <si>
    <t>894414211</t>
  </si>
  <si>
    <t>Osazení betonových nebo železobetonových dílců pro šachty desek zákrytových</t>
  </si>
  <si>
    <t>1823539054</t>
  </si>
  <si>
    <t>https://podminky.urs.cz/item/CS_URS_2021_01/894414211</t>
  </si>
  <si>
    <t>59224075</t>
  </si>
  <si>
    <t>deska betonová zákrytová k ukončení šachet 1000/625x200mm</t>
  </si>
  <si>
    <t>296631571</t>
  </si>
  <si>
    <t>1"viz pol.č.894414211</t>
  </si>
  <si>
    <t>1821081034</t>
  </si>
  <si>
    <t>"D.1.1.30 Tabulka výrobků</t>
  </si>
  <si>
    <t>1"D_1_1_30_2_K01</t>
  </si>
  <si>
    <t>55241010</t>
  </si>
  <si>
    <t>poklop třída B125, kruhový rám, vstup 600mm, s bezpečnostním uzavíráním - ozn. K01</t>
  </si>
  <si>
    <t>-534622249</t>
  </si>
  <si>
    <t>https://podminky.urs.cz/item/CS_URS_2021_01/55241010</t>
  </si>
  <si>
    <t>"označení K01</t>
  </si>
  <si>
    <t>899623961</t>
  </si>
  <si>
    <t>Napojení na stávající šachtu vč. obetonování potrubí, beton tř. C 20/25</t>
  </si>
  <si>
    <t>-774159530</t>
  </si>
  <si>
    <t>899721112</t>
  </si>
  <si>
    <t>Signalizační vodič na potrubí DN nad 150 mm</t>
  </si>
  <si>
    <t>1660593125</t>
  </si>
  <si>
    <t>https://podminky.urs.cz/item/CS_URS_2021_01/899721112</t>
  </si>
  <si>
    <t>8,500"viz pol.č.871315221</t>
  </si>
  <si>
    <t>899722112</t>
  </si>
  <si>
    <t>Krytí potrubí z plastů výstražnou fólií z PVC šířky 25 cm</t>
  </si>
  <si>
    <t>1573464247</t>
  </si>
  <si>
    <t>https://podminky.urs.cz/item/CS_URS_2021_01/899722112</t>
  </si>
  <si>
    <t>919735112</t>
  </si>
  <si>
    <t>Řezání stávajícího živičného krytu nebo podkladu hloubky přes 50 do 100 mm</t>
  </si>
  <si>
    <t>602064008</t>
  </si>
  <si>
    <t>"odstranění krycí asfaltové vrstvy chodníku souběžného s Třídou Míru pro výkop rýhy - odhad tl. 100 mm</t>
  </si>
  <si>
    <t>2*1,700+0,800"pro výkop rýhy</t>
  </si>
  <si>
    <t>997013501</t>
  </si>
  <si>
    <t>Odvoz suti a vybouraných hmot na skládku nebo meziskládku se složením, na vzdálenost do 1 km</t>
  </si>
  <si>
    <t>704304920</t>
  </si>
  <si>
    <t>"odvoz odstraněného podkladu</t>
  </si>
  <si>
    <t>1,275"viz pol.č.113107225</t>
  </si>
  <si>
    <t>"odvoz odstraněné krycí asfaltové vrstvy chodníku souběžného s Třídou Míru pro výkop rýhy - odhad tl. 100 mm</t>
  </si>
  <si>
    <t>0,374"viz pol.č.113107242</t>
  </si>
  <si>
    <t>997013509</t>
  </si>
  <si>
    <t>Odvoz suti a vybouraných hmot na skládku nebo meziskládku se složením, na vzdálenost Příplatek k ceně za každý další i započatý 1 km přes 1 km</t>
  </si>
  <si>
    <t>-1704447400</t>
  </si>
  <si>
    <t>1,649*12</t>
  </si>
  <si>
    <t>-385668105</t>
  </si>
  <si>
    <t>-232937258</t>
  </si>
  <si>
    <t>998276101</t>
  </si>
  <si>
    <t>Přesun hmot pro trubní vedení hloubené z trub z plastických hmot nebo sklolaminátových pro vodovody nebo kanalizace v otevřeném výkopu dopravní vzdálenost do 15 m</t>
  </si>
  <si>
    <t>-1928701981</t>
  </si>
  <si>
    <t>https://podminky.urs.cz/item/CS_URS_2021_01/998276101</t>
  </si>
  <si>
    <t>SO07 - Přípojka splaškové kanalizace</t>
  </si>
  <si>
    <t>1049310497</t>
  </si>
  <si>
    <t>"SO07 - Přípojka splaškové kanalizace</t>
  </si>
  <si>
    <t xml:space="preserve">"D.1.4.1 technická zpráva </t>
  </si>
  <si>
    <t>"D.1.4.1.02 přípojka splaškové kanalizace - řez</t>
  </si>
  <si>
    <t>(0,800+2*0,500)*9,000"odstranění pro výkop rýhy, na každou stranu +0,500 m</t>
  </si>
  <si>
    <t>(2,000+2*0,500)*(2,000+2*0,500)"odstranění pro výkop jámy, na každou stranu +0,500 m</t>
  </si>
  <si>
    <t>-529012819</t>
  </si>
  <si>
    <t>2121779201</t>
  </si>
  <si>
    <t>"výkop jámy pro osazení revizní šachty RŠS1</t>
  </si>
  <si>
    <t>1,470*2,000*2,000</t>
  </si>
  <si>
    <t>431055911</t>
  </si>
  <si>
    <t>0,800*((2,360-0,500+1,810-0,500)/2*9,000)"odpočet odstraněného asfaltového ktytu vč. podkladu z kameniva v celkové tl. 500 mm</t>
  </si>
  <si>
    <t>903243231</t>
  </si>
  <si>
    <t>2*((2,360+1,810)/2*9,000)</t>
  </si>
  <si>
    <t>1867066721</t>
  </si>
  <si>
    <t>37,530"viz pol.č.151101101</t>
  </si>
  <si>
    <t>-2120147483</t>
  </si>
  <si>
    <t>2*1,470*(2,000+2,000)</t>
  </si>
  <si>
    <t>1056598901</t>
  </si>
  <si>
    <t>11,760"viz pol.č.151101201</t>
  </si>
  <si>
    <t>-2120097877</t>
  </si>
  <si>
    <t>-421390379</t>
  </si>
  <si>
    <t>-1347418938</t>
  </si>
  <si>
    <t>"odvoz přebytečného výkopku na skládku</t>
  </si>
  <si>
    <t>5,880"viz pol.č.131251201</t>
  </si>
  <si>
    <t>11,412"viz pol.č.132254101</t>
  </si>
  <si>
    <t>-15,489"viz pol.č.174111101</t>
  </si>
  <si>
    <t>"odvoz zeminy do násypů na mezideponii, použití do násypů viz SO04</t>
  </si>
  <si>
    <t>1488845633</t>
  </si>
  <si>
    <t>"zásyp rýhy</t>
  </si>
  <si>
    <t>0,800*((2,360+1,810)/2*9,000)</t>
  </si>
  <si>
    <t>-0,800*0,230*9,000"odpočet nového asfaltového ktytu vč. podkladu z kameniva v celkové tl. 500 mm</t>
  </si>
  <si>
    <t>-0,800*0,360*9,000"odpočet  lože vč. obsypu potrubí</t>
  </si>
  <si>
    <t>"zásyp jámy</t>
  </si>
  <si>
    <t>-1,470*PI*0,500*0,500"odpočet objemu revizní šachty RŠS1</t>
  </si>
  <si>
    <t>-1986300211</t>
  </si>
  <si>
    <t>0,260*0,800*9,000"obsyp potrubí DN160 ŠP 0/8</t>
  </si>
  <si>
    <t>-PI*0,080*0,080*9,000"odpočet objemu potrubí DN160</t>
  </si>
  <si>
    <t>1677707167</t>
  </si>
  <si>
    <t>1,691"viz pol.č.175151101</t>
  </si>
  <si>
    <t>1,691*2 'Přepočtené koeficientem množství</t>
  </si>
  <si>
    <t>681937659</t>
  </si>
  <si>
    <t>0,100*0,800*9,500</t>
  </si>
  <si>
    <t>-305005897</t>
  </si>
  <si>
    <t>2"RŠS1</t>
  </si>
  <si>
    <t>59224148</t>
  </si>
  <si>
    <t>prstenec šachtový vyrovnávací betonový rovný 625x100x100mm</t>
  </si>
  <si>
    <t>761464030</t>
  </si>
  <si>
    <t>https://podminky.urs.cz/item/CS_URS_2021_01/59224148</t>
  </si>
  <si>
    <t>1"RŠS1</t>
  </si>
  <si>
    <t>59224149</t>
  </si>
  <si>
    <t>prstenec šachtový vyrovnávací betonový rovný 625x100x120mm</t>
  </si>
  <si>
    <t>440260809</t>
  </si>
  <si>
    <t>https://podminky.urs.cz/item/CS_URS_2021_01/59224149</t>
  </si>
  <si>
    <t>1292464608</t>
  </si>
  <si>
    <t>"podkladní konstrukce pro osazení revizní šachty RŠS1</t>
  </si>
  <si>
    <t>-1884966671</t>
  </si>
  <si>
    <t>(0,800+2*0,500)*9,000"podklad pod asfaltové vrstvy chodníku souběžného s Třídou Míru</t>
  </si>
  <si>
    <t>(2,000+2*0,500)*(2,000+2*0,500)"podklad pod asfaltové vrstvy chodníku souběžného s Třídou Míru</t>
  </si>
  <si>
    <t>511343630</t>
  </si>
  <si>
    <t>(0,800+2*0,500)*9,000"obnova podkladní asfaltové vrstvy chodníku souběžného s Třídou Míru</t>
  </si>
  <si>
    <t>(2,000+2*0,500)*(2,000+2*0,500)"obnova podkladní asfaltové vrstvy chodníku souběžného s Třídou Míru</t>
  </si>
  <si>
    <t>-332065254</t>
  </si>
  <si>
    <t>-27768578</t>
  </si>
  <si>
    <t>9,500"napojení do stávající šachty (poklop 236,05; dno 233,69); která je umístěná v lomu trasy splaškové kanalizace DN250 u ulice Třída Míru</t>
  </si>
  <si>
    <t>-510663981</t>
  </si>
  <si>
    <t>3"RŠS1</t>
  </si>
  <si>
    <t>59224065</t>
  </si>
  <si>
    <t>skruž betonová DN 1000x250, 100x25x12cm</t>
  </si>
  <si>
    <t>-1285769392</t>
  </si>
  <si>
    <t>https://podminky.urs.cz/item/CS_URS_2021_01/59224065</t>
  </si>
  <si>
    <t>3"viz pol.č.894411311</t>
  </si>
  <si>
    <t>1905429464</t>
  </si>
  <si>
    <t>162052639</t>
  </si>
  <si>
    <t>-158894629</t>
  </si>
  <si>
    <t>-1194770338</t>
  </si>
  <si>
    <t>-1367710711</t>
  </si>
  <si>
    <t>673368727</t>
  </si>
  <si>
    <t>-1246679497</t>
  </si>
  <si>
    <t>-223775324</t>
  </si>
  <si>
    <t>9,500"viz pol.č.871315221</t>
  </si>
  <si>
    <t>-2027508149</t>
  </si>
  <si>
    <t>-2098213592</t>
  </si>
  <si>
    <t>2*9,000"pro výkop rýhy</t>
  </si>
  <si>
    <t>2*(2,200+2,200)"pro výkop jámy</t>
  </si>
  <si>
    <t>1445182014</t>
  </si>
  <si>
    <t>10,380"viz pol.č.113107225</t>
  </si>
  <si>
    <t>3,045"viz pol.č.113107242</t>
  </si>
  <si>
    <t>1777074876</t>
  </si>
  <si>
    <t>"SPECIFIKACE MATERIÁLU.doc</t>
  </si>
  <si>
    <t>13,425*12</t>
  </si>
  <si>
    <t>-1567144436</t>
  </si>
  <si>
    <t>1676921783</t>
  </si>
  <si>
    <t>-1496433203</t>
  </si>
  <si>
    <t>SO08 - Vodovodní přípojka</t>
  </si>
  <si>
    <t>-1422342312</t>
  </si>
  <si>
    <t>"SO08 - Vodovodní přípojka</t>
  </si>
  <si>
    <t>"D.1.4.1.05 vodovodní přípojka-řez, Vodovod-řezy</t>
  </si>
  <si>
    <t>"výkop jámy pro osazení vodoměrné šachty</t>
  </si>
  <si>
    <t>1,580*2,000*2,000"výkop, odstranění asfaltového krytu viz SO01 - odhad tl. cca 120mm</t>
  </si>
  <si>
    <t>"výkop jámy pro zaslepení stávajícího vodovodní přípojky situovaná poblíž  objektu č.p. 1540</t>
  </si>
  <si>
    <t>1,580*2,000*2,000"kontrolní výkop, dstranění asfaltového krytu viz SO01 - odhad tl. cca 120mm</t>
  </si>
  <si>
    <t>-928242786</t>
  </si>
  <si>
    <t>0,800*((1,432-0,120+1,332-0,120)/2*1,900)"odpočet odstraněného asfaltového ktytu v celkové tl. cca 120 mm</t>
  </si>
  <si>
    <t>-133851505</t>
  </si>
  <si>
    <t>2*((1,432-0,500+1,332-0,500)/2*1,900)</t>
  </si>
  <si>
    <t>-744480106</t>
  </si>
  <si>
    <t>3,352"viz pol.č.151101101</t>
  </si>
  <si>
    <t>819457706</t>
  </si>
  <si>
    <t>"pažení výkopu jámy pro osazení revizní šachty RŠS1</t>
  </si>
  <si>
    <t>2*2*1,200*(2,000+2,000)"viz pol.č.131251201</t>
  </si>
  <si>
    <t>-345605096</t>
  </si>
  <si>
    <t>19,2"viz pol.č.151101201</t>
  </si>
  <si>
    <t>-308737822</t>
  </si>
  <si>
    <t>19,200"viz pol.č.151101201</t>
  </si>
  <si>
    <t>228912245</t>
  </si>
  <si>
    <t>1173095780</t>
  </si>
  <si>
    <t>12,640"viz pol.č.131251201</t>
  </si>
  <si>
    <t>1,918"viz pol.č.132254101</t>
  </si>
  <si>
    <t>-11,874"viz pol.č.174111101</t>
  </si>
  <si>
    <t>-1390001863</t>
  </si>
  <si>
    <t>0,800*((1,432-0,120+1,332-0,120)/2*1,900)"odpočet rozprostření ornice viz SO01 pol.č. 181351113</t>
  </si>
  <si>
    <t>-0,800*0,230*1,900"odpočet nového asfaltového ktytu vč. podkladu z kameniva v celkové tl. 500 mm</t>
  </si>
  <si>
    <t>-0,800*0,360*1,900"odpočet  lože vč. obsypu potrubí</t>
  </si>
  <si>
    <t>"zásyp jam</t>
  </si>
  <si>
    <t>1,580*2,000*2,000"výkop jámy, rozprostření ornice viz SO01 pol.č. 181351113</t>
  </si>
  <si>
    <t>-1,580*PI*0,600*0,600"odpočet objemu vodoměrné šachty</t>
  </si>
  <si>
    <t>1,580*2,000*2,000"zásyp kontrolního výkopu</t>
  </si>
  <si>
    <t>685472334</t>
  </si>
  <si>
    <t>0,260*0,800*1,900"obsyp potrubí D 32 ŠP 0/8</t>
  </si>
  <si>
    <t>-PI*0,016*0,016*1,900"odpočet objemu potrubí D 32</t>
  </si>
  <si>
    <t>-2046627111</t>
  </si>
  <si>
    <t>0,393"viz pol.č.175151101</t>
  </si>
  <si>
    <t>0,393*2 'Přepočtené koeficientem množství</t>
  </si>
  <si>
    <t>387598047</t>
  </si>
  <si>
    <t>0,100*0,800*1,900</t>
  </si>
  <si>
    <t>871161941</t>
  </si>
  <si>
    <t>Montáž vodovodního potrubí z plastů v otevřeném výkopu z polyetylenu PE 100 svařovaných na tupo SDR 11/PN16 D 32 x 3,0 mm a D 25 x 2,3 mm</t>
  </si>
  <si>
    <t>-1495360160</t>
  </si>
  <si>
    <t>1,900"potrubí D 32; napojení od stávajícího šoupěte do nové vodoměrné šachty</t>
  </si>
  <si>
    <t>28613170</t>
  </si>
  <si>
    <t>trubka vodovodní PE100 SDR11 se signalizační vrstvou 32x3,0mm</t>
  </si>
  <si>
    <t>-1283444387</t>
  </si>
  <si>
    <t>https://podminky.urs.cz/item/CS_URS_2021_01/28613170</t>
  </si>
  <si>
    <t>1,9"viz pol.č.871161141</t>
  </si>
  <si>
    <t>1,9*1,015 'Přepočtené koeficientem množství</t>
  </si>
  <si>
    <t>877161118</t>
  </si>
  <si>
    <t>Montáž tvarovek na vodovodním plastovém potrubí z polyetylenu PE 100 elektrotvarovek SDR 11/PN16 záslepek d 32</t>
  </si>
  <si>
    <t>-1810762777</t>
  </si>
  <si>
    <t>https://podminky.urs.cz/item/CS_URS_2021_01/877161118</t>
  </si>
  <si>
    <t>"armatury do nové vodoměrné šachty</t>
  </si>
  <si>
    <t>"Vodovodní přípojka situovaná poblíž  objektu č.p. 1540</t>
  </si>
  <si>
    <t>1"zaslepení</t>
  </si>
  <si>
    <t>28615020</t>
  </si>
  <si>
    <t>elektrozáslepka SDR11 PE 100 PN16 D 32mm</t>
  </si>
  <si>
    <t>-1122921256</t>
  </si>
  <si>
    <t>https://podminky.urs.cz/item/CS_URS_2021_01/28615020</t>
  </si>
  <si>
    <t>1"viz pol.č.877161118</t>
  </si>
  <si>
    <t>891163922</t>
  </si>
  <si>
    <t>Montáž vodovodních armatur na potrubí ventilů odvzdušňovacích nebo zavzdušňovacích mechanických a plovákových závitových na venkovních řadech DN 25</t>
  </si>
  <si>
    <t>190621517</t>
  </si>
  <si>
    <t>1"Kohout uzavírací KK DN 25</t>
  </si>
  <si>
    <t>1"filtr DN25</t>
  </si>
  <si>
    <t>1"KK DN25 s vypouštěním</t>
  </si>
  <si>
    <t>1"zpětný ventil DN25</t>
  </si>
  <si>
    <t>1"výtokový kohout DN15</t>
  </si>
  <si>
    <t>55114928</t>
  </si>
  <si>
    <t>kohout kulový uzavírací DN25</t>
  </si>
  <si>
    <t>-958524652</t>
  </si>
  <si>
    <t>1"kohout kulový uzavírací DN25; montáž viz pol.č.891163922</t>
  </si>
  <si>
    <t>55117934</t>
  </si>
  <si>
    <t>filtr DN25</t>
  </si>
  <si>
    <t>961825816</t>
  </si>
  <si>
    <t>1"filtr DN25, dodávka viz pol.č.891163922</t>
  </si>
  <si>
    <t>55114214</t>
  </si>
  <si>
    <t>kohout kulový s vypouštěním DN 25</t>
  </si>
  <si>
    <t>-770475435</t>
  </si>
  <si>
    <t>https://podminky.urs.cz/item/CS_URS_2021_01/55114214</t>
  </si>
  <si>
    <t>1"KK DN25 s vypouštěním; montáž viz pol.č.891163922</t>
  </si>
  <si>
    <t>55121999</t>
  </si>
  <si>
    <t>Výtokový kulový kohout DN15</t>
  </si>
  <si>
    <t>1885031761</t>
  </si>
  <si>
    <t>1"viz pol.č.891163922</t>
  </si>
  <si>
    <t>891163929</t>
  </si>
  <si>
    <t>Napojení vodovodní přípojky na stávající šoupě u řadu</t>
  </si>
  <si>
    <t>-216722458</t>
  </si>
  <si>
    <t>1"napojení</t>
  </si>
  <si>
    <t>892241111</t>
  </si>
  <si>
    <t>Tlakové zkoušky vodou na potrubí DN do 80</t>
  </si>
  <si>
    <t>2091361502</t>
  </si>
  <si>
    <t>https://podminky.urs.cz/item/CS_URS_2021_01/892241111</t>
  </si>
  <si>
    <t>1,900"potrubí D 32</t>
  </si>
  <si>
    <t>893811163</t>
  </si>
  <si>
    <t>Osazení vodoměrné šachty z polypropylenu PP samonosné pro běžné zatížení kruhové, průměru D do 1,2 m, světlé hloubky od 1,4 m do 1,6 m</t>
  </si>
  <si>
    <t>1186119493</t>
  </si>
  <si>
    <t>https://podminky.urs.cz/item/CS_URS_2021_01/893811163</t>
  </si>
  <si>
    <t>1"montáž vodoměrné šachty z PP pro obsypání</t>
  </si>
  <si>
    <t>56230595</t>
  </si>
  <si>
    <t>šachta vodoměrná samonosná kruhová 1,2/1,6 m vč. pochozího poklopu</t>
  </si>
  <si>
    <t>-1438845445</t>
  </si>
  <si>
    <t>https://podminky.urs.cz/item/CS_URS_2021_01/56230595</t>
  </si>
  <si>
    <t>1"vodoměrná šachta z PP vč. poklopu; montáž viz pol.č.893811163</t>
  </si>
  <si>
    <t>1*1,015 'Přepočtené koeficientem množství</t>
  </si>
  <si>
    <t>-641550408</t>
  </si>
  <si>
    <t>SO09 - Rozvody vody, kanalizace, silnoproudu (vnitroareálové)</t>
  </si>
  <si>
    <t xml:space="preserve">    722 - Zdravotechnika - vnitřní vodovod</t>
  </si>
  <si>
    <t xml:space="preserve">    741 - Elektroinstalace - silnoproud</t>
  </si>
  <si>
    <t xml:space="preserve">      210190431 - Podzemní rozvaděč pro napojení pódia</t>
  </si>
  <si>
    <t xml:space="preserve">      210190440 - Rozvaděč RSH</t>
  </si>
  <si>
    <t>420485347</t>
  </si>
  <si>
    <t>"D.1.4.1 Kanalizace a vodovod</t>
  </si>
  <si>
    <t>"D.1.4.1 .01 situace koordinační ZTI</t>
  </si>
  <si>
    <t>"D.1.4.1 .02 přípojka splaškové kanalizace - řez</t>
  </si>
  <si>
    <t>"D.1.4.1 .03 přípojka dešťové kanalizace - řez</t>
  </si>
  <si>
    <t>"D.1.4.1 .04 dešťová kanalizace - řezy</t>
  </si>
  <si>
    <t>"D.1.4.1 .05 vodovodní přípojka-řez, Vodovod-řezy</t>
  </si>
  <si>
    <t xml:space="preserve">"Kanalizace splašková </t>
  </si>
  <si>
    <t>"výkop jámy pro osazení revizní šachty RŠS2</t>
  </si>
  <si>
    <t>2,400*2,000*2,000"rozebrání dlažby - odhad tl. cca 120 mm viz SO01</t>
  </si>
  <si>
    <t>"výkop jámy pro osazení revizní šachty RŠS3</t>
  </si>
  <si>
    <t>1,800*2,000*2,000"rozebrání dlažby  - odhad tl. cca 120 mm viz SO01</t>
  </si>
  <si>
    <t>"Kanalizace dešťová</t>
  </si>
  <si>
    <t>"výkop jámy pro osazení sedimentační šachty</t>
  </si>
  <si>
    <t>(2,150-0,120)*2,000*2,000"odpočet odstranění dlažby viz SO01</t>
  </si>
  <si>
    <t>-1032441107</t>
  </si>
  <si>
    <t>"napojení RŠS1 na RŠS2</t>
  </si>
  <si>
    <t>0,800*((1,700-0,120+2,300-0,120)/2*6,506)"odpočet odstraněné ornice v tl. cca 120 mm - viz SO01</t>
  </si>
  <si>
    <t>"napojení RŠS2 na RŠS3</t>
  </si>
  <si>
    <t>0,800*((2,300-0,120+1,700-0,120)/2*25,607)"rozebrání dlažby - odhad tl. cca 120 mm - viz SO01</t>
  </si>
  <si>
    <t>"napojení RŠS3 na nádrž technologie fontány</t>
  </si>
  <si>
    <t>0,800*((1,700-0,120+1,680-0,120)/2*1,950)"rozebrání dlažby - odhad tl. 120 mm - viz SO01</t>
  </si>
  <si>
    <t>"napojení RŠD na akumulační a retenční nádrž</t>
  </si>
  <si>
    <t>0,800*((2,700-0,120+1,300-0,120)/2*33,300)"rozebrání dlažby v tl. cca 120 mm - viz SO01</t>
  </si>
  <si>
    <t>"napojení odtoku z technologii pro fontánu</t>
  </si>
  <si>
    <t>0,800*(1,300-0,120)*1,852"rozebrání dlažby v tl. cca 120 mm - viz SO01</t>
  </si>
  <si>
    <t>"napojení žlabů na sedimentační šachtu</t>
  </si>
  <si>
    <t>0,800*(1,300-0,120)*(12,665+1,852+26,758+1,305+0,845)"rozebrání dlažby v tl. cca 120 mm - viz SO01</t>
  </si>
  <si>
    <t>"Vodovod</t>
  </si>
  <si>
    <t>"odvodnění pítka</t>
  </si>
  <si>
    <t>2*0,300*2,000*(0,800-0,120)"odpočet rozebrání dlažby v tl. cca 120 mm - viz SO01</t>
  </si>
  <si>
    <t>0,800*103,100*(1,332-0,120)/2"potrubí D 32; odpočet rozebrání dlažby v tl. cca 120 mm - viz SO01</t>
  </si>
  <si>
    <t>0,800*103,100*(1,332-0,120)/2"potrubí D 32; odpočet sejmutí ornice v tl. cca 120 mm - viz  SO01</t>
  </si>
  <si>
    <t>0,800*10,000*(1,325-0,120)"potrubí D 25; odpočet rozebrání dlažby v tl. cca 120 mm - viz SO01</t>
  </si>
  <si>
    <t>1991743415</t>
  </si>
  <si>
    <t>2*((1,700-0,100+2,300-0,100)/2*6,506)"viz pol.č.132254101</t>
  </si>
  <si>
    <t>2*((2,300-0,500+1,700-0,500)/2*25,607)"viz pol.č.132254101</t>
  </si>
  <si>
    <t>2*((1,700-0,500+1,680-0,500)/2*1,950)"viz pol.č.132254101</t>
  </si>
  <si>
    <t>2*((2,700-0,500+1,300-0,500)/2*33,300)"viz pol.č.132254101</t>
  </si>
  <si>
    <t>2*(1,300-0,500)*1,852"viz pol.č.132254101</t>
  </si>
  <si>
    <t>2*(1,300-0,500)*(12,665+1,852+26,758+1,305+0,845)"viz pol.č.132254101</t>
  </si>
  <si>
    <t>2*2*2,000*(0,800-0,500)"odvodnění pítka; odpočet rozebrání dlažby a podkladu viz SO01 pol.č.113106143 a 113107225</t>
  </si>
  <si>
    <t>2*103,100*(1,332-0,500)/2"potrubí D 32; odpočet rozebrání dlažby a podkladu viz SO01 pol.č.113106143 a 113107225</t>
  </si>
  <si>
    <t>2*103,100*(1,332-0,500)/2"potrubí D 32; odpočet sejmutí ornice viz SO01 pol.č 121151123</t>
  </si>
  <si>
    <t>2*10,000*(1,325-0,500)"potrubí D 25; odpočet rozebrání dlažby a podkladu viz SO01 pol.č.113106143 a 113107225</t>
  </si>
  <si>
    <t>-20376865</t>
  </si>
  <si>
    <t>"Vododod</t>
  </si>
  <si>
    <t>521,023"viz pol.č.151101101</t>
  </si>
  <si>
    <t>-2101397249</t>
  </si>
  <si>
    <t>"Kanalizace splašková</t>
  </si>
  <si>
    <t>2*2,520*(2,000+2,000)"pažení jámy pro osazení revizní šachty RŠS2</t>
  </si>
  <si>
    <t>2*1,920*(2,000+2,000)"pažení jámy pro osazení revizní šachty RŠS3</t>
  </si>
  <si>
    <t>2*(2,150-0,500)*(2,000+2,000)"pažení jámy pro osazení sedimentační šachty</t>
  </si>
  <si>
    <t>1690481736</t>
  </si>
  <si>
    <t>48,720"viz pol.č.151101201</t>
  </si>
  <si>
    <t>-2064749383</t>
  </si>
  <si>
    <t>-1938213898</t>
  </si>
  <si>
    <t>-1908076683</t>
  </si>
  <si>
    <t>24,920"viz pol.č.131251201</t>
  </si>
  <si>
    <t>253,993"viz pol.č.132254101</t>
  </si>
  <si>
    <t>-208,862"viz pol.č.174111101</t>
  </si>
  <si>
    <t>-27,168"odvoz zeminy na mezideponii</t>
  </si>
  <si>
    <t>"D.1.4 TPS - 2. Silnoproudá elektrotechnika</t>
  </si>
  <si>
    <t>45/1,7"přebytek zeminy</t>
  </si>
  <si>
    <t>Mezisoučet - odvoz zeminy na skládku</t>
  </si>
  <si>
    <t>27,168"odvoz zeminy na mezideponii, pro pozdější použití do násypů SO04</t>
  </si>
  <si>
    <t xml:space="preserve">Součet 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</si>
  <si>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</si>
  <si>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</si>
  <si>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-1762929865</t>
  </si>
  <si>
    <t>69,354*12 'Přepočtené koeficientem množství</t>
  </si>
  <si>
    <t>1728779306</t>
  </si>
  <si>
    <t>"zásyp rýh</t>
  </si>
  <si>
    <t>0,800*((1,830-0,360+2,300-0,360)/2*6,500)"rýha od revizní šachty od RŠS1 k RŠS2; odpočet obsypu potrubí a rozprostření ornice</t>
  </si>
  <si>
    <t>(0,800*(2,300-0,780+2,000-0,780)/2*25,500)*2/3"rýha od revizní šachty od RŠS2 k RŠS3; odpočet obsypu potrubí a skladby zpevněných ploch SO02</t>
  </si>
  <si>
    <t>(0,800*(2,300-0,580+2,000-0,580)/2*25,500)*1/3"rýha od revizní šachty od RŠS2 k RŠS3; odpočet obsypu potrubí a skladby zpevněných ploch SO05</t>
  </si>
  <si>
    <t>"rýha od revizní šachty od RŠS3 k šachtě technologie; odpočet obsypu potrubí a skladby zpevněných ploch SO05</t>
  </si>
  <si>
    <t>0,800*(2,000-0,580+1,680-0,580)/2*1,500</t>
  </si>
  <si>
    <t xml:space="preserve">"zásyp jámy pro osazení revizní šachty </t>
  </si>
  <si>
    <t>(2,420-0,520)*2,000*2,000"odpočet skladby nové dlažby vč. podkladu viz SO01, skladba S02</t>
  </si>
  <si>
    <t>-(2,420-0,520)*PI*0,500*0,500"odpočet objemu revizní šachty RŠS2</t>
  </si>
  <si>
    <t>"zásyp jámy pro osazení revizní šachty RŠS3</t>
  </si>
  <si>
    <t>(1,320-0,320)*2,000*2,000"odpočet skladby nové dlažby vč. podkladu viz SO01, skladba S05</t>
  </si>
  <si>
    <t>-(1,320-0,320)*PI*0,500*0,500"odpočet objemu revizní šachty RŠS3</t>
  </si>
  <si>
    <t>0,800*((2,700-0,160+1,300-0,160)/2*33,300)/2"odpočet skladby zpevněných ploch SO02</t>
  </si>
  <si>
    <t>0,800*((2,700-0,160+1,300-0,160)/2*33,300)/2"odpočet skladby zpevněných ploch SO05</t>
  </si>
  <si>
    <t>-0,800*0,360*33,300"odpočet  lože vč. obsypu potrubí</t>
  </si>
  <si>
    <t>0,800*(1,300-0,160)*1,852"odpočet skladby zpevněných ploch skladby S05</t>
  </si>
  <si>
    <t>-0,800*0,360*1,852"odpočet  lože vč. obsypu potrubí</t>
  </si>
  <si>
    <t>0,800*(1,300-0,160)*(12,665+1,852+26,758+1,305+0,845)"odpočet skladby zpevněných ploch skladeb S02, S04 a S05</t>
  </si>
  <si>
    <t>-0,800*0,360*(12,665+1,852+26,758+1,305+0,845)"odpočet  lože vč. obsypu potrubí</t>
  </si>
  <si>
    <t>"zásyp jámy sedimentační šachty</t>
  </si>
  <si>
    <t>(2,150-0,160)*2,000*2,000"odpočet skladby zpevněných ploch skladby S05</t>
  </si>
  <si>
    <t>-0,100*2,000*2,000"odpočet podkladu</t>
  </si>
  <si>
    <t>-PI*0,500*0,500*(2,150-0,160-0,100)"odpočet objemu sedimentační šachty</t>
  </si>
  <si>
    <t>0,800*103,100*(1,332-0,160)/3"potrubí D 32; odpočet skladby S02 viz SO01</t>
  </si>
  <si>
    <t>0,800*103,100*(1,332-0,160)/3"potrubí D 32; odpočet skladby SO05 viz SO01</t>
  </si>
  <si>
    <t>0,800*103,100*(1,332-0,120)/3"potrubí D 32; odpočet rozprostření ornice v tl. cca 120 mm - viz SO01</t>
  </si>
  <si>
    <t>-0,800*0,232*103,100"odpočet  lože vč. obsypu potrubí</t>
  </si>
  <si>
    <t>0,800*10,000*(1,325-0,160)"potrubí D 25; skladby zpevněných ploch skladby S05</t>
  </si>
  <si>
    <t>-0,800*0,232*10,000"odpočet  lože vč. obsypu potrubí</t>
  </si>
  <si>
    <t>-879703216</t>
  </si>
  <si>
    <t>https://podminky.urs.cz/item/CS_URS_2021_01/175151101</t>
  </si>
  <si>
    <t>0,260*0,800*(6,500+25,500+1,950)"obsyp potrubí DN160 ŠP 0/8</t>
  </si>
  <si>
    <t>-PI*0,080*0,080*(6,500+25,500+1,950)"odpočet objemu potrubí DN160</t>
  </si>
  <si>
    <t>0,260*0,800*33,300"obsyp potrubí DN160 ŠP 0/8</t>
  </si>
  <si>
    <t>-PI*0,080*0,080*33,300"odpočet objemu potrubí DN160</t>
  </si>
  <si>
    <t>0,260*0,800*1,852"obsyp potrubí DN160 ŠP 0/8</t>
  </si>
  <si>
    <t>-PI*0,080*0,080*1,852"odpočet objemu potrubí DN160</t>
  </si>
  <si>
    <t>0,260*0,800*(12,665+1,852+26,758+1,305+0,845)"obsyp potrubí DN160 ŠP 0/8</t>
  </si>
  <si>
    <t>-PI*0,080*0,080*(12,665+1,852+26,758+1,305+0,845)"odpočet objemu potrubí DN160</t>
  </si>
  <si>
    <t>0,800*103,100*0,132"obsyp potrubí D 32 ŠP 0/8</t>
  </si>
  <si>
    <t>-PI*0,016*0,016*103,100"odpočet objemu potrubí DN32</t>
  </si>
  <si>
    <t>0,800*10,000*0,125"obsyp potrubí D 25 ŠP 0/8</t>
  </si>
  <si>
    <t>-PI*0,0125*0,0125*10,000"odpočet objemu potrubí DN25</t>
  </si>
  <si>
    <t>1329204866</t>
  </si>
  <si>
    <t>32,941"viz pol.č.175151101</t>
  </si>
  <si>
    <t>32,941*2 'Přepočtené koeficientem množství</t>
  </si>
  <si>
    <t>211531111</t>
  </si>
  <si>
    <t>Výplň kamenivem do rýh odvodňovacích žeber nebo trativodů bez zhutnění, s úpravou povrchu výplně kamenivem hrubým drceným frakce 16 až 63 mm</t>
  </si>
  <si>
    <t>186949393</t>
  </si>
  <si>
    <t>https://podminky.urs.cz/item/CS_URS_2021_01/211531111</t>
  </si>
  <si>
    <t>"D.1.4.2.01 technická zpráva</t>
  </si>
  <si>
    <t>"D.1.4.2.10 blokové schéma</t>
  </si>
  <si>
    <t>"D.1.4.2.11 situace</t>
  </si>
  <si>
    <t>0,150*1,000*1,000"základová deska pro osazení revizní šachty</t>
  </si>
  <si>
    <t>319455625</t>
  </si>
  <si>
    <t>"Pítka</t>
  </si>
  <si>
    <t>2*2"odtok ze šachet</t>
  </si>
  <si>
    <t>-1229234267</t>
  </si>
  <si>
    <t>"odtok z pítek</t>
  </si>
  <si>
    <t>2*4*(0,300*2,000)"pítka viz mobiliář stavebního objektu SO 01</t>
  </si>
  <si>
    <t>-1504104357</t>
  </si>
  <si>
    <t>4,800"viz pol.č.213141111</t>
  </si>
  <si>
    <t>4,8*1,1845 'Přepočtené koeficientem množství</t>
  </si>
  <si>
    <t>1973675172</t>
  </si>
  <si>
    <t>0,100*2,000*2,000"podsyp pod základovou desku sedimentační nádrže</t>
  </si>
  <si>
    <t>-98377759</t>
  </si>
  <si>
    <t>0,150*1,000*1,000"základová deska pro osazení sedimentační šachty</t>
  </si>
  <si>
    <t>-358295365</t>
  </si>
  <si>
    <t>2*0,150*(0,800+0,800)"bednění základové desky pro osazení sedimentační šachty</t>
  </si>
  <si>
    <t>-911043852</t>
  </si>
  <si>
    <t>0,480"viz pol.č.273351122</t>
  </si>
  <si>
    <t>1279717816</t>
  </si>
  <si>
    <t>0,800*0,800*7,9/1000"výztuž základové desky sedimentační nádrže KARI sítí 8/10 (KY49)</t>
  </si>
  <si>
    <t>279321311</t>
  </si>
  <si>
    <t>Základové zdi z betonu železového (bez výztuže) bez zvláštních nároků na prostředí tř. C 16/20</t>
  </si>
  <si>
    <t>2089701385</t>
  </si>
  <si>
    <t>https://podminky.urs.cz/item/CS_URS_2021_01/279321311</t>
  </si>
  <si>
    <t>1,900*(PI*0,500*0,500-PI*0,300*0,300)"obetonování sedimentační šachty</t>
  </si>
  <si>
    <t>279352921</t>
  </si>
  <si>
    <t>Bednění základových zdí kruhové nebo obloukové jednostranné poloměru 1 m zřízení</t>
  </si>
  <si>
    <t>271765236</t>
  </si>
  <si>
    <t>1,900*PI*1,000"bednění obetonování sedimentační šachty</t>
  </si>
  <si>
    <t>279352922</t>
  </si>
  <si>
    <t>Bednění základových zdí kruhové nebo obloukové oboustranné za každou stranu poloměru přes 1 do 2,5 m odstranění</t>
  </si>
  <si>
    <t>1555090371</t>
  </si>
  <si>
    <t>5,969"viz pol.č.279352921</t>
  </si>
  <si>
    <t>-221554077</t>
  </si>
  <si>
    <t>0,800*6,506*0,100"napojení RŠS1 na RŠS2</t>
  </si>
  <si>
    <t>0,800*25,607*0,100"napojení RŠS2 na RŠS3</t>
  </si>
  <si>
    <t>0,800*1,950*0,100"napojení RŠS3 na nádrž technologie fontány</t>
  </si>
  <si>
    <t>0,800*33,300*0,100"napojení RŠD na akumulační a retenční nádrž</t>
  </si>
  <si>
    <t>0,800*1,852*0,100"napojení odtoku z technologii pro fontánu</t>
  </si>
  <si>
    <t>0,800*(12,665+1,852+26,758+1,305+0,845)*0,100"napojení žlabů na sedimentační šachtu</t>
  </si>
  <si>
    <t>0,800*103,100*0,100"potrubí D 32</t>
  </si>
  <si>
    <t>0,800*10,000*0,100"potrubí D 25</t>
  </si>
  <si>
    <t>287912205</t>
  </si>
  <si>
    <t>2"RŠS3</t>
  </si>
  <si>
    <t>"D.1.4.2.01 tecnická zpráva</t>
  </si>
  <si>
    <t>1"prstenec poklopu servisní šachty</t>
  </si>
  <si>
    <t>-1314760146</t>
  </si>
  <si>
    <t>-839735472</t>
  </si>
  <si>
    <t>0,100*2,000*2,000"RŠS2</t>
  </si>
  <si>
    <t>0,100*2,000*2,000"RŠS3</t>
  </si>
  <si>
    <t>3*0,100*0,800*0,800"podkladní betonová deska pro šachty pítek a zahradního ventilu</t>
  </si>
  <si>
    <t>-1394306318</t>
  </si>
  <si>
    <t>103,100"potrubí D 32</t>
  </si>
  <si>
    <t>10,000"potrubí D 25</t>
  </si>
  <si>
    <t>28613070</t>
  </si>
  <si>
    <t>trubka vodovodní PE100 SDR11 se signalizační vrstvou 25x2,3mm</t>
  </si>
  <si>
    <t>154921655</t>
  </si>
  <si>
    <t>10"viz pol.č.871161941</t>
  </si>
  <si>
    <t>10*1,015 'Přepočtené koeficientem množství</t>
  </si>
  <si>
    <t>-976620371</t>
  </si>
  <si>
    <t>103,1"viz pol.č.871161141</t>
  </si>
  <si>
    <t>103,1*1,015 'Přepočtené koeficientem množství</t>
  </si>
  <si>
    <t>337740524</t>
  </si>
  <si>
    <t>6,506"napojení RŠS1 na RŠS2</t>
  </si>
  <si>
    <t>25,607"napojení RŠS2 na RŠS3</t>
  </si>
  <si>
    <t>1,950"napojení RŠS3 na nádrž technologie fontány</t>
  </si>
  <si>
    <t>33,300 "napojení RŠD na akumulační a retenční nádrž</t>
  </si>
  <si>
    <t>1,852"napojení odtoku z technologii pro fontánu</t>
  </si>
  <si>
    <t>12,665+1,852+26,758+1,305+0,845"napojení žlabů na sedimentační šachtu</t>
  </si>
  <si>
    <t>877315211</t>
  </si>
  <si>
    <t>Montáž tvarovek na kanalizačním potrubí z trub z plastu z tvrdého PVC nebo z polypropylenu v otevřeném výkopu jednoosých DN 160</t>
  </si>
  <si>
    <t>-353032654</t>
  </si>
  <si>
    <t>https://podminky.urs.cz/item/CS_URS_2021_01/877315211</t>
  </si>
  <si>
    <t>2"koleno kanalizace PVC KG 160x15°</t>
  </si>
  <si>
    <t>2"regulační ventil s přepadem</t>
  </si>
  <si>
    <t>4"koleno kanalizační PVC KG 160x45°</t>
  </si>
  <si>
    <t>3"koleno kanalizace PVC KG 160x15°</t>
  </si>
  <si>
    <t>3"odbočka kanalizační plastová PVC KG DN 160/45°</t>
  </si>
  <si>
    <t>28611359</t>
  </si>
  <si>
    <t>koleno kanalizace PVC KG 160x15°</t>
  </si>
  <si>
    <t>-607290852</t>
  </si>
  <si>
    <t>https://podminky.urs.cz/item/CS_URS_2021_01/28611359</t>
  </si>
  <si>
    <t>2"koleno kanalizace PVC KG 160x15°; montáž viz pol.č.877315211</t>
  </si>
  <si>
    <t>3"koleno kanalizace PVC KG 160x15°; montáž viz pol.č.877315211</t>
  </si>
  <si>
    <t>28611361</t>
  </si>
  <si>
    <t>koleno kanalizační PVC KG 160x45°</t>
  </si>
  <si>
    <t>1967015539</t>
  </si>
  <si>
    <t>https://podminky.urs.cz/item/CS_URS_2021_01/28611361</t>
  </si>
  <si>
    <t>4"koleno kanalizační PVC KG 160x45°; montáž viz pol.č.877315211</t>
  </si>
  <si>
    <t>28612221</t>
  </si>
  <si>
    <t>odbočka kanalizační plastová PVC KG DN 160x160/45°</t>
  </si>
  <si>
    <t>-1079037009</t>
  </si>
  <si>
    <t>https://podminky.urs.cz/item/CS_URS_2021_01/28612221</t>
  </si>
  <si>
    <t>3"odbočka kanalizační plastová PVC KG DN 160/45°; montáž viz pol.č.877315211</t>
  </si>
  <si>
    <t>28612921</t>
  </si>
  <si>
    <t>regulační vetnil regulace odtoku PVC KG DN 160 s přepadem (obtokem)</t>
  </si>
  <si>
    <t>-586841185</t>
  </si>
  <si>
    <t>2"regulační ventil s přepadem; montáž viz pol.č.877315221</t>
  </si>
  <si>
    <t>854873542</t>
  </si>
  <si>
    <t>1113437894</t>
  </si>
  <si>
    <t>6"RŠS2</t>
  </si>
  <si>
    <t>3"RŠS3</t>
  </si>
  <si>
    <t>1"betonová servisní šachta bez dna</t>
  </si>
  <si>
    <t>1794110780</t>
  </si>
  <si>
    <t>10"viz pol.č.894411311</t>
  </si>
  <si>
    <t>1919680169</t>
  </si>
  <si>
    <t>1"RŠS2</t>
  </si>
  <si>
    <t>1"RŠS3</t>
  </si>
  <si>
    <t>402484363</t>
  </si>
  <si>
    <t>2"viz pol.č.894414111</t>
  </si>
  <si>
    <t>1586105767</t>
  </si>
  <si>
    <t>1"servisní šachta bez dna</t>
  </si>
  <si>
    <t>-1650162181</t>
  </si>
  <si>
    <t>3"viz pol.č.894414211</t>
  </si>
  <si>
    <t>894812913</t>
  </si>
  <si>
    <t>Sedimentační šachta atyp DN 600/160, v=1900mm, sedimentační prostor 0,5 m</t>
  </si>
  <si>
    <t>-1142385922</t>
  </si>
  <si>
    <t>895270922</t>
  </si>
  <si>
    <t>Montáž šachty 400/400/400</t>
  </si>
  <si>
    <t>-741174858</t>
  </si>
  <si>
    <t>"šachty pro pítka a zahradní ventil</t>
  </si>
  <si>
    <t>3"obetonování viz pol.č.899620141</t>
  </si>
  <si>
    <t>2866110</t>
  </si>
  <si>
    <t>revizní šachta PP 400x400x400mm</t>
  </si>
  <si>
    <t>-806216336</t>
  </si>
  <si>
    <t>3"viz pol.č.895270922; poklop viz pol.č.63126939</t>
  </si>
  <si>
    <t>-1854064942</t>
  </si>
  <si>
    <t>"SPECIFIKACE MATERIÁLU</t>
  </si>
  <si>
    <t>"TZ ZI DPS Beroun Hvězda</t>
  </si>
  <si>
    <t>"pojízdné plochy do 20 t</t>
  </si>
  <si>
    <t>3"osazení šachty pro pítka a zahradní ventil, pokud pítko nebude mít šachtu integrovanou</t>
  </si>
  <si>
    <t>1"sedimentační šachta</t>
  </si>
  <si>
    <t>1"poklop servisní šachty</t>
  </si>
  <si>
    <t>zadlažďovací poklop pozinkovaný 400x400 - ozn.K05</t>
  </si>
  <si>
    <t>1148640173</t>
  </si>
  <si>
    <t>"označení K05</t>
  </si>
  <si>
    <t>"pro pojíždění automobily do 20 t</t>
  </si>
  <si>
    <t>"poklopy šachet pro pítka a zahradní ventil</t>
  </si>
  <si>
    <t>3"D_1_1_30_2_K05; montáž viz pol.č.899102112</t>
  </si>
  <si>
    <t>55241010.1</t>
  </si>
  <si>
    <t>1106261767</t>
  </si>
  <si>
    <t>3"D_1_1_30_2_K01; montáž viz pol.č.899103112</t>
  </si>
  <si>
    <t>55241010.4</t>
  </si>
  <si>
    <t>poklop třída B125, kruhový rám, vstup 600mm, s bezpečnostním uzavíráním - ozn. K04</t>
  </si>
  <si>
    <t>1807409792</t>
  </si>
  <si>
    <t>899620141</t>
  </si>
  <si>
    <t>Obetonování plastových šachet z polypropylenu betonem prostým v otevřeném výkopu, beton tř. C 20/25</t>
  </si>
  <si>
    <t>-829372157</t>
  </si>
  <si>
    <t>https://podminky.urs.cz/item/CS_URS_2021_01/899620141</t>
  </si>
  <si>
    <t>"TZ ZI DPS Beroun Hvězda.doc</t>
  </si>
  <si>
    <t>899721111</t>
  </si>
  <si>
    <t>Signalizační vodič na potrubí DN do 150 mm</t>
  </si>
  <si>
    <t>-826794325</t>
  </si>
  <si>
    <t>https://podminky.urs.cz/item/CS_URS_2021_01/899721111</t>
  </si>
  <si>
    <t>113,100"viz pol.č.871161941</t>
  </si>
  <si>
    <t>1464139091</t>
  </si>
  <si>
    <t>112,640"viz pol.č.871315221</t>
  </si>
  <si>
    <t>1778666473</t>
  </si>
  <si>
    <t>935932912</t>
  </si>
  <si>
    <t>Odvodňovací štěrbinový žlab vč. obetonování betonem C25/30</t>
  </si>
  <si>
    <t>1220069814</t>
  </si>
  <si>
    <t>"štěrbinové žlaby včetně vpustí a revizních dílů pro třídu zatížení C250</t>
  </si>
  <si>
    <t>17"D1"+26"D2"+17"D3"+20,000"D4"</t>
  </si>
  <si>
    <t>752751009</t>
  </si>
  <si>
    <t>1,700*42,883"viz pol.č.162751117</t>
  </si>
  <si>
    <t>45"přebytek zeminy</t>
  </si>
  <si>
    <t>1520442693</t>
  </si>
  <si>
    <t>722</t>
  </si>
  <si>
    <t>Zdravotechnika - vnitřní vodovod</t>
  </si>
  <si>
    <t>722224152.1</t>
  </si>
  <si>
    <t>Montáž zahradního ventilu DN20</t>
  </si>
  <si>
    <t>972034143</t>
  </si>
  <si>
    <t>1"zahradní ventil DN20</t>
  </si>
  <si>
    <t>55111859</t>
  </si>
  <si>
    <t>ventil zahradní bez hadicové přípojky DN20</t>
  </si>
  <si>
    <t>1968310139</t>
  </si>
  <si>
    <t>722232062.1</t>
  </si>
  <si>
    <t>Montáž kohout kulový DN20 s vypouštěním</t>
  </si>
  <si>
    <t>-374961743</t>
  </si>
  <si>
    <t>"šachta 400/400 mm s uzávěrem a zahradním ventilem na hadici</t>
  </si>
  <si>
    <t>1"Kohout uzavírací KK DN 20 s vypouštěním</t>
  </si>
  <si>
    <t>55114212</t>
  </si>
  <si>
    <t>kohout kulový DN20 s vypouštěním</t>
  </si>
  <si>
    <t>-831726001</t>
  </si>
  <si>
    <t>https://podminky.urs.cz/item/CS_URS_2021_01/55114212</t>
  </si>
  <si>
    <t>722240123.1</t>
  </si>
  <si>
    <t>Montáž kohoutu kulového DN 25</t>
  </si>
  <si>
    <t>750209546</t>
  </si>
  <si>
    <t>"odbočky pro odběry DN25</t>
  </si>
  <si>
    <t>3"Kohout uzavírací KK DN 25 s vypouštěním</t>
  </si>
  <si>
    <t>kohout kulový uzavírací DN25 s vypouštěním</t>
  </si>
  <si>
    <t>-747999702</t>
  </si>
  <si>
    <t>1"napojení technologie fontány</t>
  </si>
  <si>
    <t>998722201</t>
  </si>
  <si>
    <t>Přesun hmot pro vnitřní vodovod stanovený procentní sazbou (%) z ceny vodorovná dopravní vzdálenost do 50 m</t>
  </si>
  <si>
    <t>334669301</t>
  </si>
  <si>
    <t>https://podminky.urs.cz/item/CS_URS_2021_01/998722201</t>
  </si>
  <si>
    <t>741</t>
  </si>
  <si>
    <t>Elektroinstalace - silnoproud</t>
  </si>
  <si>
    <t>460171241</t>
  </si>
  <si>
    <t>Hloubení nezapažených kabelových rýh strojně včetně urovnání dna s přemístěním výkopku do vzdálenosti 3 m od okraje jámy nebo s naložením na dopravní prostředek šířky 50 cm hloubky 50 cm v hornině třídy těžitelnosti I skupiny 1 a 2</t>
  </si>
  <si>
    <t>-839711540</t>
  </si>
  <si>
    <t>https://podminky.urs.cz/item/CS_URS_2021_01/460171241</t>
  </si>
  <si>
    <t>"D_1_4_2_11 situace2.pdf</t>
  </si>
  <si>
    <t>500"odhad</t>
  </si>
  <si>
    <t>460451252</t>
  </si>
  <si>
    <t>Zásyp kabelových rýh strojně s přemístěním sypaniny ze vzdálenosti do 10 m, s uložením výkopku ve vrstvách včetně zhutnění a urovnání povrchu šířky 50 cm hloubky 50 cm z horniny třídy těžitelnosti I skupiny 3</t>
  </si>
  <si>
    <t>-1735317718</t>
  </si>
  <si>
    <t>https://podminky.urs.cz/item/CS_URS_2021_01/460451252</t>
  </si>
  <si>
    <t>"odvoz přebytečného výkopku na skládku viz pol.č.162751117</t>
  </si>
  <si>
    <t>500,000"odhad</t>
  </si>
  <si>
    <t>58337310</t>
  </si>
  <si>
    <t>štěrkopísek frakce 0/4</t>
  </si>
  <si>
    <t>-1170140559</t>
  </si>
  <si>
    <t>https://podminky.urs.cz/item/CS_URS_2021_01/58337310</t>
  </si>
  <si>
    <t>500*0,100*0,500*1,800"písek na obsyp kabelů</t>
  </si>
  <si>
    <t>460671111</t>
  </si>
  <si>
    <t>Výstražná fólie z PVC pro krytí kabelů včetně vyrovnání povrchu rýhy, rozvinutí a uložení fólie šířky do 20 cm</t>
  </si>
  <si>
    <t>1057111567</t>
  </si>
  <si>
    <t>https://podminky.urs.cz/item/CS_URS_2021_01/460671111</t>
  </si>
  <si>
    <t>433"viz pol.č.460791112</t>
  </si>
  <si>
    <t>712"viz pol.č.460791113</t>
  </si>
  <si>
    <t>460791112</t>
  </si>
  <si>
    <t>Montáž trubek ochranných uložených volně do rýhy plastových tuhých, vnitřního průměru přes 32 do 50 mm</t>
  </si>
  <si>
    <t>460290367</t>
  </si>
  <si>
    <t>https://podminky.urs.cz/item/CS_URS_2021_01/460791112</t>
  </si>
  <si>
    <t>433,000"Tuhá dvouplášťová korugovaná chránička, (dn/di) 40/32; ztratné 5%</t>
  </si>
  <si>
    <t>34571360</t>
  </si>
  <si>
    <t>trubka elektroinstalační HDPE tuhá dvouplášťová korugovaná D 32/40mm</t>
  </si>
  <si>
    <t>829233667</t>
  </si>
  <si>
    <t>https://podminky.urs.cz/item/CS_URS_2021_01/34571360</t>
  </si>
  <si>
    <t>433"viz pol.č.460791112; ztratné 5%</t>
  </si>
  <si>
    <t>433*1,05 'Přepočtené koeficientem množství</t>
  </si>
  <si>
    <t>460791113</t>
  </si>
  <si>
    <t>Montáž trubek ochranných uložených volně do rýhy plastových tuhých, vnitřního průměru přes 50 do 90 mm</t>
  </si>
  <si>
    <t>471959030</t>
  </si>
  <si>
    <t>https://podminky.urs.cz/item/CS_URS_2021_01/460791113</t>
  </si>
  <si>
    <t>712"Tuhá dvouplášťová korugovaná chránička, (dn/di) 63/52</t>
  </si>
  <si>
    <t>34571362</t>
  </si>
  <si>
    <t>trubka elektroinstalační HDPE tuhá dvouplášťová korugovaná D 52/63mm</t>
  </si>
  <si>
    <t>-319051238</t>
  </si>
  <si>
    <t>https://podminky.urs.cz/item/CS_URS_2021_01/34571362</t>
  </si>
  <si>
    <t>712,000"viz pol.č.460791113; ztratné 5%</t>
  </si>
  <si>
    <t>712*1,05 'Přepočtené koeficientem množství</t>
  </si>
  <si>
    <t>741122643</t>
  </si>
  <si>
    <t>Montáž kabelů měděných bez ukončení uložených pevně plných kulatých nebo bezhalogenových (např. CYKY) počtu a průřezu žil 5x10 mm2</t>
  </si>
  <si>
    <t>1471211191</t>
  </si>
  <si>
    <t>https://podminky.urs.cz/item/CS_URS_2021_01/741122643</t>
  </si>
  <si>
    <t>680"Silový kabel CYKY-J 5x10</t>
  </si>
  <si>
    <t>34113034</t>
  </si>
  <si>
    <t>kabel instalační jádro Cu plné izolace PVC plášť PVC 450/750V (CYKY) 5x10mm2</t>
  </si>
  <si>
    <t>-2069117487</t>
  </si>
  <si>
    <t>https://podminky.urs.cz/item/CS_URS_2021_01/34113034</t>
  </si>
  <si>
    <t>"D.1.4.2.01 Technická zpráva</t>
  </si>
  <si>
    <t>680"viz pol.č.74122643, ztratné 5%</t>
  </si>
  <si>
    <t>680*1,05 'Přepočtené koeficientem množství</t>
  </si>
  <si>
    <t>210812011</t>
  </si>
  <si>
    <t>Montáž izolovaných kabelů měděných do 1 kV bez ukončení plných a kulatých (např. CYKY, CHKE-R) uložených volně nebo v liště počtu a průřezu žil 3x1,5 až 6 mm2</t>
  </si>
  <si>
    <t>598488286</t>
  </si>
  <si>
    <t>https://podminky.urs.cz/item/CS_URS_2021_01/210812011</t>
  </si>
  <si>
    <t>46"Silový kabel CYKY-J 3x1,5</t>
  </si>
  <si>
    <t>387"Silový kabel CYKY-J 3x2,5</t>
  </si>
  <si>
    <t>34111030</t>
  </si>
  <si>
    <t>kabel instalační jádro Cu plné izolace PVC plášť PVC 450/750V (CYKY) 3x1,5mm2</t>
  </si>
  <si>
    <t>1346985054</t>
  </si>
  <si>
    <t>https://podminky.urs.cz/item/CS_URS_2021_01/34111030</t>
  </si>
  <si>
    <t>46"viz pol.č.210812011, ztratné 5%</t>
  </si>
  <si>
    <t>46*1,05 'Přepočtené koeficientem množství</t>
  </si>
  <si>
    <t>34111036</t>
  </si>
  <si>
    <t>kabel instalační jádro Cu plné izolace PVC plášť PVC 450/750V (CYKY) 3x2,5mm2</t>
  </si>
  <si>
    <t>1382287609</t>
  </si>
  <si>
    <t>https://podminky.urs.cz/item/CS_URS_2021_01/34111036</t>
  </si>
  <si>
    <t>387"viz pol.č.210812011, ztratné 5%</t>
  </si>
  <si>
    <t>387*1,05 'Přepočtené koeficientem množství</t>
  </si>
  <si>
    <t>210812037</t>
  </si>
  <si>
    <t>Montáž izolovaných kabelů měděných do 1 kV bez ukončení plných a kulatých (např. CYKY, CHKE-R) uložených volně nebo v liště počtu a průřezu žil 4x25 až 35 mm2</t>
  </si>
  <si>
    <t>-556419523</t>
  </si>
  <si>
    <t>https://podminky.urs.cz/item/CS_URS_2021_01/210812037</t>
  </si>
  <si>
    <t>32"Silový kabel CYKY-J 4x25</t>
  </si>
  <si>
    <t>34111610</t>
  </si>
  <si>
    <t>kabel silový jádro Cu izolace PVC plášť PVC 0,6/1kV (1-CYKY) 4x25mm2</t>
  </si>
  <si>
    <t>-1484478808</t>
  </si>
  <si>
    <t>https://podminky.urs.cz/item/CS_URS_2021_01/34111610</t>
  </si>
  <si>
    <t>32,000"viz pol.č.210812037, ztratné 5%</t>
  </si>
  <si>
    <t>32*1,05 'Přepočtené koeficientem množství</t>
  </si>
  <si>
    <t>210220001</t>
  </si>
  <si>
    <t>Montáž uzemňovacího vedení s upevněním, propojením a připojením pomocí svorek na povrchu vodičů FeZn páskou průřezu do 120 mm2</t>
  </si>
  <si>
    <t>1890309880</t>
  </si>
  <si>
    <t>https://podminky.urs.cz/item/CS_URS_2021_01/210220001</t>
  </si>
  <si>
    <t>580</t>
  </si>
  <si>
    <t>35442062</t>
  </si>
  <si>
    <t>pás zemnící 30x4mm FeZn</t>
  </si>
  <si>
    <t>-1888188692</t>
  </si>
  <si>
    <t>https://podminky.urs.cz/item/CS_URS_2021_01/35442062</t>
  </si>
  <si>
    <t>580"viz pol.č.210220001</t>
  </si>
  <si>
    <t>210220001.1</t>
  </si>
  <si>
    <t>Montáž propojení a připojení vodičů z pásků FeZn průřezu do 120 mm2 pomocí svorek na povrchu</t>
  </si>
  <si>
    <t>395363104</t>
  </si>
  <si>
    <t>35441885.1</t>
  </si>
  <si>
    <t>svorka spojovací pro zemnící pásky FeZn 30/4</t>
  </si>
  <si>
    <t>673065342</t>
  </si>
  <si>
    <t>66"viz pol.č.210220001.1</t>
  </si>
  <si>
    <t>741313089</t>
  </si>
  <si>
    <t>Montáž zásuvkového sloupku do betonového základu</t>
  </si>
  <si>
    <t>-632029440</t>
  </si>
  <si>
    <t>210190480</t>
  </si>
  <si>
    <t>zásuvkový sloupek (2x230/16A), IP44, nerezová ocel, 70x70x230mm</t>
  </si>
  <si>
    <t>-93222144</t>
  </si>
  <si>
    <t>8"viz pol.č.741313089</t>
  </si>
  <si>
    <t>210190431</t>
  </si>
  <si>
    <t>Podzemní rozvaděč pro napojení pódia</t>
  </si>
  <si>
    <t>210190431.1</t>
  </si>
  <si>
    <t>Montáž podzemních rozváděčů vn bez zapojení vodičů vnitřních ostatních, hmotnosti do 400 kg</t>
  </si>
  <si>
    <t>577945505</t>
  </si>
  <si>
    <t>"Uložení rozvaděče do jámy vč. ukotvení a vycentrování do roviny, obsypu a betonu uvedeného výrobcem</t>
  </si>
  <si>
    <t>1"dodávka viz pol.č.35711660.1</t>
  </si>
  <si>
    <t>35711660.1</t>
  </si>
  <si>
    <t>rozvaděč podzemní (podzemní rozvaděč typu EK600 v.č. 0,4 KV č. 1) - PRO PÓDIA</t>
  </si>
  <si>
    <t>1432651238</t>
  </si>
  <si>
    <t>210812065.1</t>
  </si>
  <si>
    <t>Montáž flexibilního kabelu v rozvadeči</t>
  </si>
  <si>
    <t>-2086096923</t>
  </si>
  <si>
    <t>4,000"montáž flexibilního kabelu v rozvaděči - PRO PÓDIA</t>
  </si>
  <si>
    <t>34113035.1</t>
  </si>
  <si>
    <t>kabel flexibilní 5x16mm2</t>
  </si>
  <si>
    <t>-684491516</t>
  </si>
  <si>
    <t>4"flexibilní kabel 5x4m, 5x16mm2, montáž viz pol.č.210812065.1</t>
  </si>
  <si>
    <t>4*1,15 'Přepočtené koeficientem množství</t>
  </si>
  <si>
    <t>741313401.1</t>
  </si>
  <si>
    <t>Montáž zásuvek do 16 A</t>
  </si>
  <si>
    <t>-328905704</t>
  </si>
  <si>
    <t>6"montáž zásuvky do rozvaděče - PRO PÓDIA</t>
  </si>
  <si>
    <t>35811483.1</t>
  </si>
  <si>
    <t>zásuvka 16A/230V</t>
  </si>
  <si>
    <t>534471054</t>
  </si>
  <si>
    <t>741313402.1</t>
  </si>
  <si>
    <t>Montáž zásuvek do 32 A</t>
  </si>
  <si>
    <t>348822047</t>
  </si>
  <si>
    <t>1"montáž zásuvky do rozvaděče - PRO PÓDIA</t>
  </si>
  <si>
    <t>35811487.1</t>
  </si>
  <si>
    <t>zásuvka 32A/400V</t>
  </si>
  <si>
    <t>1568573056</t>
  </si>
  <si>
    <t>741322012.1</t>
  </si>
  <si>
    <t>Montáž jištění v rozvaděči</t>
  </si>
  <si>
    <t>754756139</t>
  </si>
  <si>
    <t>6"montáž jističe 16/1B do rozvaděče - PRO PÓDIA</t>
  </si>
  <si>
    <t>1"montáž jističe 32/3B do rozvaděče - PRO PÓDIA</t>
  </si>
  <si>
    <t>35822111.1</t>
  </si>
  <si>
    <t>jistič 16/1B</t>
  </si>
  <si>
    <t>987113226</t>
  </si>
  <si>
    <t>35822603.1</t>
  </si>
  <si>
    <t>jistič 32/3B</t>
  </si>
  <si>
    <t>-1816990855</t>
  </si>
  <si>
    <t>741321013.1</t>
  </si>
  <si>
    <t>Montáž chrániče v rozvaděči</t>
  </si>
  <si>
    <t>1127715368</t>
  </si>
  <si>
    <t>2"montáž chrániče 40/4/0,03 do rozvaděče - PRO PÓDIA</t>
  </si>
  <si>
    <t>35889206.1</t>
  </si>
  <si>
    <t>chránič 40/4/0,03</t>
  </si>
  <si>
    <t>-907110115</t>
  </si>
  <si>
    <t>2"viz pol.č.741321013.1</t>
  </si>
  <si>
    <t>741310031.1</t>
  </si>
  <si>
    <t>Montáž hlavního vypínače 100 A</t>
  </si>
  <si>
    <t>2080013203</t>
  </si>
  <si>
    <t>1"podzemní rozvaděč - PRO PÓDIA</t>
  </si>
  <si>
    <t>34535015.1</t>
  </si>
  <si>
    <t>hlavní vypínač 100A</t>
  </si>
  <si>
    <t>-461555200</t>
  </si>
  <si>
    <t>1"viz pol.č.741310031.1</t>
  </si>
  <si>
    <t>210280002.1</t>
  </si>
  <si>
    <t>Pospojení a oživení rozváděče, zkoušky a měření</t>
  </si>
  <si>
    <t>-602905736</t>
  </si>
  <si>
    <t>210190440</t>
  </si>
  <si>
    <t>Rozvaděč RSH</t>
  </si>
  <si>
    <t>210800001</t>
  </si>
  <si>
    <t>Montáž rozvaděče</t>
  </si>
  <si>
    <t>-959815092</t>
  </si>
  <si>
    <t>210190441</t>
  </si>
  <si>
    <t>Polyesterová rozvodnice 800x600x300, IP66, prázdná</t>
  </si>
  <si>
    <t>128796707</t>
  </si>
  <si>
    <t>210190442</t>
  </si>
  <si>
    <t>Držáky pro povrchovou montáž</t>
  </si>
  <si>
    <t>-67498118</t>
  </si>
  <si>
    <t>210190443</t>
  </si>
  <si>
    <t>Rošt s DIN a kryty Syst. C 800x600-5x26M</t>
  </si>
  <si>
    <t>858681009</t>
  </si>
  <si>
    <t>210190444</t>
  </si>
  <si>
    <t>Krycí lišta šedá, 219mm dl.</t>
  </si>
  <si>
    <t>-1767285194</t>
  </si>
  <si>
    <t>210190445</t>
  </si>
  <si>
    <t>Vypínač 3 pól. 100A</t>
  </si>
  <si>
    <t>-1145854932</t>
  </si>
  <si>
    <t>210190446</t>
  </si>
  <si>
    <t>Komb. svod. přepě. T1xT2, limp 25 kA, 4P</t>
  </si>
  <si>
    <t>-1504008509</t>
  </si>
  <si>
    <t>210190447</t>
  </si>
  <si>
    <t>Dig. elektroměr 3F, 2T přím. 80A, imp., MID</t>
  </si>
  <si>
    <t>-615037867</t>
  </si>
  <si>
    <t>210190448</t>
  </si>
  <si>
    <t>Dig. elektroměr IF, 1T přim. 40A, imp., MID</t>
  </si>
  <si>
    <t>1219277196</t>
  </si>
  <si>
    <t>210190449</t>
  </si>
  <si>
    <t>Jistič 3 pól. 40A, char.C, 6 kA</t>
  </si>
  <si>
    <t>1405947629</t>
  </si>
  <si>
    <t>210190450</t>
  </si>
  <si>
    <t>Jistič 3 pól. 25A, char. B, 6 kA</t>
  </si>
  <si>
    <t>-34941358</t>
  </si>
  <si>
    <t>210190451</t>
  </si>
  <si>
    <t>Jistič 1 pól. 20A, char. B, 6 kA</t>
  </si>
  <si>
    <t>-915233369</t>
  </si>
  <si>
    <t>210190452</t>
  </si>
  <si>
    <t>Jistič 1 pól. 16A, char. B, 6 kA</t>
  </si>
  <si>
    <t>1027597198</t>
  </si>
  <si>
    <t>210190453</t>
  </si>
  <si>
    <t>Jistič 1 pól. 10A, char. B, 6 kA</t>
  </si>
  <si>
    <t>2059550927</t>
  </si>
  <si>
    <t>210190454</t>
  </si>
  <si>
    <t>Proudový chránič 4pól. 25A / 0,03A, A, 6kA</t>
  </si>
  <si>
    <t>444732333</t>
  </si>
  <si>
    <t>210190455</t>
  </si>
  <si>
    <t>Hřebenová přípojnice 3P, 10mm2/12mod chránič.</t>
  </si>
  <si>
    <t>214744119</t>
  </si>
  <si>
    <t>210190456</t>
  </si>
  <si>
    <t>Svorka 11xN se soklem</t>
  </si>
  <si>
    <t>-65865032</t>
  </si>
  <si>
    <t>210190457</t>
  </si>
  <si>
    <t>Hřebenová připojnice 3P, 10mm2/12mod</t>
  </si>
  <si>
    <t>1946291887</t>
  </si>
  <si>
    <t>210190458</t>
  </si>
  <si>
    <t>Svorka 25xN se soklem</t>
  </si>
  <si>
    <t>-207269470</t>
  </si>
  <si>
    <t>210190459</t>
  </si>
  <si>
    <t>Svorka PE se soklem</t>
  </si>
  <si>
    <t>1344260616</t>
  </si>
  <si>
    <t>210190460</t>
  </si>
  <si>
    <t>Fázová svorka průchozí, 35 mm2</t>
  </si>
  <si>
    <t>2099471552</t>
  </si>
  <si>
    <t>210190461</t>
  </si>
  <si>
    <t>Nulová svorka průchozí, 35 mm2</t>
  </si>
  <si>
    <t>-2027786509</t>
  </si>
  <si>
    <t>210190462</t>
  </si>
  <si>
    <t>Zemnící svorka, šroubová, 35 mm2</t>
  </si>
  <si>
    <t>328079434</t>
  </si>
  <si>
    <t>210190463</t>
  </si>
  <si>
    <t>Fázová svorka průchozí, 10 mm2</t>
  </si>
  <si>
    <t>45102420</t>
  </si>
  <si>
    <t>210190464</t>
  </si>
  <si>
    <t>Nulová svorka průchozí, 10 mm2</t>
  </si>
  <si>
    <t>-390415344</t>
  </si>
  <si>
    <t>210190465</t>
  </si>
  <si>
    <t>Zemnící svorka, šroubová, 10 mm2</t>
  </si>
  <si>
    <t>-1576448294</t>
  </si>
  <si>
    <t>210190466</t>
  </si>
  <si>
    <t>Fázová svorka průchozí, 6 mm2</t>
  </si>
  <si>
    <t>-1053739357</t>
  </si>
  <si>
    <t>210190467</t>
  </si>
  <si>
    <t>Nulová svorka průchozí, 6 mm2</t>
  </si>
  <si>
    <t>-355854947</t>
  </si>
  <si>
    <t>210190468</t>
  </si>
  <si>
    <t>Zemnící svorka, šroubová, 6 mm2</t>
  </si>
  <si>
    <t>1400935108</t>
  </si>
  <si>
    <t>210190469</t>
  </si>
  <si>
    <t>fázová svorka průchozí, 2,5 mm2, 800V/24A</t>
  </si>
  <si>
    <t>2119922475</t>
  </si>
  <si>
    <t>210190470</t>
  </si>
  <si>
    <t>Nulová svorka průchozí, 2,5 mm2, 800V/24A</t>
  </si>
  <si>
    <t>1294421918</t>
  </si>
  <si>
    <t>210190471</t>
  </si>
  <si>
    <t>Zemnící svorka, šroubová, 2,5 mm2</t>
  </si>
  <si>
    <t>-1860986388</t>
  </si>
  <si>
    <t>210190472</t>
  </si>
  <si>
    <t>Ukončovací díl pro řad. svoky do 50 mm2</t>
  </si>
  <si>
    <t>427509960</t>
  </si>
  <si>
    <t>210190473</t>
  </si>
  <si>
    <t>Vypínač, 3pól, 32 A, 400 V</t>
  </si>
  <si>
    <t>-807720841</t>
  </si>
  <si>
    <t>SO10 - Ohrazení kolem místa pro popelnice</t>
  </si>
  <si>
    <t>1137580112</t>
  </si>
  <si>
    <t>7,695*4,684"sejmutí ornice před výkopem 1. figury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</si>
  <si>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</si>
  <si>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</si>
  <si>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-427300600</t>
  </si>
  <si>
    <t>https://podminky.urs.cz/item/CS_URS_2021_01/596211210</t>
  </si>
  <si>
    <t>"skladba S03, S06; označení H1</t>
  </si>
  <si>
    <t>1,200*1,990+3,900*7,240</t>
  </si>
  <si>
    <t>-1451628215</t>
  </si>
  <si>
    <t>30,624"viz pol.č.596211210</t>
  </si>
  <si>
    <t>30,624*1,03 'Přepočtené koeficientem množství</t>
  </si>
  <si>
    <t>899431111</t>
  </si>
  <si>
    <t>Výšková úprava uličního vstupu nebo vpusti do 200 mm zvýšením krycího hrnce, šoupěte nebo hydrantu bez úpravy armatur</t>
  </si>
  <si>
    <t>31196795</t>
  </si>
  <si>
    <t>https://podminky.urs.cz/item/CS_URS_2021_01/899431111</t>
  </si>
  <si>
    <t>459048964</t>
  </si>
  <si>
    <t>2*(3,900+7,240)-1,200</t>
  </si>
  <si>
    <t>2*1,990</t>
  </si>
  <si>
    <t>-1566689598</t>
  </si>
  <si>
    <t>25,060"viz pol.č.916331112</t>
  </si>
  <si>
    <t>25,06*1,02 'Přepočtené koeficientem množství</t>
  </si>
  <si>
    <t>-1129315163</t>
  </si>
  <si>
    <t>SO12 - Zeleň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</si>
  <si>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</si>
  <si>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</si>
  <si>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-1240546490</t>
  </si>
  <si>
    <t>"D.1.1.27 VÝKRES ZELENĚ</t>
  </si>
  <si>
    <t>"D.1.1.30.5 prvky zeleně</t>
  </si>
  <si>
    <t>2"odhad</t>
  </si>
  <si>
    <t>591423496</t>
  </si>
  <si>
    <t>2*3"viz pol.č.162751117</t>
  </si>
  <si>
    <t>181411131</t>
  </si>
  <si>
    <t>Založení trávníku na půdě předem připravené plochy do 1000 m2 výsevem včetně utažení parkového v rovině nebo na svahu do 1:5</t>
  </si>
  <si>
    <t>-1024306418</t>
  </si>
  <si>
    <t>https://podminky.urs.cz/item/CS_URS_2021_01/181411131</t>
  </si>
  <si>
    <t>"označení 09</t>
  </si>
  <si>
    <t>51,574+20,478+21,859+92,085+71,599+72,645+79,915+19,115+182,325+227,038+63,236+145,613+235,05</t>
  </si>
  <si>
    <t>00572410</t>
  </si>
  <si>
    <t>osivo směs travní parková</t>
  </si>
  <si>
    <t>340224797</t>
  </si>
  <si>
    <t>https://podminky.urs.cz/item/CS_URS_2021_01/00572410</t>
  </si>
  <si>
    <t>1282,532"viz pol.č.181411131</t>
  </si>
  <si>
    <t>1282,532*0,02 'Přepočtené koeficientem množství</t>
  </si>
  <si>
    <t>182303111</t>
  </si>
  <si>
    <t>Doplnění zeminy nebo substrátu na travnatých plochách tloušťky do 50 mm v rovině nebo na svahu do 1:5 vč. jemné modelace terénu pod trávníkem</t>
  </si>
  <si>
    <t>-2134099687</t>
  </si>
  <si>
    <t>https://podminky.urs.cz/item/CS_URS_2021_01/182303111</t>
  </si>
  <si>
    <t>1283"plocha trávníku</t>
  </si>
  <si>
    <t>10371500</t>
  </si>
  <si>
    <t>substrát pro trávníky VL</t>
  </si>
  <si>
    <t>1929521847</t>
  </si>
  <si>
    <t>https://podminky.urs.cz/item/CS_URS_2021_01/10371500</t>
  </si>
  <si>
    <t>1283*0,03118 'Přepočtené koeficientem množství</t>
  </si>
  <si>
    <t>183106612</t>
  </si>
  <si>
    <t>Instalace protikořenových bariér do předem vyhloubené rýhy, včetně zásypu a hutnění v rovině nebo na svahu do 1:5, hloubky přes 500 do 700 mm</t>
  </si>
  <si>
    <t>-1937185370</t>
  </si>
  <si>
    <t>https://podminky.urs.cz/item/CS_URS_2021_01/183106612</t>
  </si>
  <si>
    <t>"ochrana potrubí</t>
  </si>
  <si>
    <t>8*1,000</t>
  </si>
  <si>
    <t>69311085.1</t>
  </si>
  <si>
    <t xml:space="preserve">protikořenová bariera </t>
  </si>
  <si>
    <t>-368496758</t>
  </si>
  <si>
    <t>8"viz pol.č.183106612</t>
  </si>
  <si>
    <t>8*1,2 'Přepočtené koeficientem množství</t>
  </si>
  <si>
    <t>183151113</t>
  </si>
  <si>
    <t>Hloubení jam pro výsadbu dřevin strojně v rovině nebo ve svahu do 1:5, objem přes 0,30 do 0,50 m3</t>
  </si>
  <si>
    <t>-222092467</t>
  </si>
  <si>
    <t>https://podminky.urs.cz/item/CS_URS_2021_01/183151113</t>
  </si>
  <si>
    <t>"D_1_1_30_5_rostliny seznam</t>
  </si>
  <si>
    <t>"Stromořadí podél Třídy Míru</t>
  </si>
  <si>
    <t>8"01 - Tilia cordata ´Rancho´ (Lípa srdčitá)</t>
  </si>
  <si>
    <t>"Stromořadí podél objektu Hvězda</t>
  </si>
  <si>
    <t>6"02 - Prunus cerasifer ´Nigra´ (Slivoň myrobalán ´Nigra´)</t>
  </si>
  <si>
    <t>"Stromy s ochrannou mříží</t>
  </si>
  <si>
    <t>9"03 - Gleditsia triacanthos ´Sunburst´ (Dřezovec trojtrnný ´Sunburst´)</t>
  </si>
  <si>
    <t>"skupina stromů za skulpturou</t>
  </si>
  <si>
    <t>1"04 - Acer platannoides ´Crimson King´ (Javor mléč ´Crimson King´)</t>
  </si>
  <si>
    <t>2"05 - - Tilia cordata ´Roelvo´ (Lípa srdčitá)</t>
  </si>
  <si>
    <t>1"14 - Tilia tomentosa ´Brabant´ (Lípa stříbrná)</t>
  </si>
  <si>
    <t>183211312</t>
  </si>
  <si>
    <t>Výsadba květin do připravené půdy se zalitím do připravené půdy, se zalitím trvalek prostokořenných</t>
  </si>
  <si>
    <t>-710598543</t>
  </si>
  <si>
    <t>https://podminky.urs.cz/item/CS_URS_2021_01/183211312</t>
  </si>
  <si>
    <t>"výsadba trvalek</t>
  </si>
  <si>
    <t>"označení 16</t>
  </si>
  <si>
    <t>"pod skulpturou</t>
  </si>
  <si>
    <t>174"výsadba Rozchodníku bílého 10 ks/m2</t>
  </si>
  <si>
    <t>"označení 15</t>
  </si>
  <si>
    <t>11"Calamagrostis acutiflora ´Overdam´/´Karl Foerster´</t>
  </si>
  <si>
    <t>6"Calamagrostis brachytricha</t>
  </si>
  <si>
    <t>39"Achillea ´Moonshine´/A. ´Schwellenburg´</t>
  </si>
  <si>
    <t>28"Aster x frikartii ´Moonch´</t>
  </si>
  <si>
    <t>34"Aster novae-angliae ´Purple Dome´</t>
  </si>
  <si>
    <t>39"Calamintha nepeta ´Triumphator´</t>
  </si>
  <si>
    <t>37"Echinacea purpurea ´Alba´</t>
  </si>
  <si>
    <t>28"Papaver orientale ´Arvide´</t>
  </si>
  <si>
    <t>51"Salvia nemorosa ´Mainacht´</t>
  </si>
  <si>
    <t>28"Salvia officinalis ´Purpurascens´</t>
  </si>
  <si>
    <t>51"Anaphalis triplinervis cv.</t>
  </si>
  <si>
    <t>51"Sedum ´Hebstfreude´</t>
  </si>
  <si>
    <t>28"Euphorbia cyparissias ´Fens Ruby´</t>
  </si>
  <si>
    <t>51"Gypsophila ´Rosenschleier´</t>
  </si>
  <si>
    <t>17"Centranthus ruber´Coccineus´</t>
  </si>
  <si>
    <t>17"Linaria purpurea</t>
  </si>
  <si>
    <t>56"Allium aflatunense ´Purple Sensation´</t>
  </si>
  <si>
    <t>280"Crocus cv.</t>
  </si>
  <si>
    <t>336"Tulipa tarda</t>
  </si>
  <si>
    <t>280"Muscari armeniacum cv.</t>
  </si>
  <si>
    <t>280"Tulipa praestans ´Fusilier´</t>
  </si>
  <si>
    <t>02652930</t>
  </si>
  <si>
    <t>Rozchodník bílý / Sedum album nebo jiná nízká bezúdržbová zeleň</t>
  </si>
  <si>
    <t>1350680357</t>
  </si>
  <si>
    <t>"pod skulpturou resp. okolo</t>
  </si>
  <si>
    <t>174"výsadba 10 ks/m2</t>
  </si>
  <si>
    <t>02652931</t>
  </si>
  <si>
    <t>Calamagrostis acutiflora ´Overdam´/´Karl Foerster´/ velikost C2</t>
  </si>
  <si>
    <t>622646120</t>
  </si>
  <si>
    <t>"Trvalkový záhon</t>
  </si>
  <si>
    <t>11"výsadba 2ks/10 m2</t>
  </si>
  <si>
    <t>02652932</t>
  </si>
  <si>
    <t>Calamagrostis brachytricha/ velikost C2</t>
  </si>
  <si>
    <t>2070547022</t>
  </si>
  <si>
    <t>6"výsadba 1ks/10 m2</t>
  </si>
  <si>
    <t>02652933</t>
  </si>
  <si>
    <t>Achillea ´Moonshine´/A. ´Schwellenburg´/ velikost K9</t>
  </si>
  <si>
    <t>-1326672912</t>
  </si>
  <si>
    <t>39"výsadba 7ks/10 m2</t>
  </si>
  <si>
    <t>02652934</t>
  </si>
  <si>
    <t>Aster x frikartii ´Moonch´/ velikost K9</t>
  </si>
  <si>
    <t>-584814438</t>
  </si>
  <si>
    <t>28"výsadba 5ks/10 m2</t>
  </si>
  <si>
    <t>02652935</t>
  </si>
  <si>
    <t>Aster novae-angliae ´Purple Dome´/ velikost K9</t>
  </si>
  <si>
    <t>2128227844</t>
  </si>
  <si>
    <t>34"výsadba 5-6ks/10 m2</t>
  </si>
  <si>
    <t>02652936</t>
  </si>
  <si>
    <t>Calamintha nepeta ´Triumphator´/ velikost K9</t>
  </si>
  <si>
    <t>-1413076738</t>
  </si>
  <si>
    <t>02652937</t>
  </si>
  <si>
    <t>Echinacea purpurea ´Alba´/ velikost K9</t>
  </si>
  <si>
    <t>477028306</t>
  </si>
  <si>
    <t>37"výsadba 6ks/10 m2</t>
  </si>
  <si>
    <t>02652938</t>
  </si>
  <si>
    <t>Papaver orientale ´Arvide´/ velikost K9</t>
  </si>
  <si>
    <t>102815516</t>
  </si>
  <si>
    <t>28"výsadba 4-5ks/10 m2</t>
  </si>
  <si>
    <t>02652939</t>
  </si>
  <si>
    <t>Salvia nemorosa ´Mainacht´/ velikost K9</t>
  </si>
  <si>
    <t>-131275576</t>
  </si>
  <si>
    <t>51"výsadba 9ks/10 m2</t>
  </si>
  <si>
    <t>02652940</t>
  </si>
  <si>
    <t>Salvia officinalis ´Purpurascens´/ velikost K9</t>
  </si>
  <si>
    <t>258642654</t>
  </si>
  <si>
    <t>02652941</t>
  </si>
  <si>
    <t>Anaphalis triplinervis cv./ velikost K9</t>
  </si>
  <si>
    <t>-147213490</t>
  </si>
  <si>
    <t>02652942</t>
  </si>
  <si>
    <t>Sedum ´Hebstfreude´/ velikost K9</t>
  </si>
  <si>
    <t>-555697052</t>
  </si>
  <si>
    <t>02652943</t>
  </si>
  <si>
    <t>Euphorbia cyparissias ´Fens Ruby´/ velikost K9</t>
  </si>
  <si>
    <t>97992557</t>
  </si>
  <si>
    <t>02652944</t>
  </si>
  <si>
    <t>Gypsophila ´Rosenschleier´/ velikost K9</t>
  </si>
  <si>
    <t>1373004871</t>
  </si>
  <si>
    <t>02652945</t>
  </si>
  <si>
    <t>Centranthus ruber´Coccineus´/ velikost K9</t>
  </si>
  <si>
    <t>1661919781</t>
  </si>
  <si>
    <t>17"výsadba 3ks/10 m2</t>
  </si>
  <si>
    <t>02652946</t>
  </si>
  <si>
    <t>Linaria purpurea/ velikost K9</t>
  </si>
  <si>
    <t>-1443278559</t>
  </si>
  <si>
    <t>02652947</t>
  </si>
  <si>
    <t>Allium aflatunense ´Purple Sensation´/ velikost K9</t>
  </si>
  <si>
    <t>989994136</t>
  </si>
  <si>
    <t>56"výsadba 10ks/10 m2</t>
  </si>
  <si>
    <t>02652948</t>
  </si>
  <si>
    <t>Crocus cv./ cibule</t>
  </si>
  <si>
    <t>370645802</t>
  </si>
  <si>
    <t>280"výsadba 50ks/10 m2</t>
  </si>
  <si>
    <t>02652949</t>
  </si>
  <si>
    <t>Tulipa tarda/ cibule</t>
  </si>
  <si>
    <t>1560743445</t>
  </si>
  <si>
    <t>336"výsadba 60ks/10 m2</t>
  </si>
  <si>
    <t>02652950</t>
  </si>
  <si>
    <t>Muscari armeniacum cv./ cibule</t>
  </si>
  <si>
    <t>888669465</t>
  </si>
  <si>
    <t>02652951</t>
  </si>
  <si>
    <t>Tulipa praestans ´Fusilier´/ cibule</t>
  </si>
  <si>
    <t>-739775946</t>
  </si>
  <si>
    <t>184102115</t>
  </si>
  <si>
    <t>Výsadba dřeviny s balem do předem vyhloubené jamky se zalitím v rovině nebo na svahu do 1:5, při průměru balu přes 500 do 600 mm</t>
  </si>
  <si>
    <t>59096164</t>
  </si>
  <si>
    <t>https://podminky.urs.cz/item/CS_URS_2021_01/184102115</t>
  </si>
  <si>
    <t>02659431</t>
  </si>
  <si>
    <t>Lípa srdčitá /Tilia cordata/ 220-250cm/OK 14-16cm</t>
  </si>
  <si>
    <t>1228116789</t>
  </si>
  <si>
    <t>02659432</t>
  </si>
  <si>
    <t>Slivoň myrobalán ´Nigra´ /Prunus cerasifera/ 220-250cm/OK 14-16cm</t>
  </si>
  <si>
    <t>-934337549</t>
  </si>
  <si>
    <t>02659433</t>
  </si>
  <si>
    <t>Dřezovec trojtrnný ´Sunburst´/Gleditsia triacanthos ´Sunburst´/ 220-250cm/OK 8-10cm</t>
  </si>
  <si>
    <t>1730259172</t>
  </si>
  <si>
    <t>02659434</t>
  </si>
  <si>
    <t>Javor mléč 'Crimson King' /Acer platanoides 'Crimson King'/ 220-250cm/OK 14-16cm</t>
  </si>
  <si>
    <t>1197135564</t>
  </si>
  <si>
    <t>02659435</t>
  </si>
  <si>
    <t>Lípa srdčitá /Tilia cordata ´Roelvo´/ 220-250cm/OK 14-16cm</t>
  </si>
  <si>
    <t>-1848586516</t>
  </si>
  <si>
    <t>02659436</t>
  </si>
  <si>
    <t>Lípa stříbrná /Tilia tomentosa ´Brabant´/ 220-250cm/OK 14-16cm</t>
  </si>
  <si>
    <t>-643218704</t>
  </si>
  <si>
    <t>184102211</t>
  </si>
  <si>
    <t>Výsadba keře bez balu do předem vyhloubené jamky se zalitím v rovině nebo na svahu do 1:5 výšky do 1 m v terénu</t>
  </si>
  <si>
    <t>-79956641</t>
  </si>
  <si>
    <t>https://podminky.urs.cz/item/CS_URS_2021_01/184102211</t>
  </si>
  <si>
    <t>20+30+60+80+65+200+80+80+60"Zimolez lesklý /Lonicera nitida/ - označení 06</t>
  </si>
  <si>
    <t>100+120+120"Tavolník japonský ´Golden Princess´/Spiraea japonica ´Golden Princess´/ - označení 07</t>
  </si>
  <si>
    <t>10+20+20+5+60+60+75+40"Tavolník japonský ´Little Princess´/Spiraea japonica ´Little Princess´/- označení 08</t>
  </si>
  <si>
    <t>60+20+10+20+60+100"Tavolník Bumaldův ´Anthony Waterer´/ Spiraea bumalda ´Anthony Waterer´/ - označení 11</t>
  </si>
  <si>
    <t>10"Mochna křovitá/ Potentilla fruticosa ´Goldteppich´/ - označení 12</t>
  </si>
  <si>
    <t>47+90"Zlatice nejzelenější ´Bronxensis´/ Forsythia viridissima ´Bronxensis´/ - označení 13</t>
  </si>
  <si>
    <t>100"Skalník Dammerův ´Skogholm´/ Cotoneaster dammeri ´Skogholm´/ - označení 17</t>
  </si>
  <si>
    <t>02652923</t>
  </si>
  <si>
    <t>Zimolez lesklý /Lonicera nitida/ - označení 06</t>
  </si>
  <si>
    <t>-803537894</t>
  </si>
  <si>
    <t>02652924</t>
  </si>
  <si>
    <t>Tavolník japonský ´Golden Princess´/Spiraea japonica ´Golden Princess´/ - označení 07</t>
  </si>
  <si>
    <t>1547784950</t>
  </si>
  <si>
    <t>100+120+120"Tavolník japonský ´Golden Princess´/Speraea japonica ´Golden Princess´/ 40-60cm - označení 07</t>
  </si>
  <si>
    <t>02652925</t>
  </si>
  <si>
    <t>Tavolník japonský ´Little Princess´/Spiraea japonica ´Little Princess´/ - označení 08</t>
  </si>
  <si>
    <t>1411648117</t>
  </si>
  <si>
    <t>02652927</t>
  </si>
  <si>
    <t>Tavolník Bumaldův ´Anthony Waterer´/ Spiraea bumalda ´Anthony Waterer´/ - označení 11</t>
  </si>
  <si>
    <t>1839803939</t>
  </si>
  <si>
    <t>02652928</t>
  </si>
  <si>
    <t>Mochna křovitá/Potentilla fruticosa ´Goldteppich´/  - označení 12</t>
  </si>
  <si>
    <t>446077757</t>
  </si>
  <si>
    <t>02652929</t>
  </si>
  <si>
    <t>Zlatice nejzelenější ´Bronxensis´/ Forsythia viridissima ´Bronxensis´/ - označení 13</t>
  </si>
  <si>
    <t>-1180435439</t>
  </si>
  <si>
    <t>02652952</t>
  </si>
  <si>
    <t>Skalník Dammerův ´Skogholm´/ Cotoneaster dammeri ´Skogholm´/ - označení 17</t>
  </si>
  <si>
    <t>300191621</t>
  </si>
  <si>
    <t>184215132</t>
  </si>
  <si>
    <t>Ukotvení dřeviny kůly třemi kůly, délky přes 1 do 2 m</t>
  </si>
  <si>
    <t>-495654803</t>
  </si>
  <si>
    <t>https://podminky.urs.cz/item/CS_URS_2021_01/184215132</t>
  </si>
  <si>
    <t>60591253</t>
  </si>
  <si>
    <t>kůl vyvazovací dřevěný impregnovaný D 6cm dl 2,5m</t>
  </si>
  <si>
    <t>-77800987</t>
  </si>
  <si>
    <t>https://podminky.urs.cz/item/CS_URS_2021_01/60591253</t>
  </si>
  <si>
    <t>3*27"kůly ke stromům, viz pol.č.184215132</t>
  </si>
  <si>
    <t>60591253.1</t>
  </si>
  <si>
    <t>příčka</t>
  </si>
  <si>
    <t>-424907071</t>
  </si>
  <si>
    <t>27"kůly ke stromům vč. příček, viz pol.č.184215132</t>
  </si>
  <si>
    <t>184802111.1</t>
  </si>
  <si>
    <t>Chemické odplevelení půdy herbicidem - pokud bude potřeba</t>
  </si>
  <si>
    <t>-637890175</t>
  </si>
  <si>
    <t>56"plocha rostlin ve štěrku</t>
  </si>
  <si>
    <t>300"plocha rostlin v mulčovací kůře</t>
  </si>
  <si>
    <t>184911161</t>
  </si>
  <si>
    <t>Mulčování záhonů kačírkem nebo drceným kamenivem tloušťky mulče přes 50 do 100 mm v rovině nebo na svahu do 1:5</t>
  </si>
  <si>
    <t>-719314678</t>
  </si>
  <si>
    <t>https://podminky.urs.cz/item/CS_URS_2021_01/184911161</t>
  </si>
  <si>
    <t>"trvalkový záhon</t>
  </si>
  <si>
    <t>14+42</t>
  </si>
  <si>
    <t>17,342</t>
  </si>
  <si>
    <t>58337310.1</t>
  </si>
  <si>
    <t>štěrk VL</t>
  </si>
  <si>
    <t>-7250630</t>
  </si>
  <si>
    <t>73,342"viz pol.č.184911161</t>
  </si>
  <si>
    <t>73,342*0,25 'Přepočtené koeficientem množství</t>
  </si>
  <si>
    <t>184911421</t>
  </si>
  <si>
    <t>Mulčování vysazených rostlin mulčovací kůrou, tl. do 100 mm v rovině nebo na svahu do 1:5</t>
  </si>
  <si>
    <t>-1830594187</t>
  </si>
  <si>
    <t>https://podminky.urs.cz/item/CS_URS_2021_01/184911421</t>
  </si>
  <si>
    <t>"označení L1</t>
  </si>
  <si>
    <t>15,662+5,212+11,273+83,515+16,063+143,589+9,135+6,888+6,311</t>
  </si>
  <si>
    <t>10391100</t>
  </si>
  <si>
    <t>kůra mulčovací VL</t>
  </si>
  <si>
    <t>762239053</t>
  </si>
  <si>
    <t>https://podminky.urs.cz/item/CS_URS_2021_01/10391100</t>
  </si>
  <si>
    <t>297,648"viz pol.č.184911421</t>
  </si>
  <si>
    <t>297,648*0,103 'Přepočtené koeficientem množství</t>
  </si>
  <si>
    <t>-496500070</t>
  </si>
  <si>
    <t>2*1,7</t>
  </si>
  <si>
    <t>1664124407</t>
  </si>
  <si>
    <t>SO00 - VRN</t>
  </si>
  <si>
    <t xml:space="preserve">    VRN3 - Zařízení staveniště</t>
  </si>
  <si>
    <t>011103000</t>
  </si>
  <si>
    <t>Geologický průzkum bez rozlišení</t>
  </si>
  <si>
    <t>1611816546</t>
  </si>
  <si>
    <t>https://podminky.urs.cz/item/CS_URS_2021_01/011103000</t>
  </si>
  <si>
    <t>1"průzkumný zemní vrt</t>
  </si>
  <si>
    <t>012103000</t>
  </si>
  <si>
    <t>Geodetické práce před výstavbou - vytyčení zpevněných ploch</t>
  </si>
  <si>
    <t>31161514</t>
  </si>
  <si>
    <t>012203000</t>
  </si>
  <si>
    <t>Geodetické práce při provádění stavby</t>
  </si>
  <si>
    <t>1466513549</t>
  </si>
  <si>
    <t>012203009</t>
  </si>
  <si>
    <t>Geodetické práce při provádění zahradních úprav</t>
  </si>
  <si>
    <t>334930091</t>
  </si>
  <si>
    <t>1"vytýčení, dozor a příprava zakázky</t>
  </si>
  <si>
    <t>013244003</t>
  </si>
  <si>
    <t>Fotodokumentace z provádění díla v digitální formě</t>
  </si>
  <si>
    <t>-706480151</t>
  </si>
  <si>
    <t>013354000</t>
  </si>
  <si>
    <t>Dokumentace skutečného provedení stavby</t>
  </si>
  <si>
    <t>-1472885758</t>
  </si>
  <si>
    <t>VRN3</t>
  </si>
  <si>
    <t>Zařízení staveniště</t>
  </si>
  <si>
    <t>032002000</t>
  </si>
  <si>
    <t>Vybavení staveniště - náklady na zřízení, provoz a demontáž zařízení staveniště, likvidace ZS před ukončením díla</t>
  </si>
  <si>
    <t>-1434846808</t>
  </si>
  <si>
    <t>032803000</t>
  </si>
  <si>
    <t>Ostatní vybavení staveniště</t>
  </si>
  <si>
    <t>-1686318067</t>
  </si>
  <si>
    <t>034103000</t>
  </si>
  <si>
    <t>Oplocení staveniště</t>
  </si>
  <si>
    <t>1138277233</t>
  </si>
  <si>
    <t>045002000</t>
  </si>
  <si>
    <t>Kompletační a koordinační činnost</t>
  </si>
  <si>
    <t>-688626496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</si>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</sst>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62351104" TargetMode="External" /><Relationship Id="rId2" Type="http://schemas.openxmlformats.org/officeDocument/2006/relationships/hyperlink" Target="https://podminky.urs.cz/item/CS_URS_2021_01/174151101" TargetMode="External" /><Relationship Id="rId3" Type="http://schemas.openxmlformats.org/officeDocument/2006/relationships/hyperlink" Target="https://podminky.urs.cz/item/CS_URS_2021_01/175151101" TargetMode="External" /><Relationship Id="rId4" Type="http://schemas.openxmlformats.org/officeDocument/2006/relationships/hyperlink" Target="https://podminky.urs.cz/item/CS_URS_2021_01/211531111" TargetMode="External" /><Relationship Id="rId5" Type="http://schemas.openxmlformats.org/officeDocument/2006/relationships/hyperlink" Target="https://podminky.urs.cz/item/CS_URS_2021_01/212752101" TargetMode="External" /><Relationship Id="rId6" Type="http://schemas.openxmlformats.org/officeDocument/2006/relationships/hyperlink" Target="https://podminky.urs.cz/item/CS_URS_2021_01/213141111" TargetMode="External" /><Relationship Id="rId7" Type="http://schemas.openxmlformats.org/officeDocument/2006/relationships/hyperlink" Target="https://podminky.urs.cz/item/CS_URS_2021_01/69311225" TargetMode="External" /><Relationship Id="rId8" Type="http://schemas.openxmlformats.org/officeDocument/2006/relationships/hyperlink" Target="https://podminky.urs.cz/item/CS_URS_2021_01/271532211" TargetMode="External" /><Relationship Id="rId9" Type="http://schemas.openxmlformats.org/officeDocument/2006/relationships/hyperlink" Target="https://podminky.urs.cz/item/CS_URS_2021_01/273313611" TargetMode="External" /><Relationship Id="rId10" Type="http://schemas.openxmlformats.org/officeDocument/2006/relationships/hyperlink" Target="https://podminky.urs.cz/item/CS_URS_2021_01/273351121" TargetMode="External" /><Relationship Id="rId11" Type="http://schemas.openxmlformats.org/officeDocument/2006/relationships/hyperlink" Target="https://podminky.urs.cz/item/CS_URS_2021_01/273351122" TargetMode="External" /><Relationship Id="rId12" Type="http://schemas.openxmlformats.org/officeDocument/2006/relationships/hyperlink" Target="https://podminky.urs.cz/item/CS_URS_2021_01/273362021" TargetMode="External" /><Relationship Id="rId13" Type="http://schemas.openxmlformats.org/officeDocument/2006/relationships/hyperlink" Target="https://podminky.urs.cz/item/CS_URS_2021_01/279321311" TargetMode="External" /><Relationship Id="rId14" Type="http://schemas.openxmlformats.org/officeDocument/2006/relationships/hyperlink" Target="https://podminky.urs.cz/item/CS_URS_2021_01/452112111" TargetMode="External" /><Relationship Id="rId15" Type="http://schemas.openxmlformats.org/officeDocument/2006/relationships/hyperlink" Target="https://podminky.urs.cz/item/CS_URS_2021_01/59224147" TargetMode="External" /><Relationship Id="rId16" Type="http://schemas.openxmlformats.org/officeDocument/2006/relationships/hyperlink" Target="https://podminky.urs.cz/item/CS_URS_2021_01/28613170" TargetMode="External" /><Relationship Id="rId17" Type="http://schemas.openxmlformats.org/officeDocument/2006/relationships/hyperlink" Target="https://podminky.urs.cz/item/CS_URS_2021_01/871315221" TargetMode="External" /><Relationship Id="rId18" Type="http://schemas.openxmlformats.org/officeDocument/2006/relationships/hyperlink" Target="https://podminky.urs.cz/item/CS_URS_2021_01/877315211" TargetMode="External" /><Relationship Id="rId19" Type="http://schemas.openxmlformats.org/officeDocument/2006/relationships/hyperlink" Target="https://podminky.urs.cz/item/CS_URS_2021_01/28611359" TargetMode="External" /><Relationship Id="rId20" Type="http://schemas.openxmlformats.org/officeDocument/2006/relationships/hyperlink" Target="https://podminky.urs.cz/item/CS_URS_2021_01/28611361" TargetMode="External" /><Relationship Id="rId21" Type="http://schemas.openxmlformats.org/officeDocument/2006/relationships/hyperlink" Target="https://podminky.urs.cz/item/CS_URS_2021_01/28612221" TargetMode="External" /><Relationship Id="rId22" Type="http://schemas.openxmlformats.org/officeDocument/2006/relationships/hyperlink" Target="https://podminky.urs.cz/item/CS_URS_2021_01/892241111" TargetMode="External" /><Relationship Id="rId23" Type="http://schemas.openxmlformats.org/officeDocument/2006/relationships/hyperlink" Target="https://podminky.urs.cz/item/CS_URS_2021_01/894411311" TargetMode="External" /><Relationship Id="rId24" Type="http://schemas.openxmlformats.org/officeDocument/2006/relationships/hyperlink" Target="https://podminky.urs.cz/item/CS_URS_2021_01/59224067" TargetMode="External" /><Relationship Id="rId25" Type="http://schemas.openxmlformats.org/officeDocument/2006/relationships/hyperlink" Target="https://podminky.urs.cz/item/CS_URS_2021_01/894414111" TargetMode="External" /><Relationship Id="rId26" Type="http://schemas.openxmlformats.org/officeDocument/2006/relationships/hyperlink" Target="https://podminky.urs.cz/item/CS_URS_2021_01/59224064" TargetMode="External" /><Relationship Id="rId27" Type="http://schemas.openxmlformats.org/officeDocument/2006/relationships/hyperlink" Target="https://podminky.urs.cz/item/CS_URS_2021_01/894414211" TargetMode="External" /><Relationship Id="rId28" Type="http://schemas.openxmlformats.org/officeDocument/2006/relationships/hyperlink" Target="https://podminky.urs.cz/item/CS_URS_2021_01/899103112" TargetMode="External" /><Relationship Id="rId29" Type="http://schemas.openxmlformats.org/officeDocument/2006/relationships/hyperlink" Target="https://podminky.urs.cz/item/CS_URS_2021_01/899620141" TargetMode="External" /><Relationship Id="rId30" Type="http://schemas.openxmlformats.org/officeDocument/2006/relationships/hyperlink" Target="https://podminky.urs.cz/item/CS_URS_2021_01/899721111" TargetMode="External" /><Relationship Id="rId31" Type="http://schemas.openxmlformats.org/officeDocument/2006/relationships/hyperlink" Target="https://podminky.urs.cz/item/CS_URS_2021_01/899721112" TargetMode="External" /><Relationship Id="rId32" Type="http://schemas.openxmlformats.org/officeDocument/2006/relationships/hyperlink" Target="https://podminky.urs.cz/item/CS_URS_2021_01/899722112" TargetMode="External" /><Relationship Id="rId33" Type="http://schemas.openxmlformats.org/officeDocument/2006/relationships/hyperlink" Target="https://podminky.urs.cz/item/CS_URS_2021_01/997013655" TargetMode="External" /><Relationship Id="rId34" Type="http://schemas.openxmlformats.org/officeDocument/2006/relationships/hyperlink" Target="https://podminky.urs.cz/item/CS_URS_2021_01/998276101" TargetMode="External" /><Relationship Id="rId35" Type="http://schemas.openxmlformats.org/officeDocument/2006/relationships/hyperlink" Target="https://podminky.urs.cz/item/CS_URS_2021_01/55114212" TargetMode="External" /><Relationship Id="rId36" Type="http://schemas.openxmlformats.org/officeDocument/2006/relationships/hyperlink" Target="https://podminky.urs.cz/item/CS_URS_2021_01/998722201" TargetMode="External" /><Relationship Id="rId37" Type="http://schemas.openxmlformats.org/officeDocument/2006/relationships/hyperlink" Target="https://podminky.urs.cz/item/CS_URS_2021_01/460171241" TargetMode="External" /><Relationship Id="rId38" Type="http://schemas.openxmlformats.org/officeDocument/2006/relationships/hyperlink" Target="https://podminky.urs.cz/item/CS_URS_2021_01/460451252" TargetMode="External" /><Relationship Id="rId39" Type="http://schemas.openxmlformats.org/officeDocument/2006/relationships/hyperlink" Target="https://podminky.urs.cz/item/CS_URS_2021_01/58337310" TargetMode="External" /><Relationship Id="rId40" Type="http://schemas.openxmlformats.org/officeDocument/2006/relationships/hyperlink" Target="https://podminky.urs.cz/item/CS_URS_2021_01/460671111" TargetMode="External" /><Relationship Id="rId41" Type="http://schemas.openxmlformats.org/officeDocument/2006/relationships/hyperlink" Target="https://podminky.urs.cz/item/CS_URS_2021_01/460791112" TargetMode="External" /><Relationship Id="rId42" Type="http://schemas.openxmlformats.org/officeDocument/2006/relationships/hyperlink" Target="https://podminky.urs.cz/item/CS_URS_2021_01/34571360" TargetMode="External" /><Relationship Id="rId43" Type="http://schemas.openxmlformats.org/officeDocument/2006/relationships/hyperlink" Target="https://podminky.urs.cz/item/CS_URS_2021_01/460791113" TargetMode="External" /><Relationship Id="rId44" Type="http://schemas.openxmlformats.org/officeDocument/2006/relationships/hyperlink" Target="https://podminky.urs.cz/item/CS_URS_2021_01/34571362" TargetMode="External" /><Relationship Id="rId45" Type="http://schemas.openxmlformats.org/officeDocument/2006/relationships/hyperlink" Target="https://podminky.urs.cz/item/CS_URS_2021_01/741122643" TargetMode="External" /><Relationship Id="rId46" Type="http://schemas.openxmlformats.org/officeDocument/2006/relationships/hyperlink" Target="https://podminky.urs.cz/item/CS_URS_2021_01/34113034" TargetMode="External" /><Relationship Id="rId47" Type="http://schemas.openxmlformats.org/officeDocument/2006/relationships/hyperlink" Target="https://podminky.urs.cz/item/CS_URS_2021_01/210812011" TargetMode="External" /><Relationship Id="rId48" Type="http://schemas.openxmlformats.org/officeDocument/2006/relationships/hyperlink" Target="https://podminky.urs.cz/item/CS_URS_2021_01/34111030" TargetMode="External" /><Relationship Id="rId49" Type="http://schemas.openxmlformats.org/officeDocument/2006/relationships/hyperlink" Target="https://podminky.urs.cz/item/CS_URS_2021_01/34111036" TargetMode="External" /><Relationship Id="rId50" Type="http://schemas.openxmlformats.org/officeDocument/2006/relationships/hyperlink" Target="https://podminky.urs.cz/item/CS_URS_2021_01/210812037" TargetMode="External" /><Relationship Id="rId51" Type="http://schemas.openxmlformats.org/officeDocument/2006/relationships/hyperlink" Target="https://podminky.urs.cz/item/CS_URS_2021_01/34111610" TargetMode="External" /><Relationship Id="rId52" Type="http://schemas.openxmlformats.org/officeDocument/2006/relationships/hyperlink" Target="https://podminky.urs.cz/item/CS_URS_2021_01/210220001" TargetMode="External" /><Relationship Id="rId53" Type="http://schemas.openxmlformats.org/officeDocument/2006/relationships/hyperlink" Target="https://podminky.urs.cz/item/CS_URS_2021_01/35442062" TargetMode="External" /><Relationship Id="rId5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51123" TargetMode="External" /><Relationship Id="rId2" Type="http://schemas.openxmlformats.org/officeDocument/2006/relationships/hyperlink" Target="https://podminky.urs.cz/item/CS_URS_2021_01/596211210" TargetMode="External" /><Relationship Id="rId3" Type="http://schemas.openxmlformats.org/officeDocument/2006/relationships/hyperlink" Target="https://podminky.urs.cz/item/CS_URS_2021_01/59245213" TargetMode="External" /><Relationship Id="rId4" Type="http://schemas.openxmlformats.org/officeDocument/2006/relationships/hyperlink" Target="https://podminky.urs.cz/item/CS_URS_2021_01/899431111" TargetMode="External" /><Relationship Id="rId5" Type="http://schemas.openxmlformats.org/officeDocument/2006/relationships/hyperlink" Target="https://podminky.urs.cz/item/CS_URS_2021_01/916331112" TargetMode="External" /><Relationship Id="rId6" Type="http://schemas.openxmlformats.org/officeDocument/2006/relationships/hyperlink" Target="https://podminky.urs.cz/item/CS_URS_2021_01/59217003" TargetMode="External" /><Relationship Id="rId7" Type="http://schemas.openxmlformats.org/officeDocument/2006/relationships/hyperlink" Target="https://podminky.urs.cz/item/CS_URS_2021_01/998225111" TargetMode="External" /><Relationship Id="rId8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81411131" TargetMode="External" /><Relationship Id="rId2" Type="http://schemas.openxmlformats.org/officeDocument/2006/relationships/hyperlink" Target="https://podminky.urs.cz/item/CS_URS_2021_01/00572410" TargetMode="External" /><Relationship Id="rId3" Type="http://schemas.openxmlformats.org/officeDocument/2006/relationships/hyperlink" Target="https://podminky.urs.cz/item/CS_URS_2021_01/182303111" TargetMode="External" /><Relationship Id="rId4" Type="http://schemas.openxmlformats.org/officeDocument/2006/relationships/hyperlink" Target="https://podminky.urs.cz/item/CS_URS_2021_01/10371500" TargetMode="External" /><Relationship Id="rId5" Type="http://schemas.openxmlformats.org/officeDocument/2006/relationships/hyperlink" Target="https://podminky.urs.cz/item/CS_URS_2021_01/183106612" TargetMode="External" /><Relationship Id="rId6" Type="http://schemas.openxmlformats.org/officeDocument/2006/relationships/hyperlink" Target="https://podminky.urs.cz/item/CS_URS_2021_01/183151113" TargetMode="External" /><Relationship Id="rId7" Type="http://schemas.openxmlformats.org/officeDocument/2006/relationships/hyperlink" Target="https://podminky.urs.cz/item/CS_URS_2021_01/183211312" TargetMode="External" /><Relationship Id="rId8" Type="http://schemas.openxmlformats.org/officeDocument/2006/relationships/hyperlink" Target="https://podminky.urs.cz/item/CS_URS_2021_01/184102115" TargetMode="External" /><Relationship Id="rId9" Type="http://schemas.openxmlformats.org/officeDocument/2006/relationships/hyperlink" Target="https://podminky.urs.cz/item/CS_URS_2021_01/184102211" TargetMode="External" /><Relationship Id="rId10" Type="http://schemas.openxmlformats.org/officeDocument/2006/relationships/hyperlink" Target="https://podminky.urs.cz/item/CS_URS_2021_01/184215132" TargetMode="External" /><Relationship Id="rId11" Type="http://schemas.openxmlformats.org/officeDocument/2006/relationships/hyperlink" Target="https://podminky.urs.cz/item/CS_URS_2021_01/60591253" TargetMode="External" /><Relationship Id="rId12" Type="http://schemas.openxmlformats.org/officeDocument/2006/relationships/hyperlink" Target="https://podminky.urs.cz/item/CS_URS_2021_01/184911161" TargetMode="External" /><Relationship Id="rId13" Type="http://schemas.openxmlformats.org/officeDocument/2006/relationships/hyperlink" Target="https://podminky.urs.cz/item/CS_URS_2021_01/184911421" TargetMode="External" /><Relationship Id="rId14" Type="http://schemas.openxmlformats.org/officeDocument/2006/relationships/hyperlink" Target="https://podminky.urs.cz/item/CS_URS_2021_01/10391100" TargetMode="External" /><Relationship Id="rId15" Type="http://schemas.openxmlformats.org/officeDocument/2006/relationships/hyperlink" Target="https://podminky.urs.cz/item/CS_URS_2021_01/997013655" TargetMode="External" /><Relationship Id="rId16" Type="http://schemas.openxmlformats.org/officeDocument/2006/relationships/hyperlink" Target="https://podminky.urs.cz/item/CS_URS_2021_01/998225111" TargetMode="External" /><Relationship Id="rId17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103000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6192" TargetMode="External" /><Relationship Id="rId3" Type="http://schemas.openxmlformats.org/officeDocument/2006/relationships/hyperlink" Target="https://podminky.urs.cz/item/CS_URS_2021_01/113107223" TargetMode="External" /><Relationship Id="rId4" Type="http://schemas.openxmlformats.org/officeDocument/2006/relationships/hyperlink" Target="https://podminky.urs.cz/item/CS_URS_2021_01/113202111" TargetMode="External" /><Relationship Id="rId5" Type="http://schemas.openxmlformats.org/officeDocument/2006/relationships/hyperlink" Target="https://podminky.urs.cz/item/CS_URS_2021_01/121112003" TargetMode="External" /><Relationship Id="rId6" Type="http://schemas.openxmlformats.org/officeDocument/2006/relationships/hyperlink" Target="https://podminky.urs.cz/item/CS_URS_2021_01/121151123" TargetMode="External" /><Relationship Id="rId7" Type="http://schemas.openxmlformats.org/officeDocument/2006/relationships/hyperlink" Target="https://podminky.urs.cz/item/CS_URS_2021_01/122251101" TargetMode="External" /><Relationship Id="rId8" Type="http://schemas.openxmlformats.org/officeDocument/2006/relationships/hyperlink" Target="https://podminky.urs.cz/item/CS_URS_2021_01/131253104" TargetMode="External" /><Relationship Id="rId9" Type="http://schemas.openxmlformats.org/officeDocument/2006/relationships/hyperlink" Target="https://podminky.urs.cz/item/CS_URS_2021_01/132251102" TargetMode="External" /><Relationship Id="rId10" Type="http://schemas.openxmlformats.org/officeDocument/2006/relationships/hyperlink" Target="https://podminky.urs.cz/item/CS_URS_2021_01/153311111" TargetMode="External" /><Relationship Id="rId11" Type="http://schemas.openxmlformats.org/officeDocument/2006/relationships/hyperlink" Target="https://podminky.urs.cz/item/CS_URS_2021_01/69321121" TargetMode="External" /><Relationship Id="rId12" Type="http://schemas.openxmlformats.org/officeDocument/2006/relationships/hyperlink" Target="https://podminky.urs.cz/item/CS_URS_2021_01/162351104" TargetMode="External" /><Relationship Id="rId13" Type="http://schemas.openxmlformats.org/officeDocument/2006/relationships/hyperlink" Target="https://podminky.urs.cz/item/CS_URS_2021_01/167151111" TargetMode="External" /><Relationship Id="rId14" Type="http://schemas.openxmlformats.org/officeDocument/2006/relationships/hyperlink" Target="https://podminky.urs.cz/item/CS_URS_2021_01/171151112" TargetMode="External" /><Relationship Id="rId15" Type="http://schemas.openxmlformats.org/officeDocument/2006/relationships/hyperlink" Target="https://podminky.urs.cz/item/CS_URS_2021_01/174151101" TargetMode="External" /><Relationship Id="rId16" Type="http://schemas.openxmlformats.org/officeDocument/2006/relationships/hyperlink" Target="https://podminky.urs.cz/item/CS_URS_2021_01/181311103" TargetMode="External" /><Relationship Id="rId17" Type="http://schemas.openxmlformats.org/officeDocument/2006/relationships/hyperlink" Target="https://podminky.urs.cz/item/CS_URS_2021_01/181351113" TargetMode="External" /><Relationship Id="rId18" Type="http://schemas.openxmlformats.org/officeDocument/2006/relationships/hyperlink" Target="https://podminky.urs.cz/item/CS_URS_2021_01/212752101" TargetMode="External" /><Relationship Id="rId19" Type="http://schemas.openxmlformats.org/officeDocument/2006/relationships/hyperlink" Target="https://podminky.urs.cz/item/CS_URS_2021_01/213141111" TargetMode="External" /><Relationship Id="rId20" Type="http://schemas.openxmlformats.org/officeDocument/2006/relationships/hyperlink" Target="https://podminky.urs.cz/item/CS_URS_2021_01/69311225" TargetMode="External" /><Relationship Id="rId21" Type="http://schemas.openxmlformats.org/officeDocument/2006/relationships/hyperlink" Target="https://podminky.urs.cz/item/CS_URS_2021_01/273313611" TargetMode="External" /><Relationship Id="rId22" Type="http://schemas.openxmlformats.org/officeDocument/2006/relationships/hyperlink" Target="https://podminky.urs.cz/item/CS_URS_2021_01/273321511" TargetMode="External" /><Relationship Id="rId23" Type="http://schemas.openxmlformats.org/officeDocument/2006/relationships/hyperlink" Target="https://podminky.urs.cz/item/CS_URS_2021_01/273351121" TargetMode="External" /><Relationship Id="rId24" Type="http://schemas.openxmlformats.org/officeDocument/2006/relationships/hyperlink" Target="https://podminky.urs.cz/item/CS_URS_2021_01/273351122" TargetMode="External" /><Relationship Id="rId25" Type="http://schemas.openxmlformats.org/officeDocument/2006/relationships/hyperlink" Target="https://podminky.urs.cz/item/CS_URS_2021_01/273361821" TargetMode="External" /><Relationship Id="rId26" Type="http://schemas.openxmlformats.org/officeDocument/2006/relationships/hyperlink" Target="https://podminky.urs.cz/item/CS_URS_2021_01/274313811" TargetMode="External" /><Relationship Id="rId27" Type="http://schemas.openxmlformats.org/officeDocument/2006/relationships/hyperlink" Target="https://podminky.urs.cz/item/CS_URS_2021_01/275321511" TargetMode="External" /><Relationship Id="rId28" Type="http://schemas.openxmlformats.org/officeDocument/2006/relationships/hyperlink" Target="https://podminky.urs.cz/item/CS_URS_2021_01/275351121" TargetMode="External" /><Relationship Id="rId29" Type="http://schemas.openxmlformats.org/officeDocument/2006/relationships/hyperlink" Target="https://podminky.urs.cz/item/CS_URS_2021_01/275351122" TargetMode="External" /><Relationship Id="rId30" Type="http://schemas.openxmlformats.org/officeDocument/2006/relationships/hyperlink" Target="https://podminky.urs.cz/item/CS_URS_2021_01/275361821" TargetMode="External" /><Relationship Id="rId31" Type="http://schemas.openxmlformats.org/officeDocument/2006/relationships/hyperlink" Target="https://podminky.urs.cz/item/CS_URS_2021_01/279321348" TargetMode="External" /><Relationship Id="rId32" Type="http://schemas.openxmlformats.org/officeDocument/2006/relationships/hyperlink" Target="https://podminky.urs.cz/item/CS_URS_2021_01/279351121" TargetMode="External" /><Relationship Id="rId33" Type="http://schemas.openxmlformats.org/officeDocument/2006/relationships/hyperlink" Target="https://podminky.urs.cz/item/CS_URS_2021_01/279351122" TargetMode="External" /><Relationship Id="rId34" Type="http://schemas.openxmlformats.org/officeDocument/2006/relationships/hyperlink" Target="https://podminky.urs.cz/item/CS_URS_2021_01/279351311" TargetMode="External" /><Relationship Id="rId35" Type="http://schemas.openxmlformats.org/officeDocument/2006/relationships/hyperlink" Target="https://podminky.urs.cz/item/CS_URS_2021_01/279351312" TargetMode="External" /><Relationship Id="rId36" Type="http://schemas.openxmlformats.org/officeDocument/2006/relationships/hyperlink" Target="https://podminky.urs.cz/item/CS_URS_2021_01/342125301" TargetMode="External" /><Relationship Id="rId37" Type="http://schemas.openxmlformats.org/officeDocument/2006/relationships/hyperlink" Target="https://podminky.urs.cz/item/CS_URS_2021_01/342125302" TargetMode="External" /><Relationship Id="rId38" Type="http://schemas.openxmlformats.org/officeDocument/2006/relationships/hyperlink" Target="https://podminky.urs.cz/item/CS_URS_2021_01/345125011" TargetMode="External" /><Relationship Id="rId39" Type="http://schemas.openxmlformats.org/officeDocument/2006/relationships/hyperlink" Target="https://podminky.urs.cz/item/CS_URS_2021_01/345125012" TargetMode="External" /><Relationship Id="rId40" Type="http://schemas.openxmlformats.org/officeDocument/2006/relationships/hyperlink" Target="https://podminky.urs.cz/item/CS_URS_2021_01/413125016" TargetMode="External" /><Relationship Id="rId41" Type="http://schemas.openxmlformats.org/officeDocument/2006/relationships/hyperlink" Target="https://podminky.urs.cz/item/CS_URS_2021_01/431125012" TargetMode="External" /><Relationship Id="rId42" Type="http://schemas.openxmlformats.org/officeDocument/2006/relationships/hyperlink" Target="https://podminky.urs.cz/item/CS_URS_2021_01/434121425" TargetMode="External" /><Relationship Id="rId43" Type="http://schemas.openxmlformats.org/officeDocument/2006/relationships/hyperlink" Target="https://podminky.urs.cz/item/CS_URS_2021_01/59373003.1" TargetMode="External" /><Relationship Id="rId44" Type="http://schemas.openxmlformats.org/officeDocument/2006/relationships/hyperlink" Target="https://podminky.urs.cz/item/CS_URS_2021_01/452112111" TargetMode="External" /><Relationship Id="rId45" Type="http://schemas.openxmlformats.org/officeDocument/2006/relationships/hyperlink" Target="https://podminky.urs.cz/item/CS_URS_2021_01/59224147" TargetMode="External" /><Relationship Id="rId46" Type="http://schemas.openxmlformats.org/officeDocument/2006/relationships/hyperlink" Target="https://podminky.urs.cz/item/CS_URS_2021_01/564751111" TargetMode="External" /><Relationship Id="rId47" Type="http://schemas.openxmlformats.org/officeDocument/2006/relationships/hyperlink" Target="https://podminky.urs.cz/item/CS_URS_2021_01/564801112" TargetMode="External" /><Relationship Id="rId48" Type="http://schemas.openxmlformats.org/officeDocument/2006/relationships/hyperlink" Target="https://podminky.urs.cz/item/CS_URS_2021_01/564931111.1" TargetMode="External" /><Relationship Id="rId49" Type="http://schemas.openxmlformats.org/officeDocument/2006/relationships/hyperlink" Target="https://podminky.urs.cz/item/CS_URS_2021_01/571908111" TargetMode="External" /><Relationship Id="rId50" Type="http://schemas.openxmlformats.org/officeDocument/2006/relationships/hyperlink" Target="https://podminky.urs.cz/item/CS_URS_2021_01/596211213" TargetMode="External" /><Relationship Id="rId51" Type="http://schemas.openxmlformats.org/officeDocument/2006/relationships/hyperlink" Target="https://podminky.urs.cz/item/CS_URS_2021_01/59245213" TargetMode="External" /><Relationship Id="rId52" Type="http://schemas.openxmlformats.org/officeDocument/2006/relationships/hyperlink" Target="https://podminky.urs.cz/item/CS_URS_2021_01/596811120" TargetMode="External" /><Relationship Id="rId53" Type="http://schemas.openxmlformats.org/officeDocument/2006/relationships/hyperlink" Target="https://podminky.urs.cz/item/CS_URS_2021_01/596811221" TargetMode="External" /><Relationship Id="rId54" Type="http://schemas.openxmlformats.org/officeDocument/2006/relationships/hyperlink" Target="https://podminky.urs.cz/item/CS_URS_2021_01/596811223" TargetMode="External" /><Relationship Id="rId55" Type="http://schemas.openxmlformats.org/officeDocument/2006/relationships/hyperlink" Target="https://podminky.urs.cz/item/CS_URS_2021_01/596811311" TargetMode="External" /><Relationship Id="rId56" Type="http://schemas.openxmlformats.org/officeDocument/2006/relationships/hyperlink" Target="https://podminky.urs.cz/item/CS_URS_2021_01/596811321" TargetMode="External" /><Relationship Id="rId57" Type="http://schemas.openxmlformats.org/officeDocument/2006/relationships/hyperlink" Target="https://podminky.urs.cz/item/CS_URS_2021_01/628195001" TargetMode="External" /><Relationship Id="rId58" Type="http://schemas.openxmlformats.org/officeDocument/2006/relationships/hyperlink" Target="https://podminky.urs.cz/item/CS_URS_2021_01/629995101" TargetMode="External" /><Relationship Id="rId59" Type="http://schemas.openxmlformats.org/officeDocument/2006/relationships/hyperlink" Target="https://podminky.urs.cz/item/CS_URS_2021_01/899103112" TargetMode="External" /><Relationship Id="rId60" Type="http://schemas.openxmlformats.org/officeDocument/2006/relationships/hyperlink" Target="https://podminky.urs.cz/item/CS_URS_2021_01/916111121" TargetMode="External" /><Relationship Id="rId61" Type="http://schemas.openxmlformats.org/officeDocument/2006/relationships/hyperlink" Target="https://podminky.urs.cz/item/CS_URS_2021_01/58381004" TargetMode="External" /><Relationship Id="rId62" Type="http://schemas.openxmlformats.org/officeDocument/2006/relationships/hyperlink" Target="https://podminky.urs.cz/item/CS_URS_2021_01/916331112" TargetMode="External" /><Relationship Id="rId63" Type="http://schemas.openxmlformats.org/officeDocument/2006/relationships/hyperlink" Target="https://podminky.urs.cz/item/CS_URS_2021_01/59217003" TargetMode="External" /><Relationship Id="rId64" Type="http://schemas.openxmlformats.org/officeDocument/2006/relationships/hyperlink" Target="https://podminky.urs.cz/item/CS_URS_2021_01/59217001" TargetMode="External" /><Relationship Id="rId65" Type="http://schemas.openxmlformats.org/officeDocument/2006/relationships/hyperlink" Target="https://podminky.urs.cz/item/CS_URS_2021_01/919735113" TargetMode="External" /><Relationship Id="rId66" Type="http://schemas.openxmlformats.org/officeDocument/2006/relationships/hyperlink" Target="https://podminky.urs.cz/item/CS_URS_2021_01/919791013" TargetMode="External" /><Relationship Id="rId67" Type="http://schemas.openxmlformats.org/officeDocument/2006/relationships/hyperlink" Target="https://podminky.urs.cz/item/CS_URS_2021_01/95889829" TargetMode="External" /><Relationship Id="rId68" Type="http://schemas.openxmlformats.org/officeDocument/2006/relationships/hyperlink" Target="https://podminky.urs.cz/item/CS_URS_2021_01/953965124" TargetMode="External" /><Relationship Id="rId69" Type="http://schemas.openxmlformats.org/officeDocument/2006/relationships/hyperlink" Target="https://podminky.urs.cz/item/CS_URS_2021_01/953965144" TargetMode="External" /><Relationship Id="rId70" Type="http://schemas.openxmlformats.org/officeDocument/2006/relationships/hyperlink" Target="https://podminky.urs.cz/item/CS_URS_2021_01/953965161" TargetMode="External" /><Relationship Id="rId71" Type="http://schemas.openxmlformats.org/officeDocument/2006/relationships/hyperlink" Target="https://podminky.urs.cz/item/CS_URS_2021_01/953965175" TargetMode="External" /><Relationship Id="rId72" Type="http://schemas.openxmlformats.org/officeDocument/2006/relationships/hyperlink" Target="https://podminky.urs.cz/item/CS_URS_2021_01/961044111" TargetMode="External" /><Relationship Id="rId73" Type="http://schemas.openxmlformats.org/officeDocument/2006/relationships/hyperlink" Target="https://podminky.urs.cz/item/CS_URS_2021_01/962022491" TargetMode="External" /><Relationship Id="rId74" Type="http://schemas.openxmlformats.org/officeDocument/2006/relationships/hyperlink" Target="https://podminky.urs.cz/item/CS_URS_2021_01/962052210" TargetMode="External" /><Relationship Id="rId75" Type="http://schemas.openxmlformats.org/officeDocument/2006/relationships/hyperlink" Target="https://podminky.urs.cz/item/CS_URS_2021_01/962052211" TargetMode="External" /><Relationship Id="rId76" Type="http://schemas.openxmlformats.org/officeDocument/2006/relationships/hyperlink" Target="https://podminky.urs.cz/item/CS_URS_2021_01/963053936" TargetMode="External" /><Relationship Id="rId77" Type="http://schemas.openxmlformats.org/officeDocument/2006/relationships/hyperlink" Target="https://podminky.urs.cz/item/CS_URS_2021_01/963074959" TargetMode="External" /><Relationship Id="rId78" Type="http://schemas.openxmlformats.org/officeDocument/2006/relationships/hyperlink" Target="https://podminky.urs.cz/item/CS_URS_2021_01/965024131" TargetMode="External" /><Relationship Id="rId79" Type="http://schemas.openxmlformats.org/officeDocument/2006/relationships/hyperlink" Target="https://podminky.urs.cz/item/CS_URS_2021_01/965043441" TargetMode="External" /><Relationship Id="rId80" Type="http://schemas.openxmlformats.org/officeDocument/2006/relationships/hyperlink" Target="https://podminky.urs.cz/item/CS_URS_2021_01/965049112" TargetMode="External" /><Relationship Id="rId81" Type="http://schemas.openxmlformats.org/officeDocument/2006/relationships/hyperlink" Target="https://podminky.urs.cz/item/CS_URS_2021_01/965081382" TargetMode="External" /><Relationship Id="rId82" Type="http://schemas.openxmlformats.org/officeDocument/2006/relationships/hyperlink" Target="https://podminky.urs.cz/item/CS_URS_2021_01/966001211" TargetMode="External" /><Relationship Id="rId83" Type="http://schemas.openxmlformats.org/officeDocument/2006/relationships/hyperlink" Target="https://podminky.urs.cz/item/CS_URS_2021_01/966001212" TargetMode="External" /><Relationship Id="rId84" Type="http://schemas.openxmlformats.org/officeDocument/2006/relationships/hyperlink" Target="https://podminky.urs.cz/item/CS_URS_2021_01/966001311" TargetMode="External" /><Relationship Id="rId85" Type="http://schemas.openxmlformats.org/officeDocument/2006/relationships/hyperlink" Target="https://podminky.urs.cz/item/CS_URS_2021_01/966008222" TargetMode="External" /><Relationship Id="rId86" Type="http://schemas.openxmlformats.org/officeDocument/2006/relationships/hyperlink" Target="https://podminky.urs.cz/item/CS_URS_2021_01/967042712" TargetMode="External" /><Relationship Id="rId87" Type="http://schemas.openxmlformats.org/officeDocument/2006/relationships/hyperlink" Target="https://podminky.urs.cz/item/CS_URS_2021_01/977312113" TargetMode="External" /><Relationship Id="rId88" Type="http://schemas.openxmlformats.org/officeDocument/2006/relationships/hyperlink" Target="https://podminky.urs.cz/item/CS_URS_2021_01/978059361" TargetMode="External" /><Relationship Id="rId89" Type="http://schemas.openxmlformats.org/officeDocument/2006/relationships/hyperlink" Target="https://podminky.urs.cz/item/CS_URS_2021_01/997013601" TargetMode="External" /><Relationship Id="rId90" Type="http://schemas.openxmlformats.org/officeDocument/2006/relationships/hyperlink" Target="https://podminky.urs.cz/item/CS_URS_2021_01/997013602" TargetMode="External" /><Relationship Id="rId91" Type="http://schemas.openxmlformats.org/officeDocument/2006/relationships/hyperlink" Target="https://podminky.urs.cz/item/CS_URS_2021_01/997013631" TargetMode="External" /><Relationship Id="rId92" Type="http://schemas.openxmlformats.org/officeDocument/2006/relationships/hyperlink" Target="https://podminky.urs.cz/item/CS_URS_2021_01/997013645" TargetMode="External" /><Relationship Id="rId93" Type="http://schemas.openxmlformats.org/officeDocument/2006/relationships/hyperlink" Target="https://podminky.urs.cz/item/CS_URS_2021_01/997013655" TargetMode="External" /><Relationship Id="rId94" Type="http://schemas.openxmlformats.org/officeDocument/2006/relationships/hyperlink" Target="https://podminky.urs.cz/item/CS_URS_2021_01/997221551" TargetMode="External" /><Relationship Id="rId95" Type="http://schemas.openxmlformats.org/officeDocument/2006/relationships/hyperlink" Target="https://podminky.urs.cz/item/CS_URS_2021_01/997221579" TargetMode="External" /><Relationship Id="rId96" Type="http://schemas.openxmlformats.org/officeDocument/2006/relationships/hyperlink" Target="https://podminky.urs.cz/item/CS_URS_2021_01/998225111" TargetMode="External" /><Relationship Id="rId97" Type="http://schemas.openxmlformats.org/officeDocument/2006/relationships/hyperlink" Target="https://podminky.urs.cz/item/CS_URS_2021_01/767995111" TargetMode="External" /><Relationship Id="rId98" Type="http://schemas.openxmlformats.org/officeDocument/2006/relationships/hyperlink" Target="https://podminky.urs.cz/item/CS_URS_2021_01/767996704" TargetMode="External" /><Relationship Id="rId99" Type="http://schemas.openxmlformats.org/officeDocument/2006/relationships/hyperlink" Target="https://podminky.urs.cz/item/CS_URS_2021_01/782131111" TargetMode="External" /><Relationship Id="rId10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253104" TargetMode="External" /><Relationship Id="rId2" Type="http://schemas.openxmlformats.org/officeDocument/2006/relationships/hyperlink" Target="https://podminky.urs.cz/item/CS_URS_2021_01/132251103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174151101" TargetMode="External" /><Relationship Id="rId5" Type="http://schemas.openxmlformats.org/officeDocument/2006/relationships/hyperlink" Target="https://podminky.urs.cz/item/CS_URS_2021_01/271532211" TargetMode="External" /><Relationship Id="rId6" Type="http://schemas.openxmlformats.org/officeDocument/2006/relationships/hyperlink" Target="https://podminky.urs.cz/item/CS_URS_2021_01/273313611" TargetMode="External" /><Relationship Id="rId7" Type="http://schemas.openxmlformats.org/officeDocument/2006/relationships/hyperlink" Target="https://podminky.urs.cz/item/CS_URS_2021_01/273321511" TargetMode="External" /><Relationship Id="rId8" Type="http://schemas.openxmlformats.org/officeDocument/2006/relationships/hyperlink" Target="https://podminky.urs.cz/item/CS_URS_2021_01/273323611" TargetMode="External" /><Relationship Id="rId9" Type="http://schemas.openxmlformats.org/officeDocument/2006/relationships/hyperlink" Target="https://podminky.urs.cz/item/CS_URS_2021_01/273351121" TargetMode="External" /><Relationship Id="rId10" Type="http://schemas.openxmlformats.org/officeDocument/2006/relationships/hyperlink" Target="https://podminky.urs.cz/item/CS_URS_2021_01/273351122" TargetMode="External" /><Relationship Id="rId11" Type="http://schemas.openxmlformats.org/officeDocument/2006/relationships/hyperlink" Target="https://podminky.urs.cz/item/CS_URS_2021_01/273361821" TargetMode="External" /><Relationship Id="rId12" Type="http://schemas.openxmlformats.org/officeDocument/2006/relationships/hyperlink" Target="https://podminky.urs.cz/item/CS_URS_2021_01/279323112" TargetMode="External" /><Relationship Id="rId13" Type="http://schemas.openxmlformats.org/officeDocument/2006/relationships/hyperlink" Target="https://podminky.urs.cz/item/CS_URS_2021_01/279351121" TargetMode="External" /><Relationship Id="rId14" Type="http://schemas.openxmlformats.org/officeDocument/2006/relationships/hyperlink" Target="https://podminky.urs.cz/item/CS_URS_2021_01/279351122" TargetMode="External" /><Relationship Id="rId15" Type="http://schemas.openxmlformats.org/officeDocument/2006/relationships/hyperlink" Target="https://podminky.urs.cz/item/CS_URS_2021_01/279361821" TargetMode="External" /><Relationship Id="rId16" Type="http://schemas.openxmlformats.org/officeDocument/2006/relationships/hyperlink" Target="https://podminky.urs.cz/item/CS_URS_2021_01/411321616" TargetMode="External" /><Relationship Id="rId17" Type="http://schemas.openxmlformats.org/officeDocument/2006/relationships/hyperlink" Target="https://podminky.urs.cz/item/CS_URS_2021_01/411351021" TargetMode="External" /><Relationship Id="rId18" Type="http://schemas.openxmlformats.org/officeDocument/2006/relationships/hyperlink" Target="https://podminky.urs.cz/item/CS_URS_2021_01/411351022" TargetMode="External" /><Relationship Id="rId19" Type="http://schemas.openxmlformats.org/officeDocument/2006/relationships/hyperlink" Target="https://podminky.urs.cz/item/CS_URS_2021_01/411354315" TargetMode="External" /><Relationship Id="rId20" Type="http://schemas.openxmlformats.org/officeDocument/2006/relationships/hyperlink" Target="https://podminky.urs.cz/item/CS_URS_2021_01/411354316" TargetMode="External" /><Relationship Id="rId21" Type="http://schemas.openxmlformats.org/officeDocument/2006/relationships/hyperlink" Target="https://podminky.urs.cz/item/CS_URS_2021_01/411361821" TargetMode="External" /><Relationship Id="rId22" Type="http://schemas.openxmlformats.org/officeDocument/2006/relationships/hyperlink" Target="https://podminky.urs.cz/item/CS_URS_2021_01/899103112" TargetMode="External" /><Relationship Id="rId23" Type="http://schemas.openxmlformats.org/officeDocument/2006/relationships/hyperlink" Target="https://podminky.urs.cz/item/CS_URS_2021_01/953334423" TargetMode="External" /><Relationship Id="rId24" Type="http://schemas.openxmlformats.org/officeDocument/2006/relationships/hyperlink" Target="https://podminky.urs.cz/item/CS_URS_2021_01/998225111" TargetMode="External" /><Relationship Id="rId25" Type="http://schemas.openxmlformats.org/officeDocument/2006/relationships/hyperlink" Target="https://podminky.urs.cz/item/CS_URS_2021_01/767861011" TargetMode="External" /><Relationship Id="rId26" Type="http://schemas.openxmlformats.org/officeDocument/2006/relationships/hyperlink" Target="https://podminky.urs.cz/item/CS_URS_2021_01/44983927" TargetMode="External" /><Relationship Id="rId27" Type="http://schemas.openxmlformats.org/officeDocument/2006/relationships/hyperlink" Target="https://podminky.urs.cz/item/CS_URS_2021_01/767995116" TargetMode="External" /><Relationship Id="rId28" Type="http://schemas.openxmlformats.org/officeDocument/2006/relationships/hyperlink" Target="https://podminky.urs.cz/item/CS_URS_2021_01/13010446" TargetMode="External" /><Relationship Id="rId29" Type="http://schemas.openxmlformats.org/officeDocument/2006/relationships/hyperlink" Target="https://podminky.urs.cz/item/CS_URS_2021_01/998767201" TargetMode="External" /><Relationship Id="rId3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31253104" TargetMode="External" /><Relationship Id="rId4" Type="http://schemas.openxmlformats.org/officeDocument/2006/relationships/hyperlink" Target="https://podminky.urs.cz/item/CS_URS_2021_01/132251103" TargetMode="External" /><Relationship Id="rId5" Type="http://schemas.openxmlformats.org/officeDocument/2006/relationships/hyperlink" Target="https://podminky.urs.cz/item/CS_URS_2021_01/162351104" TargetMode="External" /><Relationship Id="rId6" Type="http://schemas.openxmlformats.org/officeDocument/2006/relationships/hyperlink" Target="https://podminky.urs.cz/item/CS_URS_2021_01/174151101" TargetMode="External" /><Relationship Id="rId7" Type="http://schemas.openxmlformats.org/officeDocument/2006/relationships/hyperlink" Target="https://podminky.urs.cz/item/CS_URS_2021_01/58344197" TargetMode="External" /><Relationship Id="rId8" Type="http://schemas.openxmlformats.org/officeDocument/2006/relationships/hyperlink" Target="https://podminky.urs.cz/item/CS_URS_2021_01/271532211" TargetMode="External" /><Relationship Id="rId9" Type="http://schemas.openxmlformats.org/officeDocument/2006/relationships/hyperlink" Target="https://podminky.urs.cz/item/CS_URS_2021_01/273313611" TargetMode="External" /><Relationship Id="rId10" Type="http://schemas.openxmlformats.org/officeDocument/2006/relationships/hyperlink" Target="https://podminky.urs.cz/item/CS_URS_2021_01/273321711" TargetMode="External" /><Relationship Id="rId11" Type="http://schemas.openxmlformats.org/officeDocument/2006/relationships/hyperlink" Target="https://podminky.urs.cz/item/CS_URS_2021_01/273323611" TargetMode="External" /><Relationship Id="rId12" Type="http://schemas.openxmlformats.org/officeDocument/2006/relationships/hyperlink" Target="https://podminky.urs.cz/item/CS_URS_2021_01/273351121" TargetMode="External" /><Relationship Id="rId13" Type="http://schemas.openxmlformats.org/officeDocument/2006/relationships/hyperlink" Target="https://podminky.urs.cz/item/CS_URS_2021_01/273351122" TargetMode="External" /><Relationship Id="rId14" Type="http://schemas.openxmlformats.org/officeDocument/2006/relationships/hyperlink" Target="https://podminky.urs.cz/item/CS_URS_2021_01/273361821" TargetMode="External" /><Relationship Id="rId15" Type="http://schemas.openxmlformats.org/officeDocument/2006/relationships/hyperlink" Target="https://podminky.urs.cz/item/CS_URS_2021_01/273362021" TargetMode="External" /><Relationship Id="rId16" Type="http://schemas.openxmlformats.org/officeDocument/2006/relationships/hyperlink" Target="https://podminky.urs.cz/item/CS_URS_2021_01/275323611" TargetMode="External" /><Relationship Id="rId17" Type="http://schemas.openxmlformats.org/officeDocument/2006/relationships/hyperlink" Target="https://podminky.urs.cz/item/CS_URS_2021_01/275351121" TargetMode="External" /><Relationship Id="rId18" Type="http://schemas.openxmlformats.org/officeDocument/2006/relationships/hyperlink" Target="https://podminky.urs.cz/item/CS_URS_2021_01/275351122" TargetMode="External" /><Relationship Id="rId19" Type="http://schemas.openxmlformats.org/officeDocument/2006/relationships/hyperlink" Target="https://podminky.urs.cz/item/CS_URS_2021_01/279113152" TargetMode="External" /><Relationship Id="rId20" Type="http://schemas.openxmlformats.org/officeDocument/2006/relationships/hyperlink" Target="https://podminky.urs.cz/item/CS_URS_2021_01/279351121" TargetMode="External" /><Relationship Id="rId21" Type="http://schemas.openxmlformats.org/officeDocument/2006/relationships/hyperlink" Target="https://podminky.urs.cz/item/CS_URS_2021_01/279351122" TargetMode="External" /><Relationship Id="rId22" Type="http://schemas.openxmlformats.org/officeDocument/2006/relationships/hyperlink" Target="https://podminky.urs.cz/item/CS_URS_2021_01/411321616" TargetMode="External" /><Relationship Id="rId23" Type="http://schemas.openxmlformats.org/officeDocument/2006/relationships/hyperlink" Target="https://podminky.urs.cz/item/CS_URS_2021_01/411351011" TargetMode="External" /><Relationship Id="rId24" Type="http://schemas.openxmlformats.org/officeDocument/2006/relationships/hyperlink" Target="https://podminky.urs.cz/item/CS_URS_2021_01/411351012" TargetMode="External" /><Relationship Id="rId25" Type="http://schemas.openxmlformats.org/officeDocument/2006/relationships/hyperlink" Target="https://podminky.urs.cz/item/CS_URS_2021_01/411354313" TargetMode="External" /><Relationship Id="rId26" Type="http://schemas.openxmlformats.org/officeDocument/2006/relationships/hyperlink" Target="https://podminky.urs.cz/item/CS_URS_2021_01/411354314" TargetMode="External" /><Relationship Id="rId27" Type="http://schemas.openxmlformats.org/officeDocument/2006/relationships/hyperlink" Target="https://podminky.urs.cz/item/CS_URS_2021_01/411361821" TargetMode="External" /><Relationship Id="rId28" Type="http://schemas.openxmlformats.org/officeDocument/2006/relationships/hyperlink" Target="https://podminky.urs.cz/item/CS_URS_2021_01/59339107" TargetMode="External" /><Relationship Id="rId29" Type="http://schemas.openxmlformats.org/officeDocument/2006/relationships/hyperlink" Target="https://podminky.urs.cz/item/CS_URS_2021_01/59373003.1" TargetMode="External" /><Relationship Id="rId30" Type="http://schemas.openxmlformats.org/officeDocument/2006/relationships/hyperlink" Target="https://podminky.urs.cz/item/CS_URS_2021_01/899103112" TargetMode="External" /><Relationship Id="rId31" Type="http://schemas.openxmlformats.org/officeDocument/2006/relationships/hyperlink" Target="https://podminky.urs.cz/item/CS_URS_2021_01/899620161" TargetMode="External" /><Relationship Id="rId32" Type="http://schemas.openxmlformats.org/officeDocument/2006/relationships/hyperlink" Target="https://podminky.urs.cz/item/CS_URS_2021_01/899640111" TargetMode="External" /><Relationship Id="rId33" Type="http://schemas.openxmlformats.org/officeDocument/2006/relationships/hyperlink" Target="https://podminky.urs.cz/item/CS_URS_2021_01/899640112" TargetMode="External" /><Relationship Id="rId34" Type="http://schemas.openxmlformats.org/officeDocument/2006/relationships/hyperlink" Target="https://podminky.urs.cz/item/CS_URS_2021_01/997013645" TargetMode="External" /><Relationship Id="rId35" Type="http://schemas.openxmlformats.org/officeDocument/2006/relationships/hyperlink" Target="https://podminky.urs.cz/item/CS_URS_2021_01/997013655" TargetMode="External" /><Relationship Id="rId36" Type="http://schemas.openxmlformats.org/officeDocument/2006/relationships/hyperlink" Target="https://podminky.urs.cz/item/CS_URS_2021_01/997221551" TargetMode="External" /><Relationship Id="rId37" Type="http://schemas.openxmlformats.org/officeDocument/2006/relationships/hyperlink" Target="https://podminky.urs.cz/item/CS_URS_2021_01/997221579" TargetMode="External" /><Relationship Id="rId38" Type="http://schemas.openxmlformats.org/officeDocument/2006/relationships/hyperlink" Target="https://podminky.urs.cz/item/CS_URS_2021_01/998225111" TargetMode="External" /><Relationship Id="rId3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251101" TargetMode="External" /><Relationship Id="rId2" Type="http://schemas.openxmlformats.org/officeDocument/2006/relationships/hyperlink" Target="https://podminky.urs.cz/item/CS_URS_2021_01/132251101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167151111" TargetMode="External" /><Relationship Id="rId5" Type="http://schemas.openxmlformats.org/officeDocument/2006/relationships/hyperlink" Target="https://podminky.urs.cz/item/CS_URS_2021_01/171151112" TargetMode="External" /><Relationship Id="rId6" Type="http://schemas.openxmlformats.org/officeDocument/2006/relationships/hyperlink" Target="https://podminky.urs.cz/item/CS_URS_2021_01/273313611" TargetMode="External" /><Relationship Id="rId7" Type="http://schemas.openxmlformats.org/officeDocument/2006/relationships/hyperlink" Target="https://podminky.urs.cz/item/CS_URS_2021_01/273321511" TargetMode="External" /><Relationship Id="rId8" Type="http://schemas.openxmlformats.org/officeDocument/2006/relationships/hyperlink" Target="https://podminky.urs.cz/item/CS_URS_2021_01/274321511" TargetMode="External" /><Relationship Id="rId9" Type="http://schemas.openxmlformats.org/officeDocument/2006/relationships/hyperlink" Target="https://podminky.urs.cz/item/CS_URS_2021_01/274361821" TargetMode="External" /><Relationship Id="rId10" Type="http://schemas.openxmlformats.org/officeDocument/2006/relationships/hyperlink" Target="https://podminky.urs.cz/item/CS_URS_2021_01/311213112" TargetMode="External" /><Relationship Id="rId11" Type="http://schemas.openxmlformats.org/officeDocument/2006/relationships/hyperlink" Target="https://podminky.urs.cz/item/CS_URS_2021_01/311213911" TargetMode="External" /><Relationship Id="rId12" Type="http://schemas.openxmlformats.org/officeDocument/2006/relationships/hyperlink" Target="https://podminky.urs.cz/item/CS_URS_2021_01/313322511" TargetMode="External" /><Relationship Id="rId13" Type="http://schemas.openxmlformats.org/officeDocument/2006/relationships/hyperlink" Target="https://podminky.urs.cz/item/CS_URS_2021_01/312351311" TargetMode="External" /><Relationship Id="rId14" Type="http://schemas.openxmlformats.org/officeDocument/2006/relationships/hyperlink" Target="https://podminky.urs.cz/item/CS_URS_2021_01/312351312" TargetMode="External" /><Relationship Id="rId15" Type="http://schemas.openxmlformats.org/officeDocument/2006/relationships/hyperlink" Target="https://podminky.urs.cz/item/CS_URS_2021_01/413125014" TargetMode="External" /><Relationship Id="rId16" Type="http://schemas.openxmlformats.org/officeDocument/2006/relationships/hyperlink" Target="https://podminky.urs.cz/item/CS_URS_2021_01/413125015" TargetMode="External" /><Relationship Id="rId17" Type="http://schemas.openxmlformats.org/officeDocument/2006/relationships/hyperlink" Target="https://podminky.urs.cz/item/CS_URS_2021_01/413125016" TargetMode="External" /><Relationship Id="rId18" Type="http://schemas.openxmlformats.org/officeDocument/2006/relationships/hyperlink" Target="https://podminky.urs.cz/item/CS_URS_2021_01/431124221" TargetMode="External" /><Relationship Id="rId19" Type="http://schemas.openxmlformats.org/officeDocument/2006/relationships/hyperlink" Target="https://podminky.urs.cz/item/CS_URS_2021_01/431124231" TargetMode="External" /><Relationship Id="rId20" Type="http://schemas.openxmlformats.org/officeDocument/2006/relationships/hyperlink" Target="https://podminky.urs.cz/item/CS_URS_2021_01/434121425" TargetMode="External" /><Relationship Id="rId21" Type="http://schemas.openxmlformats.org/officeDocument/2006/relationships/hyperlink" Target="https://podminky.urs.cz/item/CS_URS_2021_01/59373003.1" TargetMode="External" /><Relationship Id="rId22" Type="http://schemas.openxmlformats.org/officeDocument/2006/relationships/hyperlink" Target="https://podminky.urs.cz/item/CS_URS_2021_01/998225111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4774000.1" TargetMode="External" /><Relationship Id="rId2" Type="http://schemas.openxmlformats.org/officeDocument/2006/relationships/hyperlink" Target="https://podminky.urs.cz/item/CS_URS_2021_01/460141112" TargetMode="External" /><Relationship Id="rId3" Type="http://schemas.openxmlformats.org/officeDocument/2006/relationships/hyperlink" Target="https://podminky.urs.cz/item/CS_URS_2021_01/460341113" TargetMode="External" /><Relationship Id="rId4" Type="http://schemas.openxmlformats.org/officeDocument/2006/relationships/hyperlink" Target="https://podminky.urs.cz/item/CS_URS_2021_01/460391123" TargetMode="External" /><Relationship Id="rId5" Type="http://schemas.openxmlformats.org/officeDocument/2006/relationships/hyperlink" Target="https://podminky.urs.cz/item/CS_URS_2021_01/460411122" TargetMode="External" /><Relationship Id="rId6" Type="http://schemas.openxmlformats.org/officeDocument/2006/relationships/hyperlink" Target="https://podminky.urs.cz/item/CS_URS_2021_01/58337303" TargetMode="External" /><Relationship Id="rId7" Type="http://schemas.openxmlformats.org/officeDocument/2006/relationships/hyperlink" Target="https://podminky.urs.cz/item/CS_URS_2021_01/013194000" TargetMode="External" /><Relationship Id="rId8" Type="http://schemas.openxmlformats.org/officeDocument/2006/relationships/hyperlink" Target="https://podminky.urs.cz/item/CS_URS_2021_01/044002000" TargetMode="External" /><Relationship Id="rId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871315221" TargetMode="External" /><Relationship Id="rId5" Type="http://schemas.openxmlformats.org/officeDocument/2006/relationships/hyperlink" Target="https://podminky.urs.cz/item/CS_URS_2021_01/894411311" TargetMode="External" /><Relationship Id="rId6" Type="http://schemas.openxmlformats.org/officeDocument/2006/relationships/hyperlink" Target="https://podminky.urs.cz/item/CS_URS_2021_01/59224067" TargetMode="External" /><Relationship Id="rId7" Type="http://schemas.openxmlformats.org/officeDocument/2006/relationships/hyperlink" Target="https://podminky.urs.cz/item/CS_URS_2021_01/894414111" TargetMode="External" /><Relationship Id="rId8" Type="http://schemas.openxmlformats.org/officeDocument/2006/relationships/hyperlink" Target="https://podminky.urs.cz/item/CS_URS_2021_01/59224064" TargetMode="External" /><Relationship Id="rId9" Type="http://schemas.openxmlformats.org/officeDocument/2006/relationships/hyperlink" Target="https://podminky.urs.cz/item/CS_URS_2021_01/894414211" TargetMode="External" /><Relationship Id="rId10" Type="http://schemas.openxmlformats.org/officeDocument/2006/relationships/hyperlink" Target="https://podminky.urs.cz/item/CS_URS_2021_01/899103112" TargetMode="External" /><Relationship Id="rId11" Type="http://schemas.openxmlformats.org/officeDocument/2006/relationships/hyperlink" Target="https://podminky.urs.cz/item/CS_URS_2021_01/55241010" TargetMode="External" /><Relationship Id="rId12" Type="http://schemas.openxmlformats.org/officeDocument/2006/relationships/hyperlink" Target="https://podminky.urs.cz/item/CS_URS_2021_01/899721112" TargetMode="External" /><Relationship Id="rId13" Type="http://schemas.openxmlformats.org/officeDocument/2006/relationships/hyperlink" Target="https://podminky.urs.cz/item/CS_URS_2021_01/899722112" TargetMode="External" /><Relationship Id="rId14" Type="http://schemas.openxmlformats.org/officeDocument/2006/relationships/hyperlink" Target="https://podminky.urs.cz/item/CS_URS_2021_01/997013645" TargetMode="External" /><Relationship Id="rId15" Type="http://schemas.openxmlformats.org/officeDocument/2006/relationships/hyperlink" Target="https://podminky.urs.cz/item/CS_URS_2021_01/997013655" TargetMode="External" /><Relationship Id="rId16" Type="http://schemas.openxmlformats.org/officeDocument/2006/relationships/hyperlink" Target="https://podminky.urs.cz/item/CS_URS_2021_01/998276101" TargetMode="External" /><Relationship Id="rId1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452112111" TargetMode="External" /><Relationship Id="rId5" Type="http://schemas.openxmlformats.org/officeDocument/2006/relationships/hyperlink" Target="https://podminky.urs.cz/item/CS_URS_2021_01/59224148" TargetMode="External" /><Relationship Id="rId6" Type="http://schemas.openxmlformats.org/officeDocument/2006/relationships/hyperlink" Target="https://podminky.urs.cz/item/CS_URS_2021_01/59224149" TargetMode="External" /><Relationship Id="rId7" Type="http://schemas.openxmlformats.org/officeDocument/2006/relationships/hyperlink" Target="https://podminky.urs.cz/item/CS_URS_2021_01/871315221" TargetMode="External" /><Relationship Id="rId8" Type="http://schemas.openxmlformats.org/officeDocument/2006/relationships/hyperlink" Target="https://podminky.urs.cz/item/CS_URS_2021_01/894411311" TargetMode="External" /><Relationship Id="rId9" Type="http://schemas.openxmlformats.org/officeDocument/2006/relationships/hyperlink" Target="https://podminky.urs.cz/item/CS_URS_2021_01/59224065" TargetMode="External" /><Relationship Id="rId10" Type="http://schemas.openxmlformats.org/officeDocument/2006/relationships/hyperlink" Target="https://podminky.urs.cz/item/CS_URS_2021_01/894414111" TargetMode="External" /><Relationship Id="rId11" Type="http://schemas.openxmlformats.org/officeDocument/2006/relationships/hyperlink" Target="https://podminky.urs.cz/item/CS_URS_2021_01/59224064" TargetMode="External" /><Relationship Id="rId12" Type="http://schemas.openxmlformats.org/officeDocument/2006/relationships/hyperlink" Target="https://podminky.urs.cz/item/CS_URS_2021_01/894414211" TargetMode="External" /><Relationship Id="rId13" Type="http://schemas.openxmlformats.org/officeDocument/2006/relationships/hyperlink" Target="https://podminky.urs.cz/item/CS_URS_2021_01/899103112" TargetMode="External" /><Relationship Id="rId14" Type="http://schemas.openxmlformats.org/officeDocument/2006/relationships/hyperlink" Target="https://podminky.urs.cz/item/CS_URS_2021_01/55241010" TargetMode="External" /><Relationship Id="rId15" Type="http://schemas.openxmlformats.org/officeDocument/2006/relationships/hyperlink" Target="https://podminky.urs.cz/item/CS_URS_2021_01/899721112" TargetMode="External" /><Relationship Id="rId16" Type="http://schemas.openxmlformats.org/officeDocument/2006/relationships/hyperlink" Target="https://podminky.urs.cz/item/CS_URS_2021_01/899722112" TargetMode="External" /><Relationship Id="rId17" Type="http://schemas.openxmlformats.org/officeDocument/2006/relationships/hyperlink" Target="https://podminky.urs.cz/item/CS_URS_2021_01/997013645" TargetMode="External" /><Relationship Id="rId18" Type="http://schemas.openxmlformats.org/officeDocument/2006/relationships/hyperlink" Target="https://podminky.urs.cz/item/CS_URS_2021_01/997013655" TargetMode="External" /><Relationship Id="rId19" Type="http://schemas.openxmlformats.org/officeDocument/2006/relationships/hyperlink" Target="https://podminky.urs.cz/item/CS_URS_2021_01/998276101" TargetMode="External" /><Relationship Id="rId2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62351104" TargetMode="External" /><Relationship Id="rId2" Type="http://schemas.openxmlformats.org/officeDocument/2006/relationships/hyperlink" Target="https://podminky.urs.cz/item/CS_URS_2021_01/28613170" TargetMode="External" /><Relationship Id="rId3" Type="http://schemas.openxmlformats.org/officeDocument/2006/relationships/hyperlink" Target="https://podminky.urs.cz/item/CS_URS_2021_01/877161118" TargetMode="External" /><Relationship Id="rId4" Type="http://schemas.openxmlformats.org/officeDocument/2006/relationships/hyperlink" Target="https://podminky.urs.cz/item/CS_URS_2021_01/28615020" TargetMode="External" /><Relationship Id="rId5" Type="http://schemas.openxmlformats.org/officeDocument/2006/relationships/hyperlink" Target="https://podminky.urs.cz/item/CS_URS_2021_01/55114214" TargetMode="External" /><Relationship Id="rId6" Type="http://schemas.openxmlformats.org/officeDocument/2006/relationships/hyperlink" Target="https://podminky.urs.cz/item/CS_URS_2021_01/892241111" TargetMode="External" /><Relationship Id="rId7" Type="http://schemas.openxmlformats.org/officeDocument/2006/relationships/hyperlink" Target="https://podminky.urs.cz/item/CS_URS_2021_01/893811163" TargetMode="External" /><Relationship Id="rId8" Type="http://schemas.openxmlformats.org/officeDocument/2006/relationships/hyperlink" Target="https://podminky.urs.cz/item/CS_URS_2021_01/56230595" TargetMode="External" /><Relationship Id="rId9" Type="http://schemas.openxmlformats.org/officeDocument/2006/relationships/hyperlink" Target="https://podminky.urs.cz/item/CS_URS_2021_01/998276101" TargetMode="External" /><Relationship Id="rId10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7" customHeight="1"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S2" s="19" t="s">
        <v>6</v>
      </c>
      <c r="BT2" s="19" t="s">
        <v>7</v>
      </c>
    </row>
    <row r="3" spans="2:72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6" t="s">
        <v>14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4"/>
      <c r="AQ5" s="24"/>
      <c r="AR5" s="22"/>
      <c r="BE5" s="353" t="s">
        <v>15</v>
      </c>
      <c r="BS5" s="19" t="s">
        <v>6</v>
      </c>
    </row>
    <row r="6" spans="2:71" s="1" customFormat="1" ht="37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8" t="s">
        <v>17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4"/>
      <c r="AQ6" s="24"/>
      <c r="AR6" s="22"/>
      <c r="BE6" s="354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4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4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4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54"/>
      <c r="BS10" s="19" t="s">
        <v>6</v>
      </c>
    </row>
    <row r="11" spans="2:71" s="1" customFormat="1" ht="18.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54"/>
      <c r="BS11" s="19" t="s">
        <v>6</v>
      </c>
    </row>
    <row r="12" spans="2:71" s="1" customFormat="1" ht="7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4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54"/>
      <c r="BS13" s="19" t="s">
        <v>6</v>
      </c>
    </row>
    <row r="14" spans="2:71" ht="12.5">
      <c r="B14" s="23"/>
      <c r="C14" s="24"/>
      <c r="D14" s="24"/>
      <c r="E14" s="359" t="s">
        <v>32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54"/>
      <c r="BS14" s="19" t="s">
        <v>6</v>
      </c>
    </row>
    <row r="15" spans="2:71" s="1" customFormat="1" ht="7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4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54"/>
      <c r="BS16" s="19" t="s">
        <v>4</v>
      </c>
    </row>
    <row r="17" spans="2:71" s="1" customFormat="1" ht="18.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54"/>
      <c r="BS17" s="19" t="s">
        <v>37</v>
      </c>
    </row>
    <row r="18" spans="2:71" s="1" customFormat="1" ht="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4"/>
      <c r="BS18" s="19" t="s">
        <v>6</v>
      </c>
    </row>
    <row r="19" spans="2:71" s="1" customFormat="1" ht="12" customHeight="1">
      <c r="B19" s="23"/>
      <c r="C19" s="24"/>
      <c r="D19" s="31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4"/>
      <c r="BS19" s="19" t="s">
        <v>6</v>
      </c>
    </row>
    <row r="20" spans="2:71" s="1" customFormat="1" ht="18.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54"/>
      <c r="BS20" s="19" t="s">
        <v>4</v>
      </c>
    </row>
    <row r="21" spans="2:57" s="1" customFormat="1" ht="7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4"/>
    </row>
    <row r="22" spans="2:57" s="1" customFormat="1" ht="12" customHeight="1">
      <c r="B22" s="23"/>
      <c r="C22" s="24"/>
      <c r="D22" s="31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4"/>
    </row>
    <row r="23" spans="2:57" s="1" customFormat="1" ht="84" customHeight="1">
      <c r="B23" s="23"/>
      <c r="C23" s="24"/>
      <c r="D23" s="24"/>
      <c r="E23" s="361" t="s">
        <v>41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24"/>
      <c r="AP23" s="24"/>
      <c r="AQ23" s="24"/>
      <c r="AR23" s="22"/>
      <c r="BE23" s="354"/>
    </row>
    <row r="24" spans="2:57" s="1" customFormat="1" ht="7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4"/>
    </row>
    <row r="25" spans="2:57" s="1" customFormat="1" ht="7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4"/>
    </row>
    <row r="26" spans="1:57" s="2" customFormat="1" ht="25.9" customHeight="1">
      <c r="A26" s="36"/>
      <c r="B26" s="37"/>
      <c r="C26" s="38"/>
      <c r="D26" s="39" t="s">
        <v>42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2">
        <f>ROUND(AG54,2)</f>
        <v>0</v>
      </c>
      <c r="AL26" s="363"/>
      <c r="AM26" s="363"/>
      <c r="AN26" s="363"/>
      <c r="AO26" s="363"/>
      <c r="AP26" s="38"/>
      <c r="AQ26" s="38"/>
      <c r="AR26" s="41"/>
      <c r="BE26" s="354"/>
    </row>
    <row r="27" spans="1:57" s="2" customFormat="1" ht="7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4"/>
    </row>
    <row r="28" spans="1:57" s="2" customFormat="1" ht="12.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4" t="s">
        <v>43</v>
      </c>
      <c r="M28" s="364"/>
      <c r="N28" s="364"/>
      <c r="O28" s="364"/>
      <c r="P28" s="364"/>
      <c r="Q28" s="38"/>
      <c r="R28" s="38"/>
      <c r="S28" s="38"/>
      <c r="T28" s="38"/>
      <c r="U28" s="38"/>
      <c r="V28" s="38"/>
      <c r="W28" s="364" t="s">
        <v>44</v>
      </c>
      <c r="X28" s="364"/>
      <c r="Y28" s="364"/>
      <c r="Z28" s="364"/>
      <c r="AA28" s="364"/>
      <c r="AB28" s="364"/>
      <c r="AC28" s="364"/>
      <c r="AD28" s="364"/>
      <c r="AE28" s="364"/>
      <c r="AF28" s="38"/>
      <c r="AG28" s="38"/>
      <c r="AH28" s="38"/>
      <c r="AI28" s="38"/>
      <c r="AJ28" s="38"/>
      <c r="AK28" s="364" t="s">
        <v>45</v>
      </c>
      <c r="AL28" s="364"/>
      <c r="AM28" s="364"/>
      <c r="AN28" s="364"/>
      <c r="AO28" s="364"/>
      <c r="AP28" s="38"/>
      <c r="AQ28" s="38"/>
      <c r="AR28" s="41"/>
      <c r="BE28" s="354"/>
    </row>
    <row r="29" spans="2:57" s="3" customFormat="1" ht="14.4" customHeight="1">
      <c r="B29" s="42"/>
      <c r="C29" s="43"/>
      <c r="D29" s="31" t="s">
        <v>46</v>
      </c>
      <c r="E29" s="43"/>
      <c r="F29" s="31" t="s">
        <v>47</v>
      </c>
      <c r="G29" s="43"/>
      <c r="H29" s="43"/>
      <c r="I29" s="43"/>
      <c r="J29" s="43"/>
      <c r="K29" s="43"/>
      <c r="L29" s="367">
        <v>0.21</v>
      </c>
      <c r="M29" s="366"/>
      <c r="N29" s="366"/>
      <c r="O29" s="366"/>
      <c r="P29" s="366"/>
      <c r="Q29" s="43"/>
      <c r="R29" s="43"/>
      <c r="S29" s="43"/>
      <c r="T29" s="43"/>
      <c r="U29" s="43"/>
      <c r="V29" s="43"/>
      <c r="W29" s="365">
        <f>ROUND(AZ54,2)</f>
        <v>0</v>
      </c>
      <c r="X29" s="366"/>
      <c r="Y29" s="366"/>
      <c r="Z29" s="366"/>
      <c r="AA29" s="366"/>
      <c r="AB29" s="366"/>
      <c r="AC29" s="366"/>
      <c r="AD29" s="366"/>
      <c r="AE29" s="366"/>
      <c r="AF29" s="43"/>
      <c r="AG29" s="43"/>
      <c r="AH29" s="43"/>
      <c r="AI29" s="43"/>
      <c r="AJ29" s="43"/>
      <c r="AK29" s="365">
        <f>ROUND(AV54,2)</f>
        <v>0</v>
      </c>
      <c r="AL29" s="366"/>
      <c r="AM29" s="366"/>
      <c r="AN29" s="366"/>
      <c r="AO29" s="366"/>
      <c r="AP29" s="43"/>
      <c r="AQ29" s="43"/>
      <c r="AR29" s="44"/>
      <c r="BE29" s="355"/>
    </row>
    <row r="30" spans="2:57" s="3" customFormat="1" ht="14.4" customHeight="1">
      <c r="B30" s="42"/>
      <c r="C30" s="43"/>
      <c r="D30" s="43"/>
      <c r="E30" s="43"/>
      <c r="F30" s="31" t="s">
        <v>48</v>
      </c>
      <c r="G30" s="43"/>
      <c r="H30" s="43"/>
      <c r="I30" s="43"/>
      <c r="J30" s="43"/>
      <c r="K30" s="43"/>
      <c r="L30" s="367">
        <v>0.15</v>
      </c>
      <c r="M30" s="366"/>
      <c r="N30" s="366"/>
      <c r="O30" s="366"/>
      <c r="P30" s="366"/>
      <c r="Q30" s="43"/>
      <c r="R30" s="43"/>
      <c r="S30" s="43"/>
      <c r="T30" s="43"/>
      <c r="U30" s="43"/>
      <c r="V30" s="43"/>
      <c r="W30" s="365">
        <f>ROUND(BA54,2)</f>
        <v>0</v>
      </c>
      <c r="X30" s="366"/>
      <c r="Y30" s="366"/>
      <c r="Z30" s="366"/>
      <c r="AA30" s="366"/>
      <c r="AB30" s="366"/>
      <c r="AC30" s="366"/>
      <c r="AD30" s="366"/>
      <c r="AE30" s="366"/>
      <c r="AF30" s="43"/>
      <c r="AG30" s="43"/>
      <c r="AH30" s="43"/>
      <c r="AI30" s="43"/>
      <c r="AJ30" s="43"/>
      <c r="AK30" s="365">
        <f>ROUND(AW54,2)</f>
        <v>0</v>
      </c>
      <c r="AL30" s="366"/>
      <c r="AM30" s="366"/>
      <c r="AN30" s="366"/>
      <c r="AO30" s="366"/>
      <c r="AP30" s="43"/>
      <c r="AQ30" s="43"/>
      <c r="AR30" s="44"/>
      <c r="BE30" s="355"/>
    </row>
    <row r="31" spans="2:57" s="3" customFormat="1" ht="14.4" customHeight="1" hidden="1">
      <c r="B31" s="42"/>
      <c r="C31" s="43"/>
      <c r="D31" s="43"/>
      <c r="E31" s="43"/>
      <c r="F31" s="31" t="s">
        <v>49</v>
      </c>
      <c r="G31" s="43"/>
      <c r="H31" s="43"/>
      <c r="I31" s="43"/>
      <c r="J31" s="43"/>
      <c r="K31" s="43"/>
      <c r="L31" s="367">
        <v>0.21</v>
      </c>
      <c r="M31" s="366"/>
      <c r="N31" s="366"/>
      <c r="O31" s="366"/>
      <c r="P31" s="366"/>
      <c r="Q31" s="43"/>
      <c r="R31" s="43"/>
      <c r="S31" s="43"/>
      <c r="T31" s="43"/>
      <c r="U31" s="43"/>
      <c r="V31" s="43"/>
      <c r="W31" s="365">
        <f>ROUND(BB54,2)</f>
        <v>0</v>
      </c>
      <c r="X31" s="366"/>
      <c r="Y31" s="366"/>
      <c r="Z31" s="366"/>
      <c r="AA31" s="366"/>
      <c r="AB31" s="366"/>
      <c r="AC31" s="366"/>
      <c r="AD31" s="366"/>
      <c r="AE31" s="366"/>
      <c r="AF31" s="43"/>
      <c r="AG31" s="43"/>
      <c r="AH31" s="43"/>
      <c r="AI31" s="43"/>
      <c r="AJ31" s="43"/>
      <c r="AK31" s="365">
        <v>0</v>
      </c>
      <c r="AL31" s="366"/>
      <c r="AM31" s="366"/>
      <c r="AN31" s="366"/>
      <c r="AO31" s="366"/>
      <c r="AP31" s="43"/>
      <c r="AQ31" s="43"/>
      <c r="AR31" s="44"/>
      <c r="BE31" s="355"/>
    </row>
    <row r="32" spans="2:57" s="3" customFormat="1" ht="14.4" customHeight="1" hidden="1">
      <c r="B32" s="42"/>
      <c r="C32" s="43"/>
      <c r="D32" s="43"/>
      <c r="E32" s="43"/>
      <c r="F32" s="31" t="s">
        <v>50</v>
      </c>
      <c r="G32" s="43"/>
      <c r="H32" s="43"/>
      <c r="I32" s="43"/>
      <c r="J32" s="43"/>
      <c r="K32" s="43"/>
      <c r="L32" s="367">
        <v>0.15</v>
      </c>
      <c r="M32" s="366"/>
      <c r="N32" s="366"/>
      <c r="O32" s="366"/>
      <c r="P32" s="366"/>
      <c r="Q32" s="43"/>
      <c r="R32" s="43"/>
      <c r="S32" s="43"/>
      <c r="T32" s="43"/>
      <c r="U32" s="43"/>
      <c r="V32" s="43"/>
      <c r="W32" s="365">
        <f>ROUND(BC54,2)</f>
        <v>0</v>
      </c>
      <c r="X32" s="366"/>
      <c r="Y32" s="366"/>
      <c r="Z32" s="366"/>
      <c r="AA32" s="366"/>
      <c r="AB32" s="366"/>
      <c r="AC32" s="366"/>
      <c r="AD32" s="366"/>
      <c r="AE32" s="366"/>
      <c r="AF32" s="43"/>
      <c r="AG32" s="43"/>
      <c r="AH32" s="43"/>
      <c r="AI32" s="43"/>
      <c r="AJ32" s="43"/>
      <c r="AK32" s="365">
        <v>0</v>
      </c>
      <c r="AL32" s="366"/>
      <c r="AM32" s="366"/>
      <c r="AN32" s="366"/>
      <c r="AO32" s="366"/>
      <c r="AP32" s="43"/>
      <c r="AQ32" s="43"/>
      <c r="AR32" s="44"/>
      <c r="BE32" s="355"/>
    </row>
    <row r="33" spans="2:44" s="3" customFormat="1" ht="14.4" customHeight="1" hidden="1">
      <c r="B33" s="42"/>
      <c r="C33" s="43"/>
      <c r="D33" s="43"/>
      <c r="E33" s="43"/>
      <c r="F33" s="31" t="s">
        <v>51</v>
      </c>
      <c r="G33" s="43"/>
      <c r="H33" s="43"/>
      <c r="I33" s="43"/>
      <c r="J33" s="43"/>
      <c r="K33" s="43"/>
      <c r="L33" s="367">
        <v>0</v>
      </c>
      <c r="M33" s="366"/>
      <c r="N33" s="366"/>
      <c r="O33" s="366"/>
      <c r="P33" s="366"/>
      <c r="Q33" s="43"/>
      <c r="R33" s="43"/>
      <c r="S33" s="43"/>
      <c r="T33" s="43"/>
      <c r="U33" s="43"/>
      <c r="V33" s="43"/>
      <c r="W33" s="365">
        <f>ROUND(BD54,2)</f>
        <v>0</v>
      </c>
      <c r="X33" s="366"/>
      <c r="Y33" s="366"/>
      <c r="Z33" s="366"/>
      <c r="AA33" s="366"/>
      <c r="AB33" s="366"/>
      <c r="AC33" s="366"/>
      <c r="AD33" s="366"/>
      <c r="AE33" s="366"/>
      <c r="AF33" s="43"/>
      <c r="AG33" s="43"/>
      <c r="AH33" s="43"/>
      <c r="AI33" s="43"/>
      <c r="AJ33" s="43"/>
      <c r="AK33" s="365">
        <v>0</v>
      </c>
      <c r="AL33" s="366"/>
      <c r="AM33" s="366"/>
      <c r="AN33" s="366"/>
      <c r="AO33" s="366"/>
      <c r="AP33" s="43"/>
      <c r="AQ33" s="43"/>
      <c r="AR33" s="44"/>
    </row>
    <row r="34" spans="1:57" s="2" customFormat="1" ht="7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53</v>
      </c>
      <c r="U35" s="47"/>
      <c r="V35" s="47"/>
      <c r="W35" s="47"/>
      <c r="X35" s="371" t="s">
        <v>54</v>
      </c>
      <c r="Y35" s="369"/>
      <c r="Z35" s="369"/>
      <c r="AA35" s="369"/>
      <c r="AB35" s="369"/>
      <c r="AC35" s="47"/>
      <c r="AD35" s="47"/>
      <c r="AE35" s="47"/>
      <c r="AF35" s="47"/>
      <c r="AG35" s="47"/>
      <c r="AH35" s="47"/>
      <c r="AI35" s="47"/>
      <c r="AJ35" s="47"/>
      <c r="AK35" s="368">
        <f>SUM(AK26:AK33)</f>
        <v>0</v>
      </c>
      <c r="AL35" s="369"/>
      <c r="AM35" s="369"/>
      <c r="AN35" s="369"/>
      <c r="AO35" s="370"/>
      <c r="AP35" s="45"/>
      <c r="AQ35" s="45"/>
      <c r="AR35" s="41"/>
      <c r="BE35" s="36"/>
    </row>
    <row r="36" spans="1:57" s="2" customFormat="1" ht="7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7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7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5" customHeight="1">
      <c r="A42" s="36"/>
      <c r="B42" s="37"/>
      <c r="C42" s="25" t="s">
        <v>55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7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57-21-01-VZ-14-HVZD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7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0" t="str">
        <f>K6</f>
        <v>Úprava prostranství před Hvězdou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58"/>
      <c r="AQ45" s="58"/>
      <c r="AR45" s="59"/>
    </row>
    <row r="46" spans="1:57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p.č. 2675/1, 5713, 2436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76" t="str">
        <f>IF(AN8="","",AN8)</f>
        <v>24. 11. 2021</v>
      </c>
      <c r="AN47" s="376"/>
      <c r="AO47" s="38"/>
      <c r="AP47" s="38"/>
      <c r="AQ47" s="38"/>
      <c r="AR47" s="41"/>
      <c r="BE47" s="36"/>
    </row>
    <row r="48" spans="1:57" s="2" customFormat="1" ht="7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6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Beroun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77" t="str">
        <f>IF(E17="","",E17)</f>
        <v>Spektra PRO spol. s r.o.</v>
      </c>
      <c r="AN49" s="378"/>
      <c r="AO49" s="378"/>
      <c r="AP49" s="378"/>
      <c r="AQ49" s="38"/>
      <c r="AR49" s="41"/>
      <c r="AS49" s="379" t="s">
        <v>56</v>
      </c>
      <c r="AT49" s="38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6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38</v>
      </c>
      <c r="AJ50" s="38"/>
      <c r="AK50" s="38"/>
      <c r="AL50" s="38"/>
      <c r="AM50" s="377" t="str">
        <f>IF(E20="","",E20)</f>
        <v>p. Martin Donda</v>
      </c>
      <c r="AN50" s="378"/>
      <c r="AO50" s="378"/>
      <c r="AP50" s="378"/>
      <c r="AQ50" s="38"/>
      <c r="AR50" s="41"/>
      <c r="AS50" s="381"/>
      <c r="AT50" s="38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7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3"/>
      <c r="AT51" s="38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6" t="s">
        <v>57</v>
      </c>
      <c r="D52" s="347"/>
      <c r="E52" s="347"/>
      <c r="F52" s="347"/>
      <c r="G52" s="347"/>
      <c r="H52" s="68"/>
      <c r="I52" s="349" t="s">
        <v>58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75" t="s">
        <v>59</v>
      </c>
      <c r="AH52" s="347"/>
      <c r="AI52" s="347"/>
      <c r="AJ52" s="347"/>
      <c r="AK52" s="347"/>
      <c r="AL52" s="347"/>
      <c r="AM52" s="347"/>
      <c r="AN52" s="349" t="s">
        <v>60</v>
      </c>
      <c r="AO52" s="347"/>
      <c r="AP52" s="347"/>
      <c r="AQ52" s="69" t="s">
        <v>61</v>
      </c>
      <c r="AR52" s="41"/>
      <c r="AS52" s="70" t="s">
        <v>62</v>
      </c>
      <c r="AT52" s="71" t="s">
        <v>63</v>
      </c>
      <c r="AU52" s="71" t="s">
        <v>64</v>
      </c>
      <c r="AV52" s="71" t="s">
        <v>65</v>
      </c>
      <c r="AW52" s="71" t="s">
        <v>66</v>
      </c>
      <c r="AX52" s="71" t="s">
        <v>67</v>
      </c>
      <c r="AY52" s="71" t="s">
        <v>68</v>
      </c>
      <c r="AZ52" s="71" t="s">
        <v>69</v>
      </c>
      <c r="BA52" s="71" t="s">
        <v>70</v>
      </c>
      <c r="BB52" s="71" t="s">
        <v>71</v>
      </c>
      <c r="BC52" s="71" t="s">
        <v>72</v>
      </c>
      <c r="BD52" s="72" t="s">
        <v>73</v>
      </c>
      <c r="BE52" s="36"/>
    </row>
    <row r="53" spans="1:57" s="2" customFormat="1" ht="10.7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2">
        <f>ROUND(SUM(AG55:AG66),2)</f>
        <v>0</v>
      </c>
      <c r="AH54" s="352"/>
      <c r="AI54" s="352"/>
      <c r="AJ54" s="352"/>
      <c r="AK54" s="352"/>
      <c r="AL54" s="352"/>
      <c r="AM54" s="352"/>
      <c r="AN54" s="385">
        <f aca="true" t="shared" si="0" ref="AN54:AN66">SUM(AG54,AT54)</f>
        <v>0</v>
      </c>
      <c r="AO54" s="385"/>
      <c r="AP54" s="385"/>
      <c r="AQ54" s="80" t="s">
        <v>19</v>
      </c>
      <c r="AR54" s="81"/>
      <c r="AS54" s="82">
        <f>ROUND(SUM(AS55:AS66),2)</f>
        <v>0</v>
      </c>
      <c r="AT54" s="83">
        <f aca="true" t="shared" si="1" ref="AT54:AT66">ROUND(SUM(AV54:AW54),2)</f>
        <v>0</v>
      </c>
      <c r="AU54" s="84">
        <f>ROUND(SUM(AU55:AU66),5)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ROUND(SUM(AZ55:AZ66),2)</f>
        <v>0</v>
      </c>
      <c r="BA54" s="83">
        <f>ROUND(SUM(BA55:BA66),2)</f>
        <v>0</v>
      </c>
      <c r="BB54" s="83">
        <f>ROUND(SUM(BB55:BB66),2)</f>
        <v>0</v>
      </c>
      <c r="BC54" s="83">
        <f>ROUND(SUM(BC55:BC66),2)</f>
        <v>0</v>
      </c>
      <c r="BD54" s="85">
        <f>ROUND(SUM(BD55:BD66),2)</f>
        <v>0</v>
      </c>
      <c r="BS54" s="86" t="s">
        <v>75</v>
      </c>
      <c r="BT54" s="86" t="s">
        <v>76</v>
      </c>
      <c r="BU54" s="87" t="s">
        <v>77</v>
      </c>
      <c r="BV54" s="86" t="s">
        <v>78</v>
      </c>
      <c r="BW54" s="86" t="s">
        <v>5</v>
      </c>
      <c r="BX54" s="86" t="s">
        <v>79</v>
      </c>
      <c r="CL54" s="86" t="s">
        <v>19</v>
      </c>
    </row>
    <row r="55" spans="1:91" s="7" customFormat="1" ht="14.4" customHeight="1">
      <c r="A55" s="88" t="s">
        <v>80</v>
      </c>
      <c r="B55" s="89"/>
      <c r="C55" s="90"/>
      <c r="D55" s="348" t="s">
        <v>81</v>
      </c>
      <c r="E55" s="348"/>
      <c r="F55" s="348"/>
      <c r="G55" s="348"/>
      <c r="H55" s="348"/>
      <c r="I55" s="91"/>
      <c r="J55" s="348" t="s">
        <v>82</v>
      </c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73">
        <f>'SO01 - Zpevněné plochy'!J30</f>
        <v>0</v>
      </c>
      <c r="AH55" s="374"/>
      <c r="AI55" s="374"/>
      <c r="AJ55" s="374"/>
      <c r="AK55" s="374"/>
      <c r="AL55" s="374"/>
      <c r="AM55" s="374"/>
      <c r="AN55" s="373">
        <f t="shared" si="0"/>
        <v>0</v>
      </c>
      <c r="AO55" s="374"/>
      <c r="AP55" s="374"/>
      <c r="AQ55" s="92" t="s">
        <v>83</v>
      </c>
      <c r="AR55" s="93"/>
      <c r="AS55" s="94">
        <v>0</v>
      </c>
      <c r="AT55" s="95">
        <f t="shared" si="1"/>
        <v>0</v>
      </c>
      <c r="AU55" s="96">
        <f>'SO01 - Zpevněné plochy'!P94</f>
        <v>0</v>
      </c>
      <c r="AV55" s="95">
        <f>'SO01 - Zpevněné plochy'!J33</f>
        <v>0</v>
      </c>
      <c r="AW55" s="95">
        <f>'SO01 - Zpevněné plochy'!J34</f>
        <v>0</v>
      </c>
      <c r="AX55" s="95">
        <f>'SO01 - Zpevněné plochy'!J35</f>
        <v>0</v>
      </c>
      <c r="AY55" s="95">
        <f>'SO01 - Zpevněné plochy'!J36</f>
        <v>0</v>
      </c>
      <c r="AZ55" s="95">
        <f>'SO01 - Zpevněné plochy'!F33</f>
        <v>0</v>
      </c>
      <c r="BA55" s="95">
        <f>'SO01 - Zpevněné plochy'!F34</f>
        <v>0</v>
      </c>
      <c r="BB55" s="95">
        <f>'SO01 - Zpevněné plochy'!F35</f>
        <v>0</v>
      </c>
      <c r="BC55" s="95">
        <f>'SO01 - Zpevněné plochy'!F36</f>
        <v>0</v>
      </c>
      <c r="BD55" s="97">
        <f>'SO01 - Zpevněné plochy'!F37</f>
        <v>0</v>
      </c>
      <c r="BT55" s="98" t="s">
        <v>84</v>
      </c>
      <c r="BV55" s="98" t="s">
        <v>78</v>
      </c>
      <c r="BW55" s="98" t="s">
        <v>85</v>
      </c>
      <c r="BX55" s="98" t="s">
        <v>5</v>
      </c>
      <c r="CL55" s="98" t="s">
        <v>19</v>
      </c>
      <c r="CM55" s="98" t="s">
        <v>86</v>
      </c>
    </row>
    <row r="56" spans="1:91" s="7" customFormat="1" ht="24.65" customHeight="1">
      <c r="A56" s="88" t="s">
        <v>80</v>
      </c>
      <c r="B56" s="89"/>
      <c r="C56" s="90"/>
      <c r="D56" s="348" t="s">
        <v>87</v>
      </c>
      <c r="E56" s="348"/>
      <c r="F56" s="348"/>
      <c r="G56" s="348"/>
      <c r="H56" s="348"/>
      <c r="I56" s="91"/>
      <c r="J56" s="348" t="s">
        <v>88</v>
      </c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73">
        <f>'SO02 - Betonová stěna u p...'!J30</f>
        <v>0</v>
      </c>
      <c r="AH56" s="374"/>
      <c r="AI56" s="374"/>
      <c r="AJ56" s="374"/>
      <c r="AK56" s="374"/>
      <c r="AL56" s="374"/>
      <c r="AM56" s="374"/>
      <c r="AN56" s="373">
        <f t="shared" si="0"/>
        <v>0</v>
      </c>
      <c r="AO56" s="374"/>
      <c r="AP56" s="374"/>
      <c r="AQ56" s="92" t="s">
        <v>83</v>
      </c>
      <c r="AR56" s="93"/>
      <c r="AS56" s="94">
        <v>0</v>
      </c>
      <c r="AT56" s="95">
        <f t="shared" si="1"/>
        <v>0</v>
      </c>
      <c r="AU56" s="96">
        <f>'SO02 - Betonová stěna u p...'!P89</f>
        <v>0</v>
      </c>
      <c r="AV56" s="95">
        <f>'SO02 - Betonová stěna u p...'!J33</f>
        <v>0</v>
      </c>
      <c r="AW56" s="95">
        <f>'SO02 - Betonová stěna u p...'!J34</f>
        <v>0</v>
      </c>
      <c r="AX56" s="95">
        <f>'SO02 - Betonová stěna u p...'!J35</f>
        <v>0</v>
      </c>
      <c r="AY56" s="95">
        <f>'SO02 - Betonová stěna u p...'!J36</f>
        <v>0</v>
      </c>
      <c r="AZ56" s="95">
        <f>'SO02 - Betonová stěna u p...'!F33</f>
        <v>0</v>
      </c>
      <c r="BA56" s="95">
        <f>'SO02 - Betonová stěna u p...'!F34</f>
        <v>0</v>
      </c>
      <c r="BB56" s="95">
        <f>'SO02 - Betonová stěna u p...'!F35</f>
        <v>0</v>
      </c>
      <c r="BC56" s="95">
        <f>'SO02 - Betonová stěna u p...'!F36</f>
        <v>0</v>
      </c>
      <c r="BD56" s="97">
        <f>'SO02 - Betonová stěna u p...'!F37</f>
        <v>0</v>
      </c>
      <c r="BT56" s="98" t="s">
        <v>84</v>
      </c>
      <c r="BV56" s="98" t="s">
        <v>78</v>
      </c>
      <c r="BW56" s="98" t="s">
        <v>89</v>
      </c>
      <c r="BX56" s="98" t="s">
        <v>5</v>
      </c>
      <c r="CL56" s="98" t="s">
        <v>19</v>
      </c>
      <c r="CM56" s="98" t="s">
        <v>86</v>
      </c>
    </row>
    <row r="57" spans="1:91" s="7" customFormat="1" ht="14.4" customHeight="1">
      <c r="A57" s="88" t="s">
        <v>80</v>
      </c>
      <c r="B57" s="89"/>
      <c r="C57" s="90"/>
      <c r="D57" s="348" t="s">
        <v>90</v>
      </c>
      <c r="E57" s="348"/>
      <c r="F57" s="348"/>
      <c r="G57" s="348"/>
      <c r="H57" s="348"/>
      <c r="I57" s="91"/>
      <c r="J57" s="348" t="s">
        <v>91</v>
      </c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73">
        <f>'SO03 - Chodníková fontána...'!J30</f>
        <v>0</v>
      </c>
      <c r="AH57" s="374"/>
      <c r="AI57" s="374"/>
      <c r="AJ57" s="374"/>
      <c r="AK57" s="374"/>
      <c r="AL57" s="374"/>
      <c r="AM57" s="374"/>
      <c r="AN57" s="373">
        <f t="shared" si="0"/>
        <v>0</v>
      </c>
      <c r="AO57" s="374"/>
      <c r="AP57" s="374"/>
      <c r="AQ57" s="92" t="s">
        <v>83</v>
      </c>
      <c r="AR57" s="93"/>
      <c r="AS57" s="94">
        <v>0</v>
      </c>
      <c r="AT57" s="95">
        <f t="shared" si="1"/>
        <v>0</v>
      </c>
      <c r="AU57" s="96">
        <f>'SO03 - Chodníková fontána...'!P89</f>
        <v>0</v>
      </c>
      <c r="AV57" s="95">
        <f>'SO03 - Chodníková fontána...'!J33</f>
        <v>0</v>
      </c>
      <c r="AW57" s="95">
        <f>'SO03 - Chodníková fontána...'!J34</f>
        <v>0</v>
      </c>
      <c r="AX57" s="95">
        <f>'SO03 - Chodníková fontána...'!J35</f>
        <v>0</v>
      </c>
      <c r="AY57" s="95">
        <f>'SO03 - Chodníková fontána...'!J36</f>
        <v>0</v>
      </c>
      <c r="AZ57" s="95">
        <f>'SO03 - Chodníková fontána...'!F33</f>
        <v>0</v>
      </c>
      <c r="BA57" s="95">
        <f>'SO03 - Chodníková fontána...'!F34</f>
        <v>0</v>
      </c>
      <c r="BB57" s="95">
        <f>'SO03 - Chodníková fontána...'!F35</f>
        <v>0</v>
      </c>
      <c r="BC57" s="95">
        <f>'SO03 - Chodníková fontána...'!F36</f>
        <v>0</v>
      </c>
      <c r="BD57" s="97">
        <f>'SO03 - Chodníková fontána...'!F37</f>
        <v>0</v>
      </c>
      <c r="BT57" s="98" t="s">
        <v>84</v>
      </c>
      <c r="BV57" s="98" t="s">
        <v>78</v>
      </c>
      <c r="BW57" s="98" t="s">
        <v>92</v>
      </c>
      <c r="BX57" s="98" t="s">
        <v>5</v>
      </c>
      <c r="CL57" s="98" t="s">
        <v>19</v>
      </c>
      <c r="CM57" s="98" t="s">
        <v>86</v>
      </c>
    </row>
    <row r="58" spans="1:91" s="7" customFormat="1" ht="14.4" customHeight="1">
      <c r="A58" s="88" t="s">
        <v>80</v>
      </c>
      <c r="B58" s="89"/>
      <c r="C58" s="90"/>
      <c r="D58" s="348" t="s">
        <v>93</v>
      </c>
      <c r="E58" s="348"/>
      <c r="F58" s="348"/>
      <c r="G58" s="348"/>
      <c r="H58" s="348"/>
      <c r="I58" s="91"/>
      <c r="J58" s="348" t="s">
        <v>94</v>
      </c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73">
        <f>'SO04 - Pobytové schody'!J30</f>
        <v>0</v>
      </c>
      <c r="AH58" s="374"/>
      <c r="AI58" s="374"/>
      <c r="AJ58" s="374"/>
      <c r="AK58" s="374"/>
      <c r="AL58" s="374"/>
      <c r="AM58" s="374"/>
      <c r="AN58" s="373">
        <f t="shared" si="0"/>
        <v>0</v>
      </c>
      <c r="AO58" s="374"/>
      <c r="AP58" s="374"/>
      <c r="AQ58" s="92" t="s">
        <v>83</v>
      </c>
      <c r="AR58" s="93"/>
      <c r="AS58" s="94">
        <v>0</v>
      </c>
      <c r="AT58" s="95">
        <f t="shared" si="1"/>
        <v>0</v>
      </c>
      <c r="AU58" s="96">
        <f>'SO04 - Pobytové schody'!P88</f>
        <v>0</v>
      </c>
      <c r="AV58" s="95">
        <f>'SO04 - Pobytové schody'!J33</f>
        <v>0</v>
      </c>
      <c r="AW58" s="95">
        <f>'SO04 - Pobytové schody'!J34</f>
        <v>0</v>
      </c>
      <c r="AX58" s="95">
        <f>'SO04 - Pobytové schody'!J35</f>
        <v>0</v>
      </c>
      <c r="AY58" s="95">
        <f>'SO04 - Pobytové schody'!J36</f>
        <v>0</v>
      </c>
      <c r="AZ58" s="95">
        <f>'SO04 - Pobytové schody'!F33</f>
        <v>0</v>
      </c>
      <c r="BA58" s="95">
        <f>'SO04 - Pobytové schody'!F34</f>
        <v>0</v>
      </c>
      <c r="BB58" s="95">
        <f>'SO04 - Pobytové schody'!F35</f>
        <v>0</v>
      </c>
      <c r="BC58" s="95">
        <f>'SO04 - Pobytové schody'!F36</f>
        <v>0</v>
      </c>
      <c r="BD58" s="97">
        <f>'SO04 - Pobytové schody'!F37</f>
        <v>0</v>
      </c>
      <c r="BT58" s="98" t="s">
        <v>84</v>
      </c>
      <c r="BV58" s="98" t="s">
        <v>78</v>
      </c>
      <c r="BW58" s="98" t="s">
        <v>95</v>
      </c>
      <c r="BX58" s="98" t="s">
        <v>5</v>
      </c>
      <c r="CL58" s="98" t="s">
        <v>19</v>
      </c>
      <c r="CM58" s="98" t="s">
        <v>86</v>
      </c>
    </row>
    <row r="59" spans="1:91" s="7" customFormat="1" ht="14.4" customHeight="1">
      <c r="A59" s="88" t="s">
        <v>80</v>
      </c>
      <c r="B59" s="89"/>
      <c r="C59" s="90"/>
      <c r="D59" s="348" t="s">
        <v>96</v>
      </c>
      <c r="E59" s="348"/>
      <c r="F59" s="348"/>
      <c r="G59" s="348"/>
      <c r="H59" s="348"/>
      <c r="I59" s="91"/>
      <c r="J59" s="348" t="s">
        <v>97</v>
      </c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73">
        <f>'SO05 - Veřejné osvětlení'!J30</f>
        <v>0</v>
      </c>
      <c r="AH59" s="374"/>
      <c r="AI59" s="374"/>
      <c r="AJ59" s="374"/>
      <c r="AK59" s="374"/>
      <c r="AL59" s="374"/>
      <c r="AM59" s="374"/>
      <c r="AN59" s="373">
        <f t="shared" si="0"/>
        <v>0</v>
      </c>
      <c r="AO59" s="374"/>
      <c r="AP59" s="374"/>
      <c r="AQ59" s="92" t="s">
        <v>83</v>
      </c>
      <c r="AR59" s="93"/>
      <c r="AS59" s="94">
        <v>0</v>
      </c>
      <c r="AT59" s="95">
        <f t="shared" si="1"/>
        <v>0</v>
      </c>
      <c r="AU59" s="96">
        <f>'SO05 - Veřejné osvětlení'!P85</f>
        <v>0</v>
      </c>
      <c r="AV59" s="95">
        <f>'SO05 - Veřejné osvětlení'!J33</f>
        <v>0</v>
      </c>
      <c r="AW59" s="95">
        <f>'SO05 - Veřejné osvětlení'!J34</f>
        <v>0</v>
      </c>
      <c r="AX59" s="95">
        <f>'SO05 - Veřejné osvětlení'!J35</f>
        <v>0</v>
      </c>
      <c r="AY59" s="95">
        <f>'SO05 - Veřejné osvětlení'!J36</f>
        <v>0</v>
      </c>
      <c r="AZ59" s="95">
        <f>'SO05 - Veřejné osvětlení'!F33</f>
        <v>0</v>
      </c>
      <c r="BA59" s="95">
        <f>'SO05 - Veřejné osvětlení'!F34</f>
        <v>0</v>
      </c>
      <c r="BB59" s="95">
        <f>'SO05 - Veřejné osvětlení'!F35</f>
        <v>0</v>
      </c>
      <c r="BC59" s="95">
        <f>'SO05 - Veřejné osvětlení'!F36</f>
        <v>0</v>
      </c>
      <c r="BD59" s="97">
        <f>'SO05 - Veřejné osvětlení'!F37</f>
        <v>0</v>
      </c>
      <c r="BT59" s="98" t="s">
        <v>84</v>
      </c>
      <c r="BV59" s="98" t="s">
        <v>78</v>
      </c>
      <c r="BW59" s="98" t="s">
        <v>98</v>
      </c>
      <c r="BX59" s="98" t="s">
        <v>5</v>
      </c>
      <c r="CL59" s="98" t="s">
        <v>19</v>
      </c>
      <c r="CM59" s="98" t="s">
        <v>86</v>
      </c>
    </row>
    <row r="60" spans="1:91" s="7" customFormat="1" ht="14.4" customHeight="1">
      <c r="A60" s="88" t="s">
        <v>80</v>
      </c>
      <c r="B60" s="89"/>
      <c r="C60" s="90"/>
      <c r="D60" s="348" t="s">
        <v>99</v>
      </c>
      <c r="E60" s="348"/>
      <c r="F60" s="348"/>
      <c r="G60" s="348"/>
      <c r="H60" s="348"/>
      <c r="I60" s="91"/>
      <c r="J60" s="348" t="s">
        <v>100</v>
      </c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73">
        <f>'SO06 - Přípojka dešťové k...'!J30</f>
        <v>0</v>
      </c>
      <c r="AH60" s="374"/>
      <c r="AI60" s="374"/>
      <c r="AJ60" s="374"/>
      <c r="AK60" s="374"/>
      <c r="AL60" s="374"/>
      <c r="AM60" s="374"/>
      <c r="AN60" s="373">
        <f t="shared" si="0"/>
        <v>0</v>
      </c>
      <c r="AO60" s="374"/>
      <c r="AP60" s="374"/>
      <c r="AQ60" s="92" t="s">
        <v>83</v>
      </c>
      <c r="AR60" s="93"/>
      <c r="AS60" s="94">
        <v>0</v>
      </c>
      <c r="AT60" s="95">
        <f t="shared" si="1"/>
        <v>0</v>
      </c>
      <c r="AU60" s="96">
        <f>'SO06 - Přípojka dešťové k...'!P87</f>
        <v>0</v>
      </c>
      <c r="AV60" s="95">
        <f>'SO06 - Přípojka dešťové k...'!J33</f>
        <v>0</v>
      </c>
      <c r="AW60" s="95">
        <f>'SO06 - Přípojka dešťové k...'!J34</f>
        <v>0</v>
      </c>
      <c r="AX60" s="95">
        <f>'SO06 - Přípojka dešťové k...'!J35</f>
        <v>0</v>
      </c>
      <c r="AY60" s="95">
        <f>'SO06 - Přípojka dešťové k...'!J36</f>
        <v>0</v>
      </c>
      <c r="AZ60" s="95">
        <f>'SO06 - Přípojka dešťové k...'!F33</f>
        <v>0</v>
      </c>
      <c r="BA60" s="95">
        <f>'SO06 - Přípojka dešťové k...'!F34</f>
        <v>0</v>
      </c>
      <c r="BB60" s="95">
        <f>'SO06 - Přípojka dešťové k...'!F35</f>
        <v>0</v>
      </c>
      <c r="BC60" s="95">
        <f>'SO06 - Přípojka dešťové k...'!F36</f>
        <v>0</v>
      </c>
      <c r="BD60" s="97">
        <f>'SO06 - Přípojka dešťové k...'!F37</f>
        <v>0</v>
      </c>
      <c r="BT60" s="98" t="s">
        <v>84</v>
      </c>
      <c r="BV60" s="98" t="s">
        <v>78</v>
      </c>
      <c r="BW60" s="98" t="s">
        <v>101</v>
      </c>
      <c r="BX60" s="98" t="s">
        <v>5</v>
      </c>
      <c r="CL60" s="98" t="s">
        <v>19</v>
      </c>
      <c r="CM60" s="98" t="s">
        <v>86</v>
      </c>
    </row>
    <row r="61" spans="1:91" s="7" customFormat="1" ht="14.4" customHeight="1">
      <c r="A61" s="88" t="s">
        <v>80</v>
      </c>
      <c r="B61" s="89"/>
      <c r="C61" s="90"/>
      <c r="D61" s="348" t="s">
        <v>102</v>
      </c>
      <c r="E61" s="348"/>
      <c r="F61" s="348"/>
      <c r="G61" s="348"/>
      <c r="H61" s="348"/>
      <c r="I61" s="91"/>
      <c r="J61" s="348" t="s">
        <v>103</v>
      </c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73">
        <f>'SO07 - Přípojka splaškové...'!J30</f>
        <v>0</v>
      </c>
      <c r="AH61" s="374"/>
      <c r="AI61" s="374"/>
      <c r="AJ61" s="374"/>
      <c r="AK61" s="374"/>
      <c r="AL61" s="374"/>
      <c r="AM61" s="374"/>
      <c r="AN61" s="373">
        <f t="shared" si="0"/>
        <v>0</v>
      </c>
      <c r="AO61" s="374"/>
      <c r="AP61" s="374"/>
      <c r="AQ61" s="92" t="s">
        <v>83</v>
      </c>
      <c r="AR61" s="93"/>
      <c r="AS61" s="94">
        <v>0</v>
      </c>
      <c r="AT61" s="95">
        <f t="shared" si="1"/>
        <v>0</v>
      </c>
      <c r="AU61" s="96">
        <f>'SO07 - Přípojka splaškové...'!P87</f>
        <v>0</v>
      </c>
      <c r="AV61" s="95">
        <f>'SO07 - Přípojka splaškové...'!J33</f>
        <v>0</v>
      </c>
      <c r="AW61" s="95">
        <f>'SO07 - Přípojka splaškové...'!J34</f>
        <v>0</v>
      </c>
      <c r="AX61" s="95">
        <f>'SO07 - Přípojka splaškové...'!J35</f>
        <v>0</v>
      </c>
      <c r="AY61" s="95">
        <f>'SO07 - Přípojka splaškové...'!J36</f>
        <v>0</v>
      </c>
      <c r="AZ61" s="95">
        <f>'SO07 - Přípojka splaškové...'!F33</f>
        <v>0</v>
      </c>
      <c r="BA61" s="95">
        <f>'SO07 - Přípojka splaškové...'!F34</f>
        <v>0</v>
      </c>
      <c r="BB61" s="95">
        <f>'SO07 - Přípojka splaškové...'!F35</f>
        <v>0</v>
      </c>
      <c r="BC61" s="95">
        <f>'SO07 - Přípojka splaškové...'!F36</f>
        <v>0</v>
      </c>
      <c r="BD61" s="97">
        <f>'SO07 - Přípojka splaškové...'!F37</f>
        <v>0</v>
      </c>
      <c r="BT61" s="98" t="s">
        <v>84</v>
      </c>
      <c r="BV61" s="98" t="s">
        <v>78</v>
      </c>
      <c r="BW61" s="98" t="s">
        <v>104</v>
      </c>
      <c r="BX61" s="98" t="s">
        <v>5</v>
      </c>
      <c r="CL61" s="98" t="s">
        <v>19</v>
      </c>
      <c r="CM61" s="98" t="s">
        <v>86</v>
      </c>
    </row>
    <row r="62" spans="1:91" s="7" customFormat="1" ht="14.4" customHeight="1">
      <c r="A62" s="88" t="s">
        <v>80</v>
      </c>
      <c r="B62" s="89"/>
      <c r="C62" s="90"/>
      <c r="D62" s="348" t="s">
        <v>105</v>
      </c>
      <c r="E62" s="348"/>
      <c r="F62" s="348"/>
      <c r="G62" s="348"/>
      <c r="H62" s="348"/>
      <c r="I62" s="91"/>
      <c r="J62" s="348" t="s">
        <v>106</v>
      </c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73">
        <f>'SO08 - Vodovodní přípojka'!J30</f>
        <v>0</v>
      </c>
      <c r="AH62" s="374"/>
      <c r="AI62" s="374"/>
      <c r="AJ62" s="374"/>
      <c r="AK62" s="374"/>
      <c r="AL62" s="374"/>
      <c r="AM62" s="374"/>
      <c r="AN62" s="373">
        <f t="shared" si="0"/>
        <v>0</v>
      </c>
      <c r="AO62" s="374"/>
      <c r="AP62" s="374"/>
      <c r="AQ62" s="92" t="s">
        <v>83</v>
      </c>
      <c r="AR62" s="93"/>
      <c r="AS62" s="94">
        <v>0</v>
      </c>
      <c r="AT62" s="95">
        <f t="shared" si="1"/>
        <v>0</v>
      </c>
      <c r="AU62" s="96">
        <f>'SO08 - Vodovodní přípojka'!P84</f>
        <v>0</v>
      </c>
      <c r="AV62" s="95">
        <f>'SO08 - Vodovodní přípojka'!J33</f>
        <v>0</v>
      </c>
      <c r="AW62" s="95">
        <f>'SO08 - Vodovodní přípojka'!J34</f>
        <v>0</v>
      </c>
      <c r="AX62" s="95">
        <f>'SO08 - Vodovodní přípojka'!J35</f>
        <v>0</v>
      </c>
      <c r="AY62" s="95">
        <f>'SO08 - Vodovodní přípojka'!J36</f>
        <v>0</v>
      </c>
      <c r="AZ62" s="95">
        <f>'SO08 - Vodovodní přípojka'!F33</f>
        <v>0</v>
      </c>
      <c r="BA62" s="95">
        <f>'SO08 - Vodovodní přípojka'!F34</f>
        <v>0</v>
      </c>
      <c r="BB62" s="95">
        <f>'SO08 - Vodovodní přípojka'!F35</f>
        <v>0</v>
      </c>
      <c r="BC62" s="95">
        <f>'SO08 - Vodovodní přípojka'!F36</f>
        <v>0</v>
      </c>
      <c r="BD62" s="97">
        <f>'SO08 - Vodovodní přípojka'!F37</f>
        <v>0</v>
      </c>
      <c r="BT62" s="98" t="s">
        <v>84</v>
      </c>
      <c r="BV62" s="98" t="s">
        <v>78</v>
      </c>
      <c r="BW62" s="98" t="s">
        <v>107</v>
      </c>
      <c r="BX62" s="98" t="s">
        <v>5</v>
      </c>
      <c r="CL62" s="98" t="s">
        <v>19</v>
      </c>
      <c r="CM62" s="98" t="s">
        <v>86</v>
      </c>
    </row>
    <row r="63" spans="1:91" s="7" customFormat="1" ht="24.65" customHeight="1">
      <c r="A63" s="88" t="s">
        <v>80</v>
      </c>
      <c r="B63" s="89"/>
      <c r="C63" s="90"/>
      <c r="D63" s="348" t="s">
        <v>108</v>
      </c>
      <c r="E63" s="348"/>
      <c r="F63" s="348"/>
      <c r="G63" s="348"/>
      <c r="H63" s="348"/>
      <c r="I63" s="91"/>
      <c r="J63" s="348" t="s">
        <v>109</v>
      </c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73">
        <f>'SO09 - Rozvody vody, kana...'!J30</f>
        <v>0</v>
      </c>
      <c r="AH63" s="374"/>
      <c r="AI63" s="374"/>
      <c r="AJ63" s="374"/>
      <c r="AK63" s="374"/>
      <c r="AL63" s="374"/>
      <c r="AM63" s="374"/>
      <c r="AN63" s="373">
        <f t="shared" si="0"/>
        <v>0</v>
      </c>
      <c r="AO63" s="374"/>
      <c r="AP63" s="374"/>
      <c r="AQ63" s="92" t="s">
        <v>83</v>
      </c>
      <c r="AR63" s="93"/>
      <c r="AS63" s="94">
        <v>0</v>
      </c>
      <c r="AT63" s="95">
        <f t="shared" si="1"/>
        <v>0</v>
      </c>
      <c r="AU63" s="96">
        <f>'SO09 - Rozvody vody, kana...'!P92</f>
        <v>0</v>
      </c>
      <c r="AV63" s="95">
        <f>'SO09 - Rozvody vody, kana...'!J33</f>
        <v>0</v>
      </c>
      <c r="AW63" s="95">
        <f>'SO09 - Rozvody vody, kana...'!J34</f>
        <v>0</v>
      </c>
      <c r="AX63" s="95">
        <f>'SO09 - Rozvody vody, kana...'!J35</f>
        <v>0</v>
      </c>
      <c r="AY63" s="95">
        <f>'SO09 - Rozvody vody, kana...'!J36</f>
        <v>0</v>
      </c>
      <c r="AZ63" s="95">
        <f>'SO09 - Rozvody vody, kana...'!F33</f>
        <v>0</v>
      </c>
      <c r="BA63" s="95">
        <f>'SO09 - Rozvody vody, kana...'!F34</f>
        <v>0</v>
      </c>
      <c r="BB63" s="95">
        <f>'SO09 - Rozvody vody, kana...'!F35</f>
        <v>0</v>
      </c>
      <c r="BC63" s="95">
        <f>'SO09 - Rozvody vody, kana...'!F36</f>
        <v>0</v>
      </c>
      <c r="BD63" s="97">
        <f>'SO09 - Rozvody vody, kana...'!F37</f>
        <v>0</v>
      </c>
      <c r="BT63" s="98" t="s">
        <v>84</v>
      </c>
      <c r="BV63" s="98" t="s">
        <v>78</v>
      </c>
      <c r="BW63" s="98" t="s">
        <v>110</v>
      </c>
      <c r="BX63" s="98" t="s">
        <v>5</v>
      </c>
      <c r="CL63" s="98" t="s">
        <v>19</v>
      </c>
      <c r="CM63" s="98" t="s">
        <v>86</v>
      </c>
    </row>
    <row r="64" spans="1:91" s="7" customFormat="1" ht="14.4" customHeight="1">
      <c r="A64" s="88" t="s">
        <v>80</v>
      </c>
      <c r="B64" s="89"/>
      <c r="C64" s="90"/>
      <c r="D64" s="348" t="s">
        <v>111</v>
      </c>
      <c r="E64" s="348"/>
      <c r="F64" s="348"/>
      <c r="G64" s="348"/>
      <c r="H64" s="348"/>
      <c r="I64" s="91"/>
      <c r="J64" s="348" t="s">
        <v>112</v>
      </c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73">
        <f>'SO10 - Ohrazení kolem mís...'!J30</f>
        <v>0</v>
      </c>
      <c r="AH64" s="374"/>
      <c r="AI64" s="374"/>
      <c r="AJ64" s="374"/>
      <c r="AK64" s="374"/>
      <c r="AL64" s="374"/>
      <c r="AM64" s="374"/>
      <c r="AN64" s="373">
        <f t="shared" si="0"/>
        <v>0</v>
      </c>
      <c r="AO64" s="374"/>
      <c r="AP64" s="374"/>
      <c r="AQ64" s="92" t="s">
        <v>83</v>
      </c>
      <c r="AR64" s="93"/>
      <c r="AS64" s="94">
        <v>0</v>
      </c>
      <c r="AT64" s="95">
        <f t="shared" si="1"/>
        <v>0</v>
      </c>
      <c r="AU64" s="96">
        <f>'SO10 - Ohrazení kolem mís...'!P85</f>
        <v>0</v>
      </c>
      <c r="AV64" s="95">
        <f>'SO10 - Ohrazení kolem mís...'!J33</f>
        <v>0</v>
      </c>
      <c r="AW64" s="95">
        <f>'SO10 - Ohrazení kolem mís...'!J34</f>
        <v>0</v>
      </c>
      <c r="AX64" s="95">
        <f>'SO10 - Ohrazení kolem mís...'!J35</f>
        <v>0</v>
      </c>
      <c r="AY64" s="95">
        <f>'SO10 - Ohrazení kolem mís...'!J36</f>
        <v>0</v>
      </c>
      <c r="AZ64" s="95">
        <f>'SO10 - Ohrazení kolem mís...'!F33</f>
        <v>0</v>
      </c>
      <c r="BA64" s="95">
        <f>'SO10 - Ohrazení kolem mís...'!F34</f>
        <v>0</v>
      </c>
      <c r="BB64" s="95">
        <f>'SO10 - Ohrazení kolem mís...'!F35</f>
        <v>0</v>
      </c>
      <c r="BC64" s="95">
        <f>'SO10 - Ohrazení kolem mís...'!F36</f>
        <v>0</v>
      </c>
      <c r="BD64" s="97">
        <f>'SO10 - Ohrazení kolem mís...'!F37</f>
        <v>0</v>
      </c>
      <c r="BT64" s="98" t="s">
        <v>84</v>
      </c>
      <c r="BV64" s="98" t="s">
        <v>78</v>
      </c>
      <c r="BW64" s="98" t="s">
        <v>113</v>
      </c>
      <c r="BX64" s="98" t="s">
        <v>5</v>
      </c>
      <c r="CL64" s="98" t="s">
        <v>19</v>
      </c>
      <c r="CM64" s="98" t="s">
        <v>86</v>
      </c>
    </row>
    <row r="65" spans="1:91" s="7" customFormat="1" ht="14.4" customHeight="1">
      <c r="A65" s="88" t="s">
        <v>80</v>
      </c>
      <c r="B65" s="89"/>
      <c r="C65" s="90"/>
      <c r="D65" s="348" t="s">
        <v>114</v>
      </c>
      <c r="E65" s="348"/>
      <c r="F65" s="348"/>
      <c r="G65" s="348"/>
      <c r="H65" s="348"/>
      <c r="I65" s="91"/>
      <c r="J65" s="348" t="s">
        <v>115</v>
      </c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73">
        <f>'SO12 - Zeleň'!J30</f>
        <v>0</v>
      </c>
      <c r="AH65" s="374"/>
      <c r="AI65" s="374"/>
      <c r="AJ65" s="374"/>
      <c r="AK65" s="374"/>
      <c r="AL65" s="374"/>
      <c r="AM65" s="374"/>
      <c r="AN65" s="373">
        <f t="shared" si="0"/>
        <v>0</v>
      </c>
      <c r="AO65" s="374"/>
      <c r="AP65" s="374"/>
      <c r="AQ65" s="92" t="s">
        <v>83</v>
      </c>
      <c r="AR65" s="93"/>
      <c r="AS65" s="94">
        <v>0</v>
      </c>
      <c r="AT65" s="95">
        <f t="shared" si="1"/>
        <v>0</v>
      </c>
      <c r="AU65" s="96">
        <f>'SO12 - Zeleň'!P83</f>
        <v>0</v>
      </c>
      <c r="AV65" s="95">
        <f>'SO12 - Zeleň'!J33</f>
        <v>0</v>
      </c>
      <c r="AW65" s="95">
        <f>'SO12 - Zeleň'!J34</f>
        <v>0</v>
      </c>
      <c r="AX65" s="95">
        <f>'SO12 - Zeleň'!J35</f>
        <v>0</v>
      </c>
      <c r="AY65" s="95">
        <f>'SO12 - Zeleň'!J36</f>
        <v>0</v>
      </c>
      <c r="AZ65" s="95">
        <f>'SO12 - Zeleň'!F33</f>
        <v>0</v>
      </c>
      <c r="BA65" s="95">
        <f>'SO12 - Zeleň'!F34</f>
        <v>0</v>
      </c>
      <c r="BB65" s="95">
        <f>'SO12 - Zeleň'!F35</f>
        <v>0</v>
      </c>
      <c r="BC65" s="95">
        <f>'SO12 - Zeleň'!F36</f>
        <v>0</v>
      </c>
      <c r="BD65" s="97">
        <f>'SO12 - Zeleň'!F37</f>
        <v>0</v>
      </c>
      <c r="BT65" s="98" t="s">
        <v>84</v>
      </c>
      <c r="BV65" s="98" t="s">
        <v>78</v>
      </c>
      <c r="BW65" s="98" t="s">
        <v>116</v>
      </c>
      <c r="BX65" s="98" t="s">
        <v>5</v>
      </c>
      <c r="CL65" s="98" t="s">
        <v>19</v>
      </c>
      <c r="CM65" s="98" t="s">
        <v>86</v>
      </c>
    </row>
    <row r="66" spans="1:91" s="7" customFormat="1" ht="14.4" customHeight="1">
      <c r="A66" s="88" t="s">
        <v>80</v>
      </c>
      <c r="B66" s="89"/>
      <c r="C66" s="90"/>
      <c r="D66" s="348" t="s">
        <v>117</v>
      </c>
      <c r="E66" s="348"/>
      <c r="F66" s="348"/>
      <c r="G66" s="348"/>
      <c r="H66" s="348"/>
      <c r="I66" s="91"/>
      <c r="J66" s="348" t="s">
        <v>118</v>
      </c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73">
        <f>'SO00 - VRN'!J30</f>
        <v>0</v>
      </c>
      <c r="AH66" s="374"/>
      <c r="AI66" s="374"/>
      <c r="AJ66" s="374"/>
      <c r="AK66" s="374"/>
      <c r="AL66" s="374"/>
      <c r="AM66" s="374"/>
      <c r="AN66" s="373">
        <f t="shared" si="0"/>
        <v>0</v>
      </c>
      <c r="AO66" s="374"/>
      <c r="AP66" s="374"/>
      <c r="AQ66" s="92" t="s">
        <v>83</v>
      </c>
      <c r="AR66" s="93"/>
      <c r="AS66" s="99">
        <v>0</v>
      </c>
      <c r="AT66" s="100">
        <f t="shared" si="1"/>
        <v>0</v>
      </c>
      <c r="AU66" s="101">
        <f>'SO00 - VRN'!P83</f>
        <v>0</v>
      </c>
      <c r="AV66" s="100">
        <f>'SO00 - VRN'!J33</f>
        <v>0</v>
      </c>
      <c r="AW66" s="100">
        <f>'SO00 - VRN'!J34</f>
        <v>0</v>
      </c>
      <c r="AX66" s="100">
        <f>'SO00 - VRN'!J35</f>
        <v>0</v>
      </c>
      <c r="AY66" s="100">
        <f>'SO00 - VRN'!J36</f>
        <v>0</v>
      </c>
      <c r="AZ66" s="100">
        <f>'SO00 - VRN'!F33</f>
        <v>0</v>
      </c>
      <c r="BA66" s="100">
        <f>'SO00 - VRN'!F34</f>
        <v>0</v>
      </c>
      <c r="BB66" s="100">
        <f>'SO00 - VRN'!F35</f>
        <v>0</v>
      </c>
      <c r="BC66" s="100">
        <f>'SO00 - VRN'!F36</f>
        <v>0</v>
      </c>
      <c r="BD66" s="102">
        <f>'SO00 - VRN'!F37</f>
        <v>0</v>
      </c>
      <c r="BT66" s="98" t="s">
        <v>84</v>
      </c>
      <c r="BV66" s="98" t="s">
        <v>78</v>
      </c>
      <c r="BW66" s="98" t="s">
        <v>119</v>
      </c>
      <c r="BX66" s="98" t="s">
        <v>5</v>
      </c>
      <c r="CL66" s="98" t="s">
        <v>19</v>
      </c>
      <c r="CM66" s="98" t="s">
        <v>86</v>
      </c>
    </row>
    <row r="67" spans="1:57" s="2" customFormat="1" ht="30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41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s="2" customFormat="1" ht="7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41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</sheetData>
  <sheetProtection algorithmName="SHA-512" hashValue="KphnFYV6+mJd3SL6RDSmk+geiSsw/ZXpqr13W1YULVWQmwjev5bttKjhgUOpzIpdC+YJeyeqhxKWJHgjYbDjfg==" saltValue="ZBzLrRw2u4lCatsykk2HJT7COy1h1jcFUxzJycn4hfQXUXdnKn00PQwPbGcZIurIhwyleDc2vrHkIVKfsHb8qg==" spinCount="100000" sheet="1" objects="1" scenarios="1" formatColumns="0" formatRows="0"/>
  <mergeCells count="86"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01 - Zpevněné plochy'!C2" display="/"/>
    <hyperlink ref="A56" location="'SO02 - Betonová stěna u p...'!C2" display="/"/>
    <hyperlink ref="A57" location="'SO03 - Chodníková fontána...'!C2" display="/"/>
    <hyperlink ref="A58" location="'SO04 - Pobytové schody'!C2" display="/"/>
    <hyperlink ref="A59" location="'SO05 - Veřejné osvětlení'!C2" display="/"/>
    <hyperlink ref="A60" location="'SO06 - Přípojka dešťové k...'!C2" display="/"/>
    <hyperlink ref="A61" location="'SO07 - Přípojka splaškové...'!C2" display="/"/>
    <hyperlink ref="A62" location="'SO08 - Vodovodní přípojka'!C2" display="/"/>
    <hyperlink ref="A63" location="'SO09 - Rozvody vody, kana...'!C2" display="/"/>
    <hyperlink ref="A64" location="'SO10 - Ohrazení kolem mís...'!C2" display="/"/>
    <hyperlink ref="A65" location="'SO12 - Zeleň'!C2" display="/"/>
    <hyperlink ref="A66" location="'SO00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110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3286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ROUND(J92,2)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ROUND((SUM(BE92:BE1490)),2)</f>
        <v>0</v>
      </c>
      <c r="G33" s="36"/>
      <c r="H33" s="36"/>
      <c r="I33" s="120">
        <v>0.21</v>
      </c>
      <c r="J33" s="119">
        <f>ROUND(((SUM(BE92:BE1490))*I33),2)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ROUND((SUM(BF92:BF1490)),2)</f>
        <v>0</v>
      </c>
      <c r="G34" s="36"/>
      <c r="H34" s="36"/>
      <c r="I34" s="120">
        <v>0.15</v>
      </c>
      <c r="J34" s="119">
        <f>ROUND(((SUM(BF92:BF1490))*I34),2)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ROUND((SUM(BG92:BG1490)),2)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ROUND((SUM(BH92:BH1490)),2)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ROUND((SUM(BI92:BI1490)),2)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SO09 - Rozvody vody, kanalizace, silnoproudu (vnitroareálové)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J92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J93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J94</f>
        <v>0</v>
      </c>
      <c r="K61" s="143"/>
      <c r="L61" s="147"/>
    </row>
    <row r="62" spans="2:12" s="10" customFormat="1" ht="19.9" customHeight="1">
      <c r="B62" s="142"/>
      <c r="C62" s="143"/>
      <c r="D62" s="144" t="s">
        <v>129</v>
      </c>
      <c r="E62" s="145"/>
      <c r="F62" s="145"/>
      <c r="G62" s="145"/>
      <c r="H62" s="145"/>
      <c r="I62" s="145"/>
      <c r="J62" s="146">
        <f>J376</f>
        <v>0</v>
      </c>
      <c r="K62" s="143"/>
      <c r="L62" s="147"/>
    </row>
    <row r="63" spans="2:12" s="10" customFormat="1" ht="19.9" customHeight="1">
      <c r="B63" s="142"/>
      <c r="C63" s="143"/>
      <c r="D63" s="144" t="s">
        <v>131</v>
      </c>
      <c r="E63" s="145"/>
      <c r="F63" s="145"/>
      <c r="G63" s="145"/>
      <c r="H63" s="145"/>
      <c r="I63" s="145"/>
      <c r="J63" s="146">
        <f>J506</f>
        <v>0</v>
      </c>
      <c r="K63" s="143"/>
      <c r="L63" s="147"/>
    </row>
    <row r="64" spans="2:12" s="10" customFormat="1" ht="19.9" customHeight="1">
      <c r="B64" s="142"/>
      <c r="C64" s="143"/>
      <c r="D64" s="144" t="s">
        <v>134</v>
      </c>
      <c r="E64" s="145"/>
      <c r="F64" s="145"/>
      <c r="G64" s="145"/>
      <c r="H64" s="145"/>
      <c r="I64" s="145"/>
      <c r="J64" s="146">
        <f>J582</f>
        <v>0</v>
      </c>
      <c r="K64" s="143"/>
      <c r="L64" s="147"/>
    </row>
    <row r="65" spans="2:12" s="10" customFormat="1" ht="19.9" customHeight="1">
      <c r="B65" s="142"/>
      <c r="C65" s="143"/>
      <c r="D65" s="144" t="s">
        <v>135</v>
      </c>
      <c r="E65" s="145"/>
      <c r="F65" s="145"/>
      <c r="G65" s="145"/>
      <c r="H65" s="145"/>
      <c r="I65" s="145"/>
      <c r="J65" s="146">
        <f>J937</f>
        <v>0</v>
      </c>
      <c r="K65" s="143"/>
      <c r="L65" s="147"/>
    </row>
    <row r="66" spans="2:12" s="10" customFormat="1" ht="19.9" customHeight="1">
      <c r="B66" s="142"/>
      <c r="C66" s="143"/>
      <c r="D66" s="144" t="s">
        <v>136</v>
      </c>
      <c r="E66" s="145"/>
      <c r="F66" s="145"/>
      <c r="G66" s="145"/>
      <c r="H66" s="145"/>
      <c r="I66" s="145"/>
      <c r="J66" s="146">
        <f>J950</f>
        <v>0</v>
      </c>
      <c r="K66" s="143"/>
      <c r="L66" s="147"/>
    </row>
    <row r="67" spans="2:12" s="10" customFormat="1" ht="19.9" customHeight="1">
      <c r="B67" s="142"/>
      <c r="C67" s="143"/>
      <c r="D67" s="144" t="s">
        <v>137</v>
      </c>
      <c r="E67" s="145"/>
      <c r="F67" s="145"/>
      <c r="G67" s="145"/>
      <c r="H67" s="145"/>
      <c r="I67" s="145"/>
      <c r="J67" s="146">
        <f>J967</f>
        <v>0</v>
      </c>
      <c r="K67" s="143"/>
      <c r="L67" s="147"/>
    </row>
    <row r="68" spans="2:12" s="9" customFormat="1" ht="25" customHeight="1">
      <c r="B68" s="136"/>
      <c r="C68" s="137"/>
      <c r="D68" s="138" t="s">
        <v>138</v>
      </c>
      <c r="E68" s="139"/>
      <c r="F68" s="139"/>
      <c r="G68" s="139"/>
      <c r="H68" s="139"/>
      <c r="I68" s="139"/>
      <c r="J68" s="140">
        <f>J970</f>
        <v>0</v>
      </c>
      <c r="K68" s="137"/>
      <c r="L68" s="141"/>
    </row>
    <row r="69" spans="2:12" s="10" customFormat="1" ht="19.9" customHeight="1">
      <c r="B69" s="142"/>
      <c r="C69" s="143"/>
      <c r="D69" s="144" t="s">
        <v>3287</v>
      </c>
      <c r="E69" s="145"/>
      <c r="F69" s="145"/>
      <c r="G69" s="145"/>
      <c r="H69" s="145"/>
      <c r="I69" s="145"/>
      <c r="J69" s="146">
        <f>J971</f>
        <v>0</v>
      </c>
      <c r="K69" s="143"/>
      <c r="L69" s="147"/>
    </row>
    <row r="70" spans="2:12" s="10" customFormat="1" ht="19.9" customHeight="1">
      <c r="B70" s="142"/>
      <c r="C70" s="143"/>
      <c r="D70" s="144" t="s">
        <v>3288</v>
      </c>
      <c r="E70" s="145"/>
      <c r="F70" s="145"/>
      <c r="G70" s="145"/>
      <c r="H70" s="145"/>
      <c r="I70" s="145"/>
      <c r="J70" s="146">
        <f>J1027</f>
        <v>0</v>
      </c>
      <c r="K70" s="143"/>
      <c r="L70" s="147"/>
    </row>
    <row r="71" spans="2:12" s="10" customFormat="1" ht="14.9" customHeight="1">
      <c r="B71" s="142"/>
      <c r="C71" s="143"/>
      <c r="D71" s="144" t="s">
        <v>3289</v>
      </c>
      <c r="E71" s="145"/>
      <c r="F71" s="145"/>
      <c r="G71" s="145"/>
      <c r="H71" s="145"/>
      <c r="I71" s="145"/>
      <c r="J71" s="146">
        <f>J1178</f>
        <v>0</v>
      </c>
      <c r="K71" s="143"/>
      <c r="L71" s="147"/>
    </row>
    <row r="72" spans="2:12" s="10" customFormat="1" ht="14.9" customHeight="1">
      <c r="B72" s="142"/>
      <c r="C72" s="143"/>
      <c r="D72" s="144" t="s">
        <v>3290</v>
      </c>
      <c r="E72" s="145"/>
      <c r="F72" s="145"/>
      <c r="G72" s="145"/>
      <c r="H72" s="145"/>
      <c r="I72" s="145"/>
      <c r="J72" s="146">
        <f>J1286</f>
        <v>0</v>
      </c>
      <c r="K72" s="143"/>
      <c r="L72" s="147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7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7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" customHeight="1">
      <c r="A79" s="36"/>
      <c r="B79" s="37"/>
      <c r="C79" s="25" t="s">
        <v>142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4.4" customHeight="1">
      <c r="A82" s="36"/>
      <c r="B82" s="37"/>
      <c r="C82" s="38"/>
      <c r="D82" s="38"/>
      <c r="E82" s="393" t="str">
        <f>E7</f>
        <v>Úprava prostranství před Hvězdou</v>
      </c>
      <c r="F82" s="394"/>
      <c r="G82" s="394"/>
      <c r="H82" s="394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121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65" customHeight="1">
      <c r="A84" s="36"/>
      <c r="B84" s="37"/>
      <c r="C84" s="38"/>
      <c r="D84" s="38"/>
      <c r="E84" s="350" t="str">
        <f>E9</f>
        <v>SO09 - Rozvody vody, kanalizace, silnoproudu (vnitroareálové)</v>
      </c>
      <c r="F84" s="395"/>
      <c r="G84" s="395"/>
      <c r="H84" s="395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7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F12</f>
        <v>p.č. 2675/1, 5713, 2436</v>
      </c>
      <c r="G86" s="38"/>
      <c r="H86" s="38"/>
      <c r="I86" s="31" t="s">
        <v>23</v>
      </c>
      <c r="J86" s="61" t="str">
        <f>IF(J12="","",J12)</f>
        <v>24. 11. 2021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6.4" customHeight="1">
      <c r="A88" s="36"/>
      <c r="B88" s="37"/>
      <c r="C88" s="31" t="s">
        <v>25</v>
      </c>
      <c r="D88" s="38"/>
      <c r="E88" s="38"/>
      <c r="F88" s="29" t="str">
        <f>E15</f>
        <v>Město Beroun</v>
      </c>
      <c r="G88" s="38"/>
      <c r="H88" s="38"/>
      <c r="I88" s="31" t="s">
        <v>33</v>
      </c>
      <c r="J88" s="34" t="str">
        <f>E21</f>
        <v>Spektra PRO spol. s r.o.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65" customHeight="1">
      <c r="A89" s="36"/>
      <c r="B89" s="37"/>
      <c r="C89" s="31" t="s">
        <v>31</v>
      </c>
      <c r="D89" s="38"/>
      <c r="E89" s="38"/>
      <c r="F89" s="29" t="str">
        <f>IF(E18="","",E18)</f>
        <v>Vyplň údaj</v>
      </c>
      <c r="G89" s="38"/>
      <c r="H89" s="38"/>
      <c r="I89" s="31" t="s">
        <v>38</v>
      </c>
      <c r="J89" s="34" t="str">
        <f>E24</f>
        <v>p. Martin Donda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2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48"/>
      <c r="B91" s="149"/>
      <c r="C91" s="150" t="s">
        <v>143</v>
      </c>
      <c r="D91" s="151" t="s">
        <v>61</v>
      </c>
      <c r="E91" s="151" t="s">
        <v>57</v>
      </c>
      <c r="F91" s="151" t="s">
        <v>58</v>
      </c>
      <c r="G91" s="151" t="s">
        <v>144</v>
      </c>
      <c r="H91" s="151" t="s">
        <v>145</v>
      </c>
      <c r="I91" s="151" t="s">
        <v>146</v>
      </c>
      <c r="J91" s="152" t="s">
        <v>125</v>
      </c>
      <c r="K91" s="153" t="s">
        <v>147</v>
      </c>
      <c r="L91" s="154"/>
      <c r="M91" s="70" t="s">
        <v>19</v>
      </c>
      <c r="N91" s="71" t="s">
        <v>46</v>
      </c>
      <c r="O91" s="71" t="s">
        <v>148</v>
      </c>
      <c r="P91" s="71" t="s">
        <v>149</v>
      </c>
      <c r="Q91" s="71" t="s">
        <v>150</v>
      </c>
      <c r="R91" s="71" t="s">
        <v>151</v>
      </c>
      <c r="S91" s="71" t="s">
        <v>152</v>
      </c>
      <c r="T91" s="72" t="s">
        <v>153</v>
      </c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</row>
    <row r="92" spans="1:63" s="2" customFormat="1" ht="22.75" customHeight="1">
      <c r="A92" s="36"/>
      <c r="B92" s="37"/>
      <c r="C92" s="77" t="s">
        <v>154</v>
      </c>
      <c r="D92" s="38"/>
      <c r="E92" s="38"/>
      <c r="F92" s="38"/>
      <c r="G92" s="38"/>
      <c r="H92" s="38"/>
      <c r="I92" s="38"/>
      <c r="J92" s="155">
        <f>BK92</f>
        <v>0</v>
      </c>
      <c r="K92" s="38"/>
      <c r="L92" s="41"/>
      <c r="M92" s="73"/>
      <c r="N92" s="156"/>
      <c r="O92" s="74"/>
      <c r="P92" s="157">
        <f>P93+P970</f>
        <v>0</v>
      </c>
      <c r="Q92" s="74"/>
      <c r="R92" s="157">
        <f>R93+R970</f>
        <v>203.95989572</v>
      </c>
      <c r="S92" s="74"/>
      <c r="T92" s="158">
        <f>T93+T970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75</v>
      </c>
      <c r="AU92" s="19" t="s">
        <v>126</v>
      </c>
      <c r="BK92" s="159">
        <f>BK93+BK970</f>
        <v>0</v>
      </c>
    </row>
    <row r="93" spans="2:63" s="12" customFormat="1" ht="25.9" customHeight="1">
      <c r="B93" s="160"/>
      <c r="C93" s="161"/>
      <c r="D93" s="162" t="s">
        <v>75</v>
      </c>
      <c r="E93" s="163" t="s">
        <v>155</v>
      </c>
      <c r="F93" s="163" t="s">
        <v>156</v>
      </c>
      <c r="G93" s="161"/>
      <c r="H93" s="161"/>
      <c r="I93" s="164"/>
      <c r="J93" s="165">
        <f>BK93</f>
        <v>0</v>
      </c>
      <c r="K93" s="161"/>
      <c r="L93" s="166"/>
      <c r="M93" s="167"/>
      <c r="N93" s="168"/>
      <c r="O93" s="168"/>
      <c r="P93" s="169">
        <f>P94+P376+P506+P582+P937+P950+P967</f>
        <v>0</v>
      </c>
      <c r="Q93" s="168"/>
      <c r="R93" s="169">
        <f>R94+R376+R506+R582+R937+R950+R967</f>
        <v>157.00898858</v>
      </c>
      <c r="S93" s="168"/>
      <c r="T93" s="170">
        <f>T94+T376+T506+T582+T937+T950+T967</f>
        <v>0</v>
      </c>
      <c r="AR93" s="171" t="s">
        <v>84</v>
      </c>
      <c r="AT93" s="172" t="s">
        <v>75</v>
      </c>
      <c r="AU93" s="172" t="s">
        <v>76</v>
      </c>
      <c r="AY93" s="171" t="s">
        <v>157</v>
      </c>
      <c r="BK93" s="173">
        <f>BK94+BK376+BK506+BK582+BK937+BK950+BK967</f>
        <v>0</v>
      </c>
    </row>
    <row r="94" spans="2:63" s="12" customFormat="1" ht="22.75" customHeight="1">
      <c r="B94" s="160"/>
      <c r="C94" s="161"/>
      <c r="D94" s="162" t="s">
        <v>75</v>
      </c>
      <c r="E94" s="174" t="s">
        <v>84</v>
      </c>
      <c r="F94" s="174" t="s">
        <v>158</v>
      </c>
      <c r="G94" s="161"/>
      <c r="H94" s="161"/>
      <c r="I94" s="164"/>
      <c r="J94" s="175">
        <f>BK94</f>
        <v>0</v>
      </c>
      <c r="K94" s="161"/>
      <c r="L94" s="166"/>
      <c r="M94" s="167"/>
      <c r="N94" s="168"/>
      <c r="O94" s="168"/>
      <c r="P94" s="169">
        <f>SUM(P95:P375)</f>
        <v>0</v>
      </c>
      <c r="Q94" s="168"/>
      <c r="R94" s="169">
        <f>SUM(R95:R375)</f>
        <v>66.37617452</v>
      </c>
      <c r="S94" s="168"/>
      <c r="T94" s="170">
        <f>SUM(T95:T375)</f>
        <v>0</v>
      </c>
      <c r="AR94" s="171" t="s">
        <v>84</v>
      </c>
      <c r="AT94" s="172" t="s">
        <v>75</v>
      </c>
      <c r="AU94" s="172" t="s">
        <v>84</v>
      </c>
      <c r="AY94" s="171" t="s">
        <v>157</v>
      </c>
      <c r="BK94" s="173">
        <f>SUM(BK95:BK375)</f>
        <v>0</v>
      </c>
    </row>
    <row r="95" spans="1:65" s="2" customFormat="1" ht="22.25" customHeight="1">
      <c r="A95" s="36"/>
      <c r="B95" s="37"/>
      <c r="C95" s="176" t="s">
        <v>84</v>
      </c>
      <c r="D95" s="176" t="s">
        <v>159</v>
      </c>
      <c r="E95" s="177" t="s">
        <v>2911</v>
      </c>
      <c r="F95" s="178" t="s">
        <v>2912</v>
      </c>
      <c r="G95" s="179" t="s">
        <v>254</v>
      </c>
      <c r="H95" s="180">
        <v>24.92</v>
      </c>
      <c r="I95" s="181"/>
      <c r="J95" s="182">
        <f>ROUND(I95*H95,2)</f>
        <v>0</v>
      </c>
      <c r="K95" s="183"/>
      <c r="L95" s="41"/>
      <c r="M95" s="184" t="s">
        <v>19</v>
      </c>
      <c r="N95" s="185" t="s">
        <v>47</v>
      </c>
      <c r="O95" s="66"/>
      <c r="P95" s="186">
        <f>O95*H95</f>
        <v>0</v>
      </c>
      <c r="Q95" s="186">
        <v>0</v>
      </c>
      <c r="R95" s="186">
        <f>Q95*H95</f>
        <v>0</v>
      </c>
      <c r="S95" s="186">
        <v>0</v>
      </c>
      <c r="T95" s="187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8" t="s">
        <v>163</v>
      </c>
      <c r="AT95" s="188" t="s">
        <v>159</v>
      </c>
      <c r="AU95" s="188" t="s">
        <v>86</v>
      </c>
      <c r="AY95" s="19" t="s">
        <v>157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19" t="s">
        <v>84</v>
      </c>
      <c r="BK95" s="189">
        <f>ROUND(I95*H95,2)</f>
        <v>0</v>
      </c>
      <c r="BL95" s="19" t="s">
        <v>163</v>
      </c>
      <c r="BM95" s="188" t="s">
        <v>3291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3292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3" customFormat="1" ht="10">
      <c r="B97" s="190"/>
      <c r="C97" s="191"/>
      <c r="D97" s="192" t="s">
        <v>165</v>
      </c>
      <c r="E97" s="193" t="s">
        <v>19</v>
      </c>
      <c r="F97" s="194" t="s">
        <v>2903</v>
      </c>
      <c r="G97" s="191"/>
      <c r="H97" s="193" t="s">
        <v>19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165</v>
      </c>
      <c r="AU97" s="200" t="s">
        <v>86</v>
      </c>
      <c r="AV97" s="13" t="s">
        <v>84</v>
      </c>
      <c r="AW97" s="13" t="s">
        <v>37</v>
      </c>
      <c r="AX97" s="13" t="s">
        <v>76</v>
      </c>
      <c r="AY97" s="200" t="s">
        <v>157</v>
      </c>
    </row>
    <row r="98" spans="2:51" s="13" customFormat="1" ht="10">
      <c r="B98" s="190"/>
      <c r="C98" s="191"/>
      <c r="D98" s="192" t="s">
        <v>165</v>
      </c>
      <c r="E98" s="193" t="s">
        <v>19</v>
      </c>
      <c r="F98" s="194" t="s">
        <v>3293</v>
      </c>
      <c r="G98" s="191"/>
      <c r="H98" s="193" t="s">
        <v>19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165</v>
      </c>
      <c r="AU98" s="200" t="s">
        <v>86</v>
      </c>
      <c r="AV98" s="13" t="s">
        <v>84</v>
      </c>
      <c r="AW98" s="13" t="s">
        <v>37</v>
      </c>
      <c r="AX98" s="13" t="s">
        <v>76</v>
      </c>
      <c r="AY98" s="200" t="s">
        <v>157</v>
      </c>
    </row>
    <row r="99" spans="2:51" s="13" customFormat="1" ht="10">
      <c r="B99" s="190"/>
      <c r="C99" s="191"/>
      <c r="D99" s="192" t="s">
        <v>165</v>
      </c>
      <c r="E99" s="193" t="s">
        <v>19</v>
      </c>
      <c r="F99" s="194" t="s">
        <v>3294</v>
      </c>
      <c r="G99" s="191"/>
      <c r="H99" s="193" t="s">
        <v>19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165</v>
      </c>
      <c r="AU99" s="200" t="s">
        <v>86</v>
      </c>
      <c r="AV99" s="13" t="s">
        <v>84</v>
      </c>
      <c r="AW99" s="13" t="s">
        <v>37</v>
      </c>
      <c r="AX99" s="13" t="s">
        <v>76</v>
      </c>
      <c r="AY99" s="200" t="s">
        <v>157</v>
      </c>
    </row>
    <row r="100" spans="2:51" s="13" customFormat="1" ht="10">
      <c r="B100" s="190"/>
      <c r="C100" s="191"/>
      <c r="D100" s="192" t="s">
        <v>165</v>
      </c>
      <c r="E100" s="193" t="s">
        <v>19</v>
      </c>
      <c r="F100" s="194" t="s">
        <v>3295</v>
      </c>
      <c r="G100" s="191"/>
      <c r="H100" s="193" t="s">
        <v>19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165</v>
      </c>
      <c r="AU100" s="200" t="s">
        <v>86</v>
      </c>
      <c r="AV100" s="13" t="s">
        <v>84</v>
      </c>
      <c r="AW100" s="13" t="s">
        <v>37</v>
      </c>
      <c r="AX100" s="13" t="s">
        <v>76</v>
      </c>
      <c r="AY100" s="200" t="s">
        <v>157</v>
      </c>
    </row>
    <row r="101" spans="2:51" s="13" customFormat="1" ht="10">
      <c r="B101" s="190"/>
      <c r="C101" s="191"/>
      <c r="D101" s="192" t="s">
        <v>165</v>
      </c>
      <c r="E101" s="193" t="s">
        <v>19</v>
      </c>
      <c r="F101" s="194" t="s">
        <v>3296</v>
      </c>
      <c r="G101" s="191"/>
      <c r="H101" s="193" t="s">
        <v>19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165</v>
      </c>
      <c r="AU101" s="200" t="s">
        <v>86</v>
      </c>
      <c r="AV101" s="13" t="s">
        <v>84</v>
      </c>
      <c r="AW101" s="13" t="s">
        <v>37</v>
      </c>
      <c r="AX101" s="13" t="s">
        <v>76</v>
      </c>
      <c r="AY101" s="200" t="s">
        <v>157</v>
      </c>
    </row>
    <row r="102" spans="2:51" s="13" customFormat="1" ht="10">
      <c r="B102" s="190"/>
      <c r="C102" s="191"/>
      <c r="D102" s="192" t="s">
        <v>165</v>
      </c>
      <c r="E102" s="193" t="s">
        <v>19</v>
      </c>
      <c r="F102" s="194" t="s">
        <v>3297</v>
      </c>
      <c r="G102" s="191"/>
      <c r="H102" s="193" t="s">
        <v>19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165</v>
      </c>
      <c r="AU102" s="200" t="s">
        <v>86</v>
      </c>
      <c r="AV102" s="13" t="s">
        <v>84</v>
      </c>
      <c r="AW102" s="13" t="s">
        <v>37</v>
      </c>
      <c r="AX102" s="13" t="s">
        <v>76</v>
      </c>
      <c r="AY102" s="200" t="s">
        <v>157</v>
      </c>
    </row>
    <row r="103" spans="2:51" s="13" customFormat="1" ht="10">
      <c r="B103" s="190"/>
      <c r="C103" s="191"/>
      <c r="D103" s="192" t="s">
        <v>165</v>
      </c>
      <c r="E103" s="193" t="s">
        <v>19</v>
      </c>
      <c r="F103" s="194" t="s">
        <v>3298</v>
      </c>
      <c r="G103" s="191"/>
      <c r="H103" s="193" t="s">
        <v>19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165</v>
      </c>
      <c r="AU103" s="200" t="s">
        <v>86</v>
      </c>
      <c r="AV103" s="13" t="s">
        <v>84</v>
      </c>
      <c r="AW103" s="13" t="s">
        <v>37</v>
      </c>
      <c r="AX103" s="13" t="s">
        <v>76</v>
      </c>
      <c r="AY103" s="200" t="s">
        <v>157</v>
      </c>
    </row>
    <row r="104" spans="2:51" s="13" customFormat="1" ht="10">
      <c r="B104" s="190"/>
      <c r="C104" s="191"/>
      <c r="D104" s="192" t="s">
        <v>165</v>
      </c>
      <c r="E104" s="193" t="s">
        <v>19</v>
      </c>
      <c r="F104" s="194" t="s">
        <v>3299</v>
      </c>
      <c r="G104" s="191"/>
      <c r="H104" s="193" t="s">
        <v>19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165</v>
      </c>
      <c r="AU104" s="200" t="s">
        <v>86</v>
      </c>
      <c r="AV104" s="13" t="s">
        <v>84</v>
      </c>
      <c r="AW104" s="13" t="s">
        <v>37</v>
      </c>
      <c r="AX104" s="13" t="s">
        <v>76</v>
      </c>
      <c r="AY104" s="200" t="s">
        <v>157</v>
      </c>
    </row>
    <row r="105" spans="2:51" s="14" customFormat="1" ht="10">
      <c r="B105" s="201"/>
      <c r="C105" s="202"/>
      <c r="D105" s="192" t="s">
        <v>165</v>
      </c>
      <c r="E105" s="203" t="s">
        <v>19</v>
      </c>
      <c r="F105" s="204" t="s">
        <v>3300</v>
      </c>
      <c r="G105" s="202"/>
      <c r="H105" s="205">
        <v>9.6</v>
      </c>
      <c r="I105" s="206"/>
      <c r="J105" s="202"/>
      <c r="K105" s="202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165</v>
      </c>
      <c r="AU105" s="211" t="s">
        <v>86</v>
      </c>
      <c r="AV105" s="14" t="s">
        <v>86</v>
      </c>
      <c r="AW105" s="14" t="s">
        <v>37</v>
      </c>
      <c r="AX105" s="14" t="s">
        <v>76</v>
      </c>
      <c r="AY105" s="211" t="s">
        <v>157</v>
      </c>
    </row>
    <row r="106" spans="2:51" s="13" customFormat="1" ht="10">
      <c r="B106" s="190"/>
      <c r="C106" s="191"/>
      <c r="D106" s="192" t="s">
        <v>165</v>
      </c>
      <c r="E106" s="193" t="s">
        <v>19</v>
      </c>
      <c r="F106" s="194" t="s">
        <v>3301</v>
      </c>
      <c r="G106" s="191"/>
      <c r="H106" s="193" t="s">
        <v>19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165</v>
      </c>
      <c r="AU106" s="200" t="s">
        <v>86</v>
      </c>
      <c r="AV106" s="13" t="s">
        <v>84</v>
      </c>
      <c r="AW106" s="13" t="s">
        <v>37</v>
      </c>
      <c r="AX106" s="13" t="s">
        <v>76</v>
      </c>
      <c r="AY106" s="200" t="s">
        <v>157</v>
      </c>
    </row>
    <row r="107" spans="2:51" s="14" customFormat="1" ht="10">
      <c r="B107" s="201"/>
      <c r="C107" s="202"/>
      <c r="D107" s="192" t="s">
        <v>165</v>
      </c>
      <c r="E107" s="203" t="s">
        <v>19</v>
      </c>
      <c r="F107" s="204" t="s">
        <v>3302</v>
      </c>
      <c r="G107" s="202"/>
      <c r="H107" s="205">
        <v>7.2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165</v>
      </c>
      <c r="AU107" s="211" t="s">
        <v>86</v>
      </c>
      <c r="AV107" s="14" t="s">
        <v>86</v>
      </c>
      <c r="AW107" s="14" t="s">
        <v>37</v>
      </c>
      <c r="AX107" s="14" t="s">
        <v>76</v>
      </c>
      <c r="AY107" s="211" t="s">
        <v>157</v>
      </c>
    </row>
    <row r="108" spans="2:51" s="13" customFormat="1" ht="10">
      <c r="B108" s="190"/>
      <c r="C108" s="191"/>
      <c r="D108" s="192" t="s">
        <v>165</v>
      </c>
      <c r="E108" s="193" t="s">
        <v>19</v>
      </c>
      <c r="F108" s="194" t="s">
        <v>3303</v>
      </c>
      <c r="G108" s="191"/>
      <c r="H108" s="193" t="s">
        <v>19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165</v>
      </c>
      <c r="AU108" s="200" t="s">
        <v>86</v>
      </c>
      <c r="AV108" s="13" t="s">
        <v>84</v>
      </c>
      <c r="AW108" s="13" t="s">
        <v>37</v>
      </c>
      <c r="AX108" s="13" t="s">
        <v>76</v>
      </c>
      <c r="AY108" s="200" t="s">
        <v>157</v>
      </c>
    </row>
    <row r="109" spans="2:51" s="13" customFormat="1" ht="10">
      <c r="B109" s="190"/>
      <c r="C109" s="191"/>
      <c r="D109" s="192" t="s">
        <v>165</v>
      </c>
      <c r="E109" s="193" t="s">
        <v>19</v>
      </c>
      <c r="F109" s="194" t="s">
        <v>3304</v>
      </c>
      <c r="G109" s="191"/>
      <c r="H109" s="193" t="s">
        <v>19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165</v>
      </c>
      <c r="AU109" s="200" t="s">
        <v>86</v>
      </c>
      <c r="AV109" s="13" t="s">
        <v>84</v>
      </c>
      <c r="AW109" s="13" t="s">
        <v>37</v>
      </c>
      <c r="AX109" s="13" t="s">
        <v>76</v>
      </c>
      <c r="AY109" s="200" t="s">
        <v>157</v>
      </c>
    </row>
    <row r="110" spans="2:51" s="14" customFormat="1" ht="10">
      <c r="B110" s="201"/>
      <c r="C110" s="202"/>
      <c r="D110" s="192" t="s">
        <v>165</v>
      </c>
      <c r="E110" s="203" t="s">
        <v>19</v>
      </c>
      <c r="F110" s="204" t="s">
        <v>3305</v>
      </c>
      <c r="G110" s="202"/>
      <c r="H110" s="205">
        <v>8.12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165</v>
      </c>
      <c r="AU110" s="211" t="s">
        <v>86</v>
      </c>
      <c r="AV110" s="14" t="s">
        <v>86</v>
      </c>
      <c r="AW110" s="14" t="s">
        <v>37</v>
      </c>
      <c r="AX110" s="14" t="s">
        <v>76</v>
      </c>
      <c r="AY110" s="211" t="s">
        <v>157</v>
      </c>
    </row>
    <row r="111" spans="2:51" s="15" customFormat="1" ht="10">
      <c r="B111" s="217"/>
      <c r="C111" s="218"/>
      <c r="D111" s="192" t="s">
        <v>165</v>
      </c>
      <c r="E111" s="219" t="s">
        <v>19</v>
      </c>
      <c r="F111" s="220" t="s">
        <v>183</v>
      </c>
      <c r="G111" s="218"/>
      <c r="H111" s="221">
        <v>24.92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165</v>
      </c>
      <c r="AU111" s="227" t="s">
        <v>86</v>
      </c>
      <c r="AV111" s="15" t="s">
        <v>163</v>
      </c>
      <c r="AW111" s="15" t="s">
        <v>37</v>
      </c>
      <c r="AX111" s="15" t="s">
        <v>84</v>
      </c>
      <c r="AY111" s="227" t="s">
        <v>157</v>
      </c>
    </row>
    <row r="112" spans="1:65" s="2" customFormat="1" ht="22.25" customHeight="1">
      <c r="A112" s="36"/>
      <c r="B112" s="37"/>
      <c r="C112" s="176" t="s">
        <v>86</v>
      </c>
      <c r="D112" s="176" t="s">
        <v>159</v>
      </c>
      <c r="E112" s="177" t="s">
        <v>2916</v>
      </c>
      <c r="F112" s="178" t="s">
        <v>2917</v>
      </c>
      <c r="G112" s="179" t="s">
        <v>254</v>
      </c>
      <c r="H112" s="180">
        <v>253.993</v>
      </c>
      <c r="I112" s="181"/>
      <c r="J112" s="182">
        <f>ROUND(I112*H112,2)</f>
        <v>0</v>
      </c>
      <c r="K112" s="183"/>
      <c r="L112" s="41"/>
      <c r="M112" s="184" t="s">
        <v>19</v>
      </c>
      <c r="N112" s="185" t="s">
        <v>47</v>
      </c>
      <c r="O112" s="66"/>
      <c r="P112" s="186">
        <f>O112*H112</f>
        <v>0</v>
      </c>
      <c r="Q112" s="186">
        <v>0</v>
      </c>
      <c r="R112" s="186">
        <f>Q112*H112</f>
        <v>0</v>
      </c>
      <c r="S112" s="186">
        <v>0</v>
      </c>
      <c r="T112" s="187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8" t="s">
        <v>163</v>
      </c>
      <c r="AT112" s="188" t="s">
        <v>159</v>
      </c>
      <c r="AU112" s="188" t="s">
        <v>86</v>
      </c>
      <c r="AY112" s="19" t="s">
        <v>157</v>
      </c>
      <c r="BE112" s="189">
        <f>IF(N112="základní",J112,0)</f>
        <v>0</v>
      </c>
      <c r="BF112" s="189">
        <f>IF(N112="snížená",J112,0)</f>
        <v>0</v>
      </c>
      <c r="BG112" s="189">
        <f>IF(N112="zákl. přenesená",J112,0)</f>
        <v>0</v>
      </c>
      <c r="BH112" s="189">
        <f>IF(N112="sníž. přenesená",J112,0)</f>
        <v>0</v>
      </c>
      <c r="BI112" s="189">
        <f>IF(N112="nulová",J112,0)</f>
        <v>0</v>
      </c>
      <c r="BJ112" s="19" t="s">
        <v>84</v>
      </c>
      <c r="BK112" s="189">
        <f>ROUND(I112*H112,2)</f>
        <v>0</v>
      </c>
      <c r="BL112" s="19" t="s">
        <v>163</v>
      </c>
      <c r="BM112" s="188" t="s">
        <v>3306</v>
      </c>
    </row>
    <row r="113" spans="2:51" s="13" customFormat="1" ht="10">
      <c r="B113" s="190"/>
      <c r="C113" s="191"/>
      <c r="D113" s="192" t="s">
        <v>165</v>
      </c>
      <c r="E113" s="193" t="s">
        <v>19</v>
      </c>
      <c r="F113" s="194" t="s">
        <v>3292</v>
      </c>
      <c r="G113" s="191"/>
      <c r="H113" s="193" t="s">
        <v>19</v>
      </c>
      <c r="I113" s="195"/>
      <c r="J113" s="191"/>
      <c r="K113" s="191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165</v>
      </c>
      <c r="AU113" s="200" t="s">
        <v>86</v>
      </c>
      <c r="AV113" s="13" t="s">
        <v>84</v>
      </c>
      <c r="AW113" s="13" t="s">
        <v>37</v>
      </c>
      <c r="AX113" s="13" t="s">
        <v>76</v>
      </c>
      <c r="AY113" s="200" t="s">
        <v>157</v>
      </c>
    </row>
    <row r="114" spans="2:51" s="13" customFormat="1" ht="10">
      <c r="B114" s="190"/>
      <c r="C114" s="191"/>
      <c r="D114" s="192" t="s">
        <v>165</v>
      </c>
      <c r="E114" s="193" t="s">
        <v>19</v>
      </c>
      <c r="F114" s="194" t="s">
        <v>2903</v>
      </c>
      <c r="G114" s="191"/>
      <c r="H114" s="193" t="s">
        <v>19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165</v>
      </c>
      <c r="AU114" s="200" t="s">
        <v>86</v>
      </c>
      <c r="AV114" s="13" t="s">
        <v>84</v>
      </c>
      <c r="AW114" s="13" t="s">
        <v>37</v>
      </c>
      <c r="AX114" s="13" t="s">
        <v>76</v>
      </c>
      <c r="AY114" s="200" t="s">
        <v>157</v>
      </c>
    </row>
    <row r="115" spans="2:51" s="13" customFormat="1" ht="10">
      <c r="B115" s="190"/>
      <c r="C115" s="191"/>
      <c r="D115" s="192" t="s">
        <v>165</v>
      </c>
      <c r="E115" s="193" t="s">
        <v>19</v>
      </c>
      <c r="F115" s="194" t="s">
        <v>3293</v>
      </c>
      <c r="G115" s="191"/>
      <c r="H115" s="193" t="s">
        <v>19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165</v>
      </c>
      <c r="AU115" s="200" t="s">
        <v>86</v>
      </c>
      <c r="AV115" s="13" t="s">
        <v>84</v>
      </c>
      <c r="AW115" s="13" t="s">
        <v>37</v>
      </c>
      <c r="AX115" s="13" t="s">
        <v>76</v>
      </c>
      <c r="AY115" s="200" t="s">
        <v>157</v>
      </c>
    </row>
    <row r="116" spans="2:51" s="13" customFormat="1" ht="10">
      <c r="B116" s="190"/>
      <c r="C116" s="191"/>
      <c r="D116" s="192" t="s">
        <v>165</v>
      </c>
      <c r="E116" s="193" t="s">
        <v>19</v>
      </c>
      <c r="F116" s="194" t="s">
        <v>3294</v>
      </c>
      <c r="G116" s="191"/>
      <c r="H116" s="193" t="s">
        <v>19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165</v>
      </c>
      <c r="AU116" s="200" t="s">
        <v>86</v>
      </c>
      <c r="AV116" s="13" t="s">
        <v>84</v>
      </c>
      <c r="AW116" s="13" t="s">
        <v>37</v>
      </c>
      <c r="AX116" s="13" t="s">
        <v>76</v>
      </c>
      <c r="AY116" s="200" t="s">
        <v>157</v>
      </c>
    </row>
    <row r="117" spans="2:51" s="13" customFormat="1" ht="10">
      <c r="B117" s="190"/>
      <c r="C117" s="191"/>
      <c r="D117" s="192" t="s">
        <v>165</v>
      </c>
      <c r="E117" s="193" t="s">
        <v>19</v>
      </c>
      <c r="F117" s="194" t="s">
        <v>3295</v>
      </c>
      <c r="G117" s="191"/>
      <c r="H117" s="193" t="s">
        <v>19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165</v>
      </c>
      <c r="AU117" s="200" t="s">
        <v>86</v>
      </c>
      <c r="AV117" s="13" t="s">
        <v>84</v>
      </c>
      <c r="AW117" s="13" t="s">
        <v>37</v>
      </c>
      <c r="AX117" s="13" t="s">
        <v>76</v>
      </c>
      <c r="AY117" s="200" t="s">
        <v>157</v>
      </c>
    </row>
    <row r="118" spans="2:51" s="13" customFormat="1" ht="10">
      <c r="B118" s="190"/>
      <c r="C118" s="191"/>
      <c r="D118" s="192" t="s">
        <v>165</v>
      </c>
      <c r="E118" s="193" t="s">
        <v>19</v>
      </c>
      <c r="F118" s="194" t="s">
        <v>3296</v>
      </c>
      <c r="G118" s="191"/>
      <c r="H118" s="193" t="s">
        <v>19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165</v>
      </c>
      <c r="AU118" s="200" t="s">
        <v>86</v>
      </c>
      <c r="AV118" s="13" t="s">
        <v>84</v>
      </c>
      <c r="AW118" s="13" t="s">
        <v>37</v>
      </c>
      <c r="AX118" s="13" t="s">
        <v>76</v>
      </c>
      <c r="AY118" s="200" t="s">
        <v>157</v>
      </c>
    </row>
    <row r="119" spans="2:51" s="13" customFormat="1" ht="10">
      <c r="B119" s="190"/>
      <c r="C119" s="191"/>
      <c r="D119" s="192" t="s">
        <v>165</v>
      </c>
      <c r="E119" s="193" t="s">
        <v>19</v>
      </c>
      <c r="F119" s="194" t="s">
        <v>3297</v>
      </c>
      <c r="G119" s="191"/>
      <c r="H119" s="193" t="s">
        <v>19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165</v>
      </c>
      <c r="AU119" s="200" t="s">
        <v>86</v>
      </c>
      <c r="AV119" s="13" t="s">
        <v>84</v>
      </c>
      <c r="AW119" s="13" t="s">
        <v>37</v>
      </c>
      <c r="AX119" s="13" t="s">
        <v>76</v>
      </c>
      <c r="AY119" s="200" t="s">
        <v>157</v>
      </c>
    </row>
    <row r="120" spans="2:51" s="13" customFormat="1" ht="10">
      <c r="B120" s="190"/>
      <c r="C120" s="191"/>
      <c r="D120" s="192" t="s">
        <v>165</v>
      </c>
      <c r="E120" s="193" t="s">
        <v>19</v>
      </c>
      <c r="F120" s="194" t="s">
        <v>3298</v>
      </c>
      <c r="G120" s="191"/>
      <c r="H120" s="193" t="s">
        <v>19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165</v>
      </c>
      <c r="AU120" s="200" t="s">
        <v>86</v>
      </c>
      <c r="AV120" s="13" t="s">
        <v>84</v>
      </c>
      <c r="AW120" s="13" t="s">
        <v>37</v>
      </c>
      <c r="AX120" s="13" t="s">
        <v>76</v>
      </c>
      <c r="AY120" s="200" t="s">
        <v>157</v>
      </c>
    </row>
    <row r="121" spans="2:51" s="13" customFormat="1" ht="10">
      <c r="B121" s="190"/>
      <c r="C121" s="191"/>
      <c r="D121" s="192" t="s">
        <v>165</v>
      </c>
      <c r="E121" s="193" t="s">
        <v>19</v>
      </c>
      <c r="F121" s="194" t="s">
        <v>3307</v>
      </c>
      <c r="G121" s="191"/>
      <c r="H121" s="193" t="s">
        <v>19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165</v>
      </c>
      <c r="AU121" s="200" t="s">
        <v>86</v>
      </c>
      <c r="AV121" s="13" t="s">
        <v>84</v>
      </c>
      <c r="AW121" s="13" t="s">
        <v>37</v>
      </c>
      <c r="AX121" s="13" t="s">
        <v>76</v>
      </c>
      <c r="AY121" s="200" t="s">
        <v>157</v>
      </c>
    </row>
    <row r="122" spans="2:51" s="14" customFormat="1" ht="10">
      <c r="B122" s="201"/>
      <c r="C122" s="202"/>
      <c r="D122" s="192" t="s">
        <v>165</v>
      </c>
      <c r="E122" s="203" t="s">
        <v>19</v>
      </c>
      <c r="F122" s="204" t="s">
        <v>3308</v>
      </c>
      <c r="G122" s="202"/>
      <c r="H122" s="205">
        <v>9.785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165</v>
      </c>
      <c r="AU122" s="211" t="s">
        <v>86</v>
      </c>
      <c r="AV122" s="14" t="s">
        <v>86</v>
      </c>
      <c r="AW122" s="14" t="s">
        <v>37</v>
      </c>
      <c r="AX122" s="14" t="s">
        <v>76</v>
      </c>
      <c r="AY122" s="211" t="s">
        <v>157</v>
      </c>
    </row>
    <row r="123" spans="2:51" s="13" customFormat="1" ht="10">
      <c r="B123" s="190"/>
      <c r="C123" s="191"/>
      <c r="D123" s="192" t="s">
        <v>165</v>
      </c>
      <c r="E123" s="193" t="s">
        <v>19</v>
      </c>
      <c r="F123" s="194" t="s">
        <v>3309</v>
      </c>
      <c r="G123" s="191"/>
      <c r="H123" s="193" t="s">
        <v>19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165</v>
      </c>
      <c r="AU123" s="200" t="s">
        <v>86</v>
      </c>
      <c r="AV123" s="13" t="s">
        <v>84</v>
      </c>
      <c r="AW123" s="13" t="s">
        <v>37</v>
      </c>
      <c r="AX123" s="13" t="s">
        <v>76</v>
      </c>
      <c r="AY123" s="200" t="s">
        <v>157</v>
      </c>
    </row>
    <row r="124" spans="2:51" s="14" customFormat="1" ht="10">
      <c r="B124" s="201"/>
      <c r="C124" s="202"/>
      <c r="D124" s="192" t="s">
        <v>165</v>
      </c>
      <c r="E124" s="203" t="s">
        <v>19</v>
      </c>
      <c r="F124" s="204" t="s">
        <v>3310</v>
      </c>
      <c r="G124" s="202"/>
      <c r="H124" s="205">
        <v>38.513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165</v>
      </c>
      <c r="AU124" s="211" t="s">
        <v>86</v>
      </c>
      <c r="AV124" s="14" t="s">
        <v>86</v>
      </c>
      <c r="AW124" s="14" t="s">
        <v>37</v>
      </c>
      <c r="AX124" s="14" t="s">
        <v>76</v>
      </c>
      <c r="AY124" s="211" t="s">
        <v>157</v>
      </c>
    </row>
    <row r="125" spans="2:51" s="13" customFormat="1" ht="10">
      <c r="B125" s="190"/>
      <c r="C125" s="191"/>
      <c r="D125" s="192" t="s">
        <v>165</v>
      </c>
      <c r="E125" s="193" t="s">
        <v>19</v>
      </c>
      <c r="F125" s="194" t="s">
        <v>3311</v>
      </c>
      <c r="G125" s="191"/>
      <c r="H125" s="193" t="s">
        <v>19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165</v>
      </c>
      <c r="AU125" s="200" t="s">
        <v>86</v>
      </c>
      <c r="AV125" s="13" t="s">
        <v>84</v>
      </c>
      <c r="AW125" s="13" t="s">
        <v>37</v>
      </c>
      <c r="AX125" s="13" t="s">
        <v>76</v>
      </c>
      <c r="AY125" s="200" t="s">
        <v>157</v>
      </c>
    </row>
    <row r="126" spans="2:51" s="14" customFormat="1" ht="10">
      <c r="B126" s="201"/>
      <c r="C126" s="202"/>
      <c r="D126" s="192" t="s">
        <v>165</v>
      </c>
      <c r="E126" s="203" t="s">
        <v>19</v>
      </c>
      <c r="F126" s="204" t="s">
        <v>3312</v>
      </c>
      <c r="G126" s="202"/>
      <c r="H126" s="205">
        <v>2.449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165</v>
      </c>
      <c r="AU126" s="211" t="s">
        <v>86</v>
      </c>
      <c r="AV126" s="14" t="s">
        <v>86</v>
      </c>
      <c r="AW126" s="14" t="s">
        <v>37</v>
      </c>
      <c r="AX126" s="14" t="s">
        <v>76</v>
      </c>
      <c r="AY126" s="211" t="s">
        <v>157</v>
      </c>
    </row>
    <row r="127" spans="2:51" s="16" customFormat="1" ht="10">
      <c r="B127" s="228"/>
      <c r="C127" s="229"/>
      <c r="D127" s="192" t="s">
        <v>165</v>
      </c>
      <c r="E127" s="230" t="s">
        <v>19</v>
      </c>
      <c r="F127" s="231" t="s">
        <v>190</v>
      </c>
      <c r="G127" s="229"/>
      <c r="H127" s="232">
        <v>50.747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165</v>
      </c>
      <c r="AU127" s="238" t="s">
        <v>86</v>
      </c>
      <c r="AV127" s="16" t="s">
        <v>173</v>
      </c>
      <c r="AW127" s="16" t="s">
        <v>37</v>
      </c>
      <c r="AX127" s="16" t="s">
        <v>76</v>
      </c>
      <c r="AY127" s="238" t="s">
        <v>157</v>
      </c>
    </row>
    <row r="128" spans="2:51" s="13" customFormat="1" ht="10">
      <c r="B128" s="190"/>
      <c r="C128" s="191"/>
      <c r="D128" s="192" t="s">
        <v>165</v>
      </c>
      <c r="E128" s="193" t="s">
        <v>19</v>
      </c>
      <c r="F128" s="194" t="s">
        <v>3303</v>
      </c>
      <c r="G128" s="191"/>
      <c r="H128" s="193" t="s">
        <v>19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165</v>
      </c>
      <c r="AU128" s="200" t="s">
        <v>86</v>
      </c>
      <c r="AV128" s="13" t="s">
        <v>84</v>
      </c>
      <c r="AW128" s="13" t="s">
        <v>37</v>
      </c>
      <c r="AX128" s="13" t="s">
        <v>76</v>
      </c>
      <c r="AY128" s="200" t="s">
        <v>157</v>
      </c>
    </row>
    <row r="129" spans="2:51" s="13" customFormat="1" ht="10">
      <c r="B129" s="190"/>
      <c r="C129" s="191"/>
      <c r="D129" s="192" t="s">
        <v>165</v>
      </c>
      <c r="E129" s="193" t="s">
        <v>19</v>
      </c>
      <c r="F129" s="194" t="s">
        <v>3313</v>
      </c>
      <c r="G129" s="191"/>
      <c r="H129" s="193" t="s">
        <v>19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165</v>
      </c>
      <c r="AU129" s="200" t="s">
        <v>86</v>
      </c>
      <c r="AV129" s="13" t="s">
        <v>84</v>
      </c>
      <c r="AW129" s="13" t="s">
        <v>37</v>
      </c>
      <c r="AX129" s="13" t="s">
        <v>76</v>
      </c>
      <c r="AY129" s="200" t="s">
        <v>157</v>
      </c>
    </row>
    <row r="130" spans="2:51" s="14" customFormat="1" ht="10">
      <c r="B130" s="201"/>
      <c r="C130" s="202"/>
      <c r="D130" s="192" t="s">
        <v>165</v>
      </c>
      <c r="E130" s="203" t="s">
        <v>19</v>
      </c>
      <c r="F130" s="204" t="s">
        <v>3314</v>
      </c>
      <c r="G130" s="202"/>
      <c r="H130" s="205">
        <v>50.083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165</v>
      </c>
      <c r="AU130" s="211" t="s">
        <v>86</v>
      </c>
      <c r="AV130" s="14" t="s">
        <v>86</v>
      </c>
      <c r="AW130" s="14" t="s">
        <v>37</v>
      </c>
      <c r="AX130" s="14" t="s">
        <v>76</v>
      </c>
      <c r="AY130" s="211" t="s">
        <v>157</v>
      </c>
    </row>
    <row r="131" spans="2:51" s="13" customFormat="1" ht="10">
      <c r="B131" s="190"/>
      <c r="C131" s="191"/>
      <c r="D131" s="192" t="s">
        <v>165</v>
      </c>
      <c r="E131" s="193" t="s">
        <v>19</v>
      </c>
      <c r="F131" s="194" t="s">
        <v>3315</v>
      </c>
      <c r="G131" s="191"/>
      <c r="H131" s="193" t="s">
        <v>19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165</v>
      </c>
      <c r="AU131" s="200" t="s">
        <v>86</v>
      </c>
      <c r="AV131" s="13" t="s">
        <v>84</v>
      </c>
      <c r="AW131" s="13" t="s">
        <v>37</v>
      </c>
      <c r="AX131" s="13" t="s">
        <v>76</v>
      </c>
      <c r="AY131" s="200" t="s">
        <v>157</v>
      </c>
    </row>
    <row r="132" spans="2:51" s="14" customFormat="1" ht="10">
      <c r="B132" s="201"/>
      <c r="C132" s="202"/>
      <c r="D132" s="192" t="s">
        <v>165</v>
      </c>
      <c r="E132" s="203" t="s">
        <v>19</v>
      </c>
      <c r="F132" s="204" t="s">
        <v>3316</v>
      </c>
      <c r="G132" s="202"/>
      <c r="H132" s="205">
        <v>1.748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165</v>
      </c>
      <c r="AU132" s="211" t="s">
        <v>86</v>
      </c>
      <c r="AV132" s="14" t="s">
        <v>86</v>
      </c>
      <c r="AW132" s="14" t="s">
        <v>37</v>
      </c>
      <c r="AX132" s="14" t="s">
        <v>76</v>
      </c>
      <c r="AY132" s="211" t="s">
        <v>157</v>
      </c>
    </row>
    <row r="133" spans="2:51" s="13" customFormat="1" ht="10">
      <c r="B133" s="190"/>
      <c r="C133" s="191"/>
      <c r="D133" s="192" t="s">
        <v>165</v>
      </c>
      <c r="E133" s="193" t="s">
        <v>19</v>
      </c>
      <c r="F133" s="194" t="s">
        <v>3317</v>
      </c>
      <c r="G133" s="191"/>
      <c r="H133" s="193" t="s">
        <v>19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165</v>
      </c>
      <c r="AU133" s="200" t="s">
        <v>86</v>
      </c>
      <c r="AV133" s="13" t="s">
        <v>84</v>
      </c>
      <c r="AW133" s="13" t="s">
        <v>37</v>
      </c>
      <c r="AX133" s="13" t="s">
        <v>76</v>
      </c>
      <c r="AY133" s="200" t="s">
        <v>157</v>
      </c>
    </row>
    <row r="134" spans="2:51" s="14" customFormat="1" ht="10">
      <c r="B134" s="201"/>
      <c r="C134" s="202"/>
      <c r="D134" s="192" t="s">
        <v>165</v>
      </c>
      <c r="E134" s="203" t="s">
        <v>19</v>
      </c>
      <c r="F134" s="204" t="s">
        <v>3318</v>
      </c>
      <c r="G134" s="202"/>
      <c r="H134" s="205">
        <v>40.993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165</v>
      </c>
      <c r="AU134" s="211" t="s">
        <v>86</v>
      </c>
      <c r="AV134" s="14" t="s">
        <v>86</v>
      </c>
      <c r="AW134" s="14" t="s">
        <v>37</v>
      </c>
      <c r="AX134" s="14" t="s">
        <v>76</v>
      </c>
      <c r="AY134" s="211" t="s">
        <v>157</v>
      </c>
    </row>
    <row r="135" spans="2:51" s="16" customFormat="1" ht="10">
      <c r="B135" s="228"/>
      <c r="C135" s="229"/>
      <c r="D135" s="192" t="s">
        <v>165</v>
      </c>
      <c r="E135" s="230" t="s">
        <v>19</v>
      </c>
      <c r="F135" s="231" t="s">
        <v>190</v>
      </c>
      <c r="G135" s="229"/>
      <c r="H135" s="232">
        <v>92.824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165</v>
      </c>
      <c r="AU135" s="238" t="s">
        <v>86</v>
      </c>
      <c r="AV135" s="16" t="s">
        <v>173</v>
      </c>
      <c r="AW135" s="16" t="s">
        <v>37</v>
      </c>
      <c r="AX135" s="16" t="s">
        <v>76</v>
      </c>
      <c r="AY135" s="238" t="s">
        <v>157</v>
      </c>
    </row>
    <row r="136" spans="2:51" s="13" customFormat="1" ht="10">
      <c r="B136" s="190"/>
      <c r="C136" s="191"/>
      <c r="D136" s="192" t="s">
        <v>165</v>
      </c>
      <c r="E136" s="193" t="s">
        <v>19</v>
      </c>
      <c r="F136" s="194" t="s">
        <v>3319</v>
      </c>
      <c r="G136" s="191"/>
      <c r="H136" s="193" t="s">
        <v>19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165</v>
      </c>
      <c r="AU136" s="200" t="s">
        <v>86</v>
      </c>
      <c r="AV136" s="13" t="s">
        <v>84</v>
      </c>
      <c r="AW136" s="13" t="s">
        <v>37</v>
      </c>
      <c r="AX136" s="13" t="s">
        <v>76</v>
      </c>
      <c r="AY136" s="200" t="s">
        <v>157</v>
      </c>
    </row>
    <row r="137" spans="2:51" s="13" customFormat="1" ht="10">
      <c r="B137" s="190"/>
      <c r="C137" s="191"/>
      <c r="D137" s="192" t="s">
        <v>165</v>
      </c>
      <c r="E137" s="193" t="s">
        <v>19</v>
      </c>
      <c r="F137" s="194" t="s">
        <v>3320</v>
      </c>
      <c r="G137" s="191"/>
      <c r="H137" s="193" t="s">
        <v>19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165</v>
      </c>
      <c r="AU137" s="200" t="s">
        <v>86</v>
      </c>
      <c r="AV137" s="13" t="s">
        <v>84</v>
      </c>
      <c r="AW137" s="13" t="s">
        <v>37</v>
      </c>
      <c r="AX137" s="13" t="s">
        <v>76</v>
      </c>
      <c r="AY137" s="200" t="s">
        <v>157</v>
      </c>
    </row>
    <row r="138" spans="2:51" s="14" customFormat="1" ht="10">
      <c r="B138" s="201"/>
      <c r="C138" s="202"/>
      <c r="D138" s="192" t="s">
        <v>165</v>
      </c>
      <c r="E138" s="203" t="s">
        <v>19</v>
      </c>
      <c r="F138" s="204" t="s">
        <v>3321</v>
      </c>
      <c r="G138" s="202"/>
      <c r="H138" s="205">
        <v>0.816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165</v>
      </c>
      <c r="AU138" s="211" t="s">
        <v>86</v>
      </c>
      <c r="AV138" s="14" t="s">
        <v>86</v>
      </c>
      <c r="AW138" s="14" t="s">
        <v>37</v>
      </c>
      <c r="AX138" s="14" t="s">
        <v>76</v>
      </c>
      <c r="AY138" s="211" t="s">
        <v>157</v>
      </c>
    </row>
    <row r="139" spans="2:51" s="14" customFormat="1" ht="10">
      <c r="B139" s="201"/>
      <c r="C139" s="202"/>
      <c r="D139" s="192" t="s">
        <v>165</v>
      </c>
      <c r="E139" s="203" t="s">
        <v>19</v>
      </c>
      <c r="F139" s="204" t="s">
        <v>3322</v>
      </c>
      <c r="G139" s="202"/>
      <c r="H139" s="205">
        <v>49.983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165</v>
      </c>
      <c r="AU139" s="211" t="s">
        <v>86</v>
      </c>
      <c r="AV139" s="14" t="s">
        <v>86</v>
      </c>
      <c r="AW139" s="14" t="s">
        <v>37</v>
      </c>
      <c r="AX139" s="14" t="s">
        <v>76</v>
      </c>
      <c r="AY139" s="211" t="s">
        <v>157</v>
      </c>
    </row>
    <row r="140" spans="2:51" s="14" customFormat="1" ht="10">
      <c r="B140" s="201"/>
      <c r="C140" s="202"/>
      <c r="D140" s="192" t="s">
        <v>165</v>
      </c>
      <c r="E140" s="203" t="s">
        <v>19</v>
      </c>
      <c r="F140" s="204" t="s">
        <v>3323</v>
      </c>
      <c r="G140" s="202"/>
      <c r="H140" s="205">
        <v>49.983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165</v>
      </c>
      <c r="AU140" s="211" t="s">
        <v>86</v>
      </c>
      <c r="AV140" s="14" t="s">
        <v>86</v>
      </c>
      <c r="AW140" s="14" t="s">
        <v>37</v>
      </c>
      <c r="AX140" s="14" t="s">
        <v>76</v>
      </c>
      <c r="AY140" s="211" t="s">
        <v>157</v>
      </c>
    </row>
    <row r="141" spans="2:51" s="14" customFormat="1" ht="10">
      <c r="B141" s="201"/>
      <c r="C141" s="202"/>
      <c r="D141" s="192" t="s">
        <v>165</v>
      </c>
      <c r="E141" s="203" t="s">
        <v>19</v>
      </c>
      <c r="F141" s="204" t="s">
        <v>3324</v>
      </c>
      <c r="G141" s="202"/>
      <c r="H141" s="205">
        <v>9.64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165</v>
      </c>
      <c r="AU141" s="211" t="s">
        <v>86</v>
      </c>
      <c r="AV141" s="14" t="s">
        <v>86</v>
      </c>
      <c r="AW141" s="14" t="s">
        <v>37</v>
      </c>
      <c r="AX141" s="14" t="s">
        <v>76</v>
      </c>
      <c r="AY141" s="211" t="s">
        <v>157</v>
      </c>
    </row>
    <row r="142" spans="2:51" s="16" customFormat="1" ht="10">
      <c r="B142" s="228"/>
      <c r="C142" s="229"/>
      <c r="D142" s="192" t="s">
        <v>165</v>
      </c>
      <c r="E142" s="230" t="s">
        <v>19</v>
      </c>
      <c r="F142" s="231" t="s">
        <v>190</v>
      </c>
      <c r="G142" s="229"/>
      <c r="H142" s="232">
        <v>110.422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165</v>
      </c>
      <c r="AU142" s="238" t="s">
        <v>86</v>
      </c>
      <c r="AV142" s="16" t="s">
        <v>173</v>
      </c>
      <c r="AW142" s="16" t="s">
        <v>37</v>
      </c>
      <c r="AX142" s="16" t="s">
        <v>76</v>
      </c>
      <c r="AY142" s="238" t="s">
        <v>157</v>
      </c>
    </row>
    <row r="143" spans="2:51" s="15" customFormat="1" ht="10">
      <c r="B143" s="217"/>
      <c r="C143" s="218"/>
      <c r="D143" s="192" t="s">
        <v>165</v>
      </c>
      <c r="E143" s="219" t="s">
        <v>19</v>
      </c>
      <c r="F143" s="220" t="s">
        <v>183</v>
      </c>
      <c r="G143" s="218"/>
      <c r="H143" s="221">
        <v>253.993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165</v>
      </c>
      <c r="AU143" s="227" t="s">
        <v>86</v>
      </c>
      <c r="AV143" s="15" t="s">
        <v>163</v>
      </c>
      <c r="AW143" s="15" t="s">
        <v>37</v>
      </c>
      <c r="AX143" s="15" t="s">
        <v>84</v>
      </c>
      <c r="AY143" s="227" t="s">
        <v>157</v>
      </c>
    </row>
    <row r="144" spans="1:65" s="2" customFormat="1" ht="19.75" customHeight="1">
      <c r="A144" s="36"/>
      <c r="B144" s="37"/>
      <c r="C144" s="176" t="s">
        <v>173</v>
      </c>
      <c r="D144" s="176" t="s">
        <v>159</v>
      </c>
      <c r="E144" s="177" t="s">
        <v>2923</v>
      </c>
      <c r="F144" s="178" t="s">
        <v>2924</v>
      </c>
      <c r="G144" s="179" t="s">
        <v>176</v>
      </c>
      <c r="H144" s="180">
        <v>521.023</v>
      </c>
      <c r="I144" s="181"/>
      <c r="J144" s="182">
        <f>ROUND(I144*H144,2)</f>
        <v>0</v>
      </c>
      <c r="K144" s="183"/>
      <c r="L144" s="41"/>
      <c r="M144" s="184" t="s">
        <v>19</v>
      </c>
      <c r="N144" s="185" t="s">
        <v>47</v>
      </c>
      <c r="O144" s="66"/>
      <c r="P144" s="186">
        <f>O144*H144</f>
        <v>0</v>
      </c>
      <c r="Q144" s="186">
        <v>0.00084</v>
      </c>
      <c r="R144" s="186">
        <f>Q144*H144</f>
        <v>0.43765932</v>
      </c>
      <c r="S144" s="186">
        <v>0</v>
      </c>
      <c r="T144" s="18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8" t="s">
        <v>163</v>
      </c>
      <c r="AT144" s="188" t="s">
        <v>159</v>
      </c>
      <c r="AU144" s="188" t="s">
        <v>86</v>
      </c>
      <c r="AY144" s="19" t="s">
        <v>157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9" t="s">
        <v>84</v>
      </c>
      <c r="BK144" s="189">
        <f>ROUND(I144*H144,2)</f>
        <v>0</v>
      </c>
      <c r="BL144" s="19" t="s">
        <v>163</v>
      </c>
      <c r="BM144" s="188" t="s">
        <v>3325</v>
      </c>
    </row>
    <row r="145" spans="2:51" s="13" customFormat="1" ht="10">
      <c r="B145" s="190"/>
      <c r="C145" s="191"/>
      <c r="D145" s="192" t="s">
        <v>165</v>
      </c>
      <c r="E145" s="193" t="s">
        <v>19</v>
      </c>
      <c r="F145" s="194" t="s">
        <v>3292</v>
      </c>
      <c r="G145" s="191"/>
      <c r="H145" s="193" t="s">
        <v>19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165</v>
      </c>
      <c r="AU145" s="200" t="s">
        <v>86</v>
      </c>
      <c r="AV145" s="13" t="s">
        <v>84</v>
      </c>
      <c r="AW145" s="13" t="s">
        <v>37</v>
      </c>
      <c r="AX145" s="13" t="s">
        <v>76</v>
      </c>
      <c r="AY145" s="200" t="s">
        <v>157</v>
      </c>
    </row>
    <row r="146" spans="2:51" s="13" customFormat="1" ht="10">
      <c r="B146" s="190"/>
      <c r="C146" s="191"/>
      <c r="D146" s="192" t="s">
        <v>165</v>
      </c>
      <c r="E146" s="193" t="s">
        <v>19</v>
      </c>
      <c r="F146" s="194" t="s">
        <v>2903</v>
      </c>
      <c r="G146" s="191"/>
      <c r="H146" s="193" t="s">
        <v>19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165</v>
      </c>
      <c r="AU146" s="200" t="s">
        <v>86</v>
      </c>
      <c r="AV146" s="13" t="s">
        <v>84</v>
      </c>
      <c r="AW146" s="13" t="s">
        <v>37</v>
      </c>
      <c r="AX146" s="13" t="s">
        <v>76</v>
      </c>
      <c r="AY146" s="200" t="s">
        <v>157</v>
      </c>
    </row>
    <row r="147" spans="2:51" s="13" customFormat="1" ht="10">
      <c r="B147" s="190"/>
      <c r="C147" s="191"/>
      <c r="D147" s="192" t="s">
        <v>165</v>
      </c>
      <c r="E147" s="193" t="s">
        <v>19</v>
      </c>
      <c r="F147" s="194" t="s">
        <v>3293</v>
      </c>
      <c r="G147" s="191"/>
      <c r="H147" s="193" t="s">
        <v>19</v>
      </c>
      <c r="I147" s="195"/>
      <c r="J147" s="191"/>
      <c r="K147" s="191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165</v>
      </c>
      <c r="AU147" s="200" t="s">
        <v>86</v>
      </c>
      <c r="AV147" s="13" t="s">
        <v>84</v>
      </c>
      <c r="AW147" s="13" t="s">
        <v>37</v>
      </c>
      <c r="AX147" s="13" t="s">
        <v>76</v>
      </c>
      <c r="AY147" s="200" t="s">
        <v>157</v>
      </c>
    </row>
    <row r="148" spans="2:51" s="13" customFormat="1" ht="10">
      <c r="B148" s="190"/>
      <c r="C148" s="191"/>
      <c r="D148" s="192" t="s">
        <v>165</v>
      </c>
      <c r="E148" s="193" t="s">
        <v>19</v>
      </c>
      <c r="F148" s="194" t="s">
        <v>3294</v>
      </c>
      <c r="G148" s="191"/>
      <c r="H148" s="193" t="s">
        <v>19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165</v>
      </c>
      <c r="AU148" s="200" t="s">
        <v>86</v>
      </c>
      <c r="AV148" s="13" t="s">
        <v>84</v>
      </c>
      <c r="AW148" s="13" t="s">
        <v>37</v>
      </c>
      <c r="AX148" s="13" t="s">
        <v>76</v>
      </c>
      <c r="AY148" s="200" t="s">
        <v>157</v>
      </c>
    </row>
    <row r="149" spans="2:51" s="13" customFormat="1" ht="10">
      <c r="B149" s="190"/>
      <c r="C149" s="191"/>
      <c r="D149" s="192" t="s">
        <v>165</v>
      </c>
      <c r="E149" s="193" t="s">
        <v>19</v>
      </c>
      <c r="F149" s="194" t="s">
        <v>3295</v>
      </c>
      <c r="G149" s="191"/>
      <c r="H149" s="193" t="s">
        <v>19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165</v>
      </c>
      <c r="AU149" s="200" t="s">
        <v>86</v>
      </c>
      <c r="AV149" s="13" t="s">
        <v>84</v>
      </c>
      <c r="AW149" s="13" t="s">
        <v>37</v>
      </c>
      <c r="AX149" s="13" t="s">
        <v>76</v>
      </c>
      <c r="AY149" s="200" t="s">
        <v>157</v>
      </c>
    </row>
    <row r="150" spans="2:51" s="13" customFormat="1" ht="10">
      <c r="B150" s="190"/>
      <c r="C150" s="191"/>
      <c r="D150" s="192" t="s">
        <v>165</v>
      </c>
      <c r="E150" s="193" t="s">
        <v>19</v>
      </c>
      <c r="F150" s="194" t="s">
        <v>3296</v>
      </c>
      <c r="G150" s="191"/>
      <c r="H150" s="193" t="s">
        <v>19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165</v>
      </c>
      <c r="AU150" s="200" t="s">
        <v>86</v>
      </c>
      <c r="AV150" s="13" t="s">
        <v>84</v>
      </c>
      <c r="AW150" s="13" t="s">
        <v>37</v>
      </c>
      <c r="AX150" s="13" t="s">
        <v>76</v>
      </c>
      <c r="AY150" s="200" t="s">
        <v>157</v>
      </c>
    </row>
    <row r="151" spans="2:51" s="13" customFormat="1" ht="10">
      <c r="B151" s="190"/>
      <c r="C151" s="191"/>
      <c r="D151" s="192" t="s">
        <v>165</v>
      </c>
      <c r="E151" s="193" t="s">
        <v>19</v>
      </c>
      <c r="F151" s="194" t="s">
        <v>3297</v>
      </c>
      <c r="G151" s="191"/>
      <c r="H151" s="193" t="s">
        <v>19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165</v>
      </c>
      <c r="AU151" s="200" t="s">
        <v>86</v>
      </c>
      <c r="AV151" s="13" t="s">
        <v>84</v>
      </c>
      <c r="AW151" s="13" t="s">
        <v>37</v>
      </c>
      <c r="AX151" s="13" t="s">
        <v>76</v>
      </c>
      <c r="AY151" s="200" t="s">
        <v>157</v>
      </c>
    </row>
    <row r="152" spans="2:51" s="13" customFormat="1" ht="10">
      <c r="B152" s="190"/>
      <c r="C152" s="191"/>
      <c r="D152" s="192" t="s">
        <v>165</v>
      </c>
      <c r="E152" s="193" t="s">
        <v>19</v>
      </c>
      <c r="F152" s="194" t="s">
        <v>3298</v>
      </c>
      <c r="G152" s="191"/>
      <c r="H152" s="193" t="s">
        <v>19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165</v>
      </c>
      <c r="AU152" s="200" t="s">
        <v>86</v>
      </c>
      <c r="AV152" s="13" t="s">
        <v>84</v>
      </c>
      <c r="AW152" s="13" t="s">
        <v>37</v>
      </c>
      <c r="AX152" s="13" t="s">
        <v>76</v>
      </c>
      <c r="AY152" s="200" t="s">
        <v>157</v>
      </c>
    </row>
    <row r="153" spans="2:51" s="14" customFormat="1" ht="10">
      <c r="B153" s="201"/>
      <c r="C153" s="202"/>
      <c r="D153" s="192" t="s">
        <v>165</v>
      </c>
      <c r="E153" s="203" t="s">
        <v>19</v>
      </c>
      <c r="F153" s="204" t="s">
        <v>2926</v>
      </c>
      <c r="G153" s="202"/>
      <c r="H153" s="205">
        <v>11.441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165</v>
      </c>
      <c r="AU153" s="211" t="s">
        <v>86</v>
      </c>
      <c r="AV153" s="14" t="s">
        <v>86</v>
      </c>
      <c r="AW153" s="14" t="s">
        <v>37</v>
      </c>
      <c r="AX153" s="14" t="s">
        <v>76</v>
      </c>
      <c r="AY153" s="211" t="s">
        <v>157</v>
      </c>
    </row>
    <row r="154" spans="2:51" s="14" customFormat="1" ht="10">
      <c r="B154" s="201"/>
      <c r="C154" s="202"/>
      <c r="D154" s="192" t="s">
        <v>165</v>
      </c>
      <c r="E154" s="203" t="s">
        <v>19</v>
      </c>
      <c r="F154" s="204" t="s">
        <v>2927</v>
      </c>
      <c r="G154" s="202"/>
      <c r="H154" s="205">
        <v>40.596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165</v>
      </c>
      <c r="AU154" s="211" t="s">
        <v>86</v>
      </c>
      <c r="AV154" s="14" t="s">
        <v>86</v>
      </c>
      <c r="AW154" s="14" t="s">
        <v>37</v>
      </c>
      <c r="AX154" s="14" t="s">
        <v>76</v>
      </c>
      <c r="AY154" s="211" t="s">
        <v>157</v>
      </c>
    </row>
    <row r="155" spans="2:51" s="13" customFormat="1" ht="10">
      <c r="B155" s="190"/>
      <c r="C155" s="191"/>
      <c r="D155" s="192" t="s">
        <v>165</v>
      </c>
      <c r="E155" s="193" t="s">
        <v>19</v>
      </c>
      <c r="F155" s="194" t="s">
        <v>3307</v>
      </c>
      <c r="G155" s="191"/>
      <c r="H155" s="193" t="s">
        <v>19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165</v>
      </c>
      <c r="AU155" s="200" t="s">
        <v>86</v>
      </c>
      <c r="AV155" s="13" t="s">
        <v>84</v>
      </c>
      <c r="AW155" s="13" t="s">
        <v>37</v>
      </c>
      <c r="AX155" s="13" t="s">
        <v>76</v>
      </c>
      <c r="AY155" s="200" t="s">
        <v>157</v>
      </c>
    </row>
    <row r="156" spans="2:51" s="14" customFormat="1" ht="10">
      <c r="B156" s="201"/>
      <c r="C156" s="202"/>
      <c r="D156" s="192" t="s">
        <v>165</v>
      </c>
      <c r="E156" s="203" t="s">
        <v>19</v>
      </c>
      <c r="F156" s="204" t="s">
        <v>3326</v>
      </c>
      <c r="G156" s="202"/>
      <c r="H156" s="205">
        <v>24.723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165</v>
      </c>
      <c r="AU156" s="211" t="s">
        <v>86</v>
      </c>
      <c r="AV156" s="14" t="s">
        <v>86</v>
      </c>
      <c r="AW156" s="14" t="s">
        <v>37</v>
      </c>
      <c r="AX156" s="14" t="s">
        <v>76</v>
      </c>
      <c r="AY156" s="211" t="s">
        <v>157</v>
      </c>
    </row>
    <row r="157" spans="2:51" s="13" customFormat="1" ht="10">
      <c r="B157" s="190"/>
      <c r="C157" s="191"/>
      <c r="D157" s="192" t="s">
        <v>165</v>
      </c>
      <c r="E157" s="193" t="s">
        <v>19</v>
      </c>
      <c r="F157" s="194" t="s">
        <v>3309</v>
      </c>
      <c r="G157" s="191"/>
      <c r="H157" s="193" t="s">
        <v>19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165</v>
      </c>
      <c r="AU157" s="200" t="s">
        <v>86</v>
      </c>
      <c r="AV157" s="13" t="s">
        <v>84</v>
      </c>
      <c r="AW157" s="13" t="s">
        <v>37</v>
      </c>
      <c r="AX157" s="13" t="s">
        <v>76</v>
      </c>
      <c r="AY157" s="200" t="s">
        <v>157</v>
      </c>
    </row>
    <row r="158" spans="2:51" s="14" customFormat="1" ht="10">
      <c r="B158" s="201"/>
      <c r="C158" s="202"/>
      <c r="D158" s="192" t="s">
        <v>165</v>
      </c>
      <c r="E158" s="203" t="s">
        <v>19</v>
      </c>
      <c r="F158" s="204" t="s">
        <v>3327</v>
      </c>
      <c r="G158" s="202"/>
      <c r="H158" s="205">
        <v>76.821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165</v>
      </c>
      <c r="AU158" s="211" t="s">
        <v>86</v>
      </c>
      <c r="AV158" s="14" t="s">
        <v>86</v>
      </c>
      <c r="AW158" s="14" t="s">
        <v>37</v>
      </c>
      <c r="AX158" s="14" t="s">
        <v>76</v>
      </c>
      <c r="AY158" s="211" t="s">
        <v>157</v>
      </c>
    </row>
    <row r="159" spans="2:51" s="13" customFormat="1" ht="10">
      <c r="B159" s="190"/>
      <c r="C159" s="191"/>
      <c r="D159" s="192" t="s">
        <v>165</v>
      </c>
      <c r="E159" s="193" t="s">
        <v>19</v>
      </c>
      <c r="F159" s="194" t="s">
        <v>3311</v>
      </c>
      <c r="G159" s="191"/>
      <c r="H159" s="193" t="s">
        <v>19</v>
      </c>
      <c r="I159" s="195"/>
      <c r="J159" s="191"/>
      <c r="K159" s="191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165</v>
      </c>
      <c r="AU159" s="200" t="s">
        <v>86</v>
      </c>
      <c r="AV159" s="13" t="s">
        <v>84</v>
      </c>
      <c r="AW159" s="13" t="s">
        <v>37</v>
      </c>
      <c r="AX159" s="13" t="s">
        <v>76</v>
      </c>
      <c r="AY159" s="200" t="s">
        <v>157</v>
      </c>
    </row>
    <row r="160" spans="2:51" s="14" customFormat="1" ht="10">
      <c r="B160" s="201"/>
      <c r="C160" s="202"/>
      <c r="D160" s="192" t="s">
        <v>165</v>
      </c>
      <c r="E160" s="203" t="s">
        <v>19</v>
      </c>
      <c r="F160" s="204" t="s">
        <v>3328</v>
      </c>
      <c r="G160" s="202"/>
      <c r="H160" s="205">
        <v>4.641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165</v>
      </c>
      <c r="AU160" s="211" t="s">
        <v>86</v>
      </c>
      <c r="AV160" s="14" t="s">
        <v>86</v>
      </c>
      <c r="AW160" s="14" t="s">
        <v>37</v>
      </c>
      <c r="AX160" s="14" t="s">
        <v>76</v>
      </c>
      <c r="AY160" s="211" t="s">
        <v>157</v>
      </c>
    </row>
    <row r="161" spans="2:51" s="16" customFormat="1" ht="10">
      <c r="B161" s="228"/>
      <c r="C161" s="229"/>
      <c r="D161" s="192" t="s">
        <v>165</v>
      </c>
      <c r="E161" s="230" t="s">
        <v>19</v>
      </c>
      <c r="F161" s="231" t="s">
        <v>190</v>
      </c>
      <c r="G161" s="229"/>
      <c r="H161" s="232">
        <v>158.222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165</v>
      </c>
      <c r="AU161" s="238" t="s">
        <v>86</v>
      </c>
      <c r="AV161" s="16" t="s">
        <v>173</v>
      </c>
      <c r="AW161" s="16" t="s">
        <v>37</v>
      </c>
      <c r="AX161" s="16" t="s">
        <v>76</v>
      </c>
      <c r="AY161" s="238" t="s">
        <v>157</v>
      </c>
    </row>
    <row r="162" spans="2:51" s="13" customFormat="1" ht="10">
      <c r="B162" s="190"/>
      <c r="C162" s="191"/>
      <c r="D162" s="192" t="s">
        <v>165</v>
      </c>
      <c r="E162" s="193" t="s">
        <v>19</v>
      </c>
      <c r="F162" s="194" t="s">
        <v>3303</v>
      </c>
      <c r="G162" s="191"/>
      <c r="H162" s="193" t="s">
        <v>19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165</v>
      </c>
      <c r="AU162" s="200" t="s">
        <v>86</v>
      </c>
      <c r="AV162" s="13" t="s">
        <v>84</v>
      </c>
      <c r="AW162" s="13" t="s">
        <v>37</v>
      </c>
      <c r="AX162" s="13" t="s">
        <v>76</v>
      </c>
      <c r="AY162" s="200" t="s">
        <v>157</v>
      </c>
    </row>
    <row r="163" spans="2:51" s="13" customFormat="1" ht="10">
      <c r="B163" s="190"/>
      <c r="C163" s="191"/>
      <c r="D163" s="192" t="s">
        <v>165</v>
      </c>
      <c r="E163" s="193" t="s">
        <v>19</v>
      </c>
      <c r="F163" s="194" t="s">
        <v>3313</v>
      </c>
      <c r="G163" s="191"/>
      <c r="H163" s="193" t="s">
        <v>19</v>
      </c>
      <c r="I163" s="195"/>
      <c r="J163" s="191"/>
      <c r="K163" s="191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165</v>
      </c>
      <c r="AU163" s="200" t="s">
        <v>86</v>
      </c>
      <c r="AV163" s="13" t="s">
        <v>84</v>
      </c>
      <c r="AW163" s="13" t="s">
        <v>37</v>
      </c>
      <c r="AX163" s="13" t="s">
        <v>76</v>
      </c>
      <c r="AY163" s="200" t="s">
        <v>157</v>
      </c>
    </row>
    <row r="164" spans="2:51" s="14" customFormat="1" ht="10">
      <c r="B164" s="201"/>
      <c r="C164" s="202"/>
      <c r="D164" s="192" t="s">
        <v>165</v>
      </c>
      <c r="E164" s="203" t="s">
        <v>19</v>
      </c>
      <c r="F164" s="204" t="s">
        <v>3329</v>
      </c>
      <c r="G164" s="202"/>
      <c r="H164" s="205">
        <v>99.9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165</v>
      </c>
      <c r="AU164" s="211" t="s">
        <v>86</v>
      </c>
      <c r="AV164" s="14" t="s">
        <v>86</v>
      </c>
      <c r="AW164" s="14" t="s">
        <v>37</v>
      </c>
      <c r="AX164" s="14" t="s">
        <v>76</v>
      </c>
      <c r="AY164" s="211" t="s">
        <v>157</v>
      </c>
    </row>
    <row r="165" spans="2:51" s="13" customFormat="1" ht="10">
      <c r="B165" s="190"/>
      <c r="C165" s="191"/>
      <c r="D165" s="192" t="s">
        <v>165</v>
      </c>
      <c r="E165" s="193" t="s">
        <v>19</v>
      </c>
      <c r="F165" s="194" t="s">
        <v>3315</v>
      </c>
      <c r="G165" s="191"/>
      <c r="H165" s="193" t="s">
        <v>19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165</v>
      </c>
      <c r="AU165" s="200" t="s">
        <v>86</v>
      </c>
      <c r="AV165" s="13" t="s">
        <v>84</v>
      </c>
      <c r="AW165" s="13" t="s">
        <v>37</v>
      </c>
      <c r="AX165" s="13" t="s">
        <v>76</v>
      </c>
      <c r="AY165" s="200" t="s">
        <v>157</v>
      </c>
    </row>
    <row r="166" spans="2:51" s="14" customFormat="1" ht="10">
      <c r="B166" s="201"/>
      <c r="C166" s="202"/>
      <c r="D166" s="192" t="s">
        <v>165</v>
      </c>
      <c r="E166" s="203" t="s">
        <v>19</v>
      </c>
      <c r="F166" s="204" t="s">
        <v>3330</v>
      </c>
      <c r="G166" s="202"/>
      <c r="H166" s="205">
        <v>2.963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165</v>
      </c>
      <c r="AU166" s="211" t="s">
        <v>86</v>
      </c>
      <c r="AV166" s="14" t="s">
        <v>86</v>
      </c>
      <c r="AW166" s="14" t="s">
        <v>37</v>
      </c>
      <c r="AX166" s="14" t="s">
        <v>76</v>
      </c>
      <c r="AY166" s="211" t="s">
        <v>157</v>
      </c>
    </row>
    <row r="167" spans="2:51" s="13" customFormat="1" ht="10">
      <c r="B167" s="190"/>
      <c r="C167" s="191"/>
      <c r="D167" s="192" t="s">
        <v>165</v>
      </c>
      <c r="E167" s="193" t="s">
        <v>19</v>
      </c>
      <c r="F167" s="194" t="s">
        <v>3317</v>
      </c>
      <c r="G167" s="191"/>
      <c r="H167" s="193" t="s">
        <v>19</v>
      </c>
      <c r="I167" s="195"/>
      <c r="J167" s="191"/>
      <c r="K167" s="191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165</v>
      </c>
      <c r="AU167" s="200" t="s">
        <v>86</v>
      </c>
      <c r="AV167" s="13" t="s">
        <v>84</v>
      </c>
      <c r="AW167" s="13" t="s">
        <v>37</v>
      </c>
      <c r="AX167" s="13" t="s">
        <v>76</v>
      </c>
      <c r="AY167" s="200" t="s">
        <v>157</v>
      </c>
    </row>
    <row r="168" spans="2:51" s="14" customFormat="1" ht="10">
      <c r="B168" s="201"/>
      <c r="C168" s="202"/>
      <c r="D168" s="192" t="s">
        <v>165</v>
      </c>
      <c r="E168" s="203" t="s">
        <v>19</v>
      </c>
      <c r="F168" s="204" t="s">
        <v>3331</v>
      </c>
      <c r="G168" s="202"/>
      <c r="H168" s="205">
        <v>69.48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165</v>
      </c>
      <c r="AU168" s="211" t="s">
        <v>86</v>
      </c>
      <c r="AV168" s="14" t="s">
        <v>86</v>
      </c>
      <c r="AW168" s="14" t="s">
        <v>37</v>
      </c>
      <c r="AX168" s="14" t="s">
        <v>76</v>
      </c>
      <c r="AY168" s="211" t="s">
        <v>157</v>
      </c>
    </row>
    <row r="169" spans="2:51" s="16" customFormat="1" ht="10">
      <c r="B169" s="228"/>
      <c r="C169" s="229"/>
      <c r="D169" s="192" t="s">
        <v>165</v>
      </c>
      <c r="E169" s="230" t="s">
        <v>19</v>
      </c>
      <c r="F169" s="231" t="s">
        <v>190</v>
      </c>
      <c r="G169" s="229"/>
      <c r="H169" s="232">
        <v>172.343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165</v>
      </c>
      <c r="AU169" s="238" t="s">
        <v>86</v>
      </c>
      <c r="AV169" s="16" t="s">
        <v>173</v>
      </c>
      <c r="AW169" s="16" t="s">
        <v>37</v>
      </c>
      <c r="AX169" s="16" t="s">
        <v>76</v>
      </c>
      <c r="AY169" s="238" t="s">
        <v>157</v>
      </c>
    </row>
    <row r="170" spans="2:51" s="13" customFormat="1" ht="10">
      <c r="B170" s="190"/>
      <c r="C170" s="191"/>
      <c r="D170" s="192" t="s">
        <v>165</v>
      </c>
      <c r="E170" s="193" t="s">
        <v>19</v>
      </c>
      <c r="F170" s="194" t="s">
        <v>3319</v>
      </c>
      <c r="G170" s="191"/>
      <c r="H170" s="193" t="s">
        <v>19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165</v>
      </c>
      <c r="AU170" s="200" t="s">
        <v>86</v>
      </c>
      <c r="AV170" s="13" t="s">
        <v>84</v>
      </c>
      <c r="AW170" s="13" t="s">
        <v>37</v>
      </c>
      <c r="AX170" s="13" t="s">
        <v>76</v>
      </c>
      <c r="AY170" s="200" t="s">
        <v>157</v>
      </c>
    </row>
    <row r="171" spans="2:51" s="14" customFormat="1" ht="10">
      <c r="B171" s="201"/>
      <c r="C171" s="202"/>
      <c r="D171" s="192" t="s">
        <v>165</v>
      </c>
      <c r="E171" s="203" t="s">
        <v>19</v>
      </c>
      <c r="F171" s="204" t="s">
        <v>3332</v>
      </c>
      <c r="G171" s="202"/>
      <c r="H171" s="205">
        <v>2.4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165</v>
      </c>
      <c r="AU171" s="211" t="s">
        <v>86</v>
      </c>
      <c r="AV171" s="14" t="s">
        <v>86</v>
      </c>
      <c r="AW171" s="14" t="s">
        <v>37</v>
      </c>
      <c r="AX171" s="14" t="s">
        <v>76</v>
      </c>
      <c r="AY171" s="211" t="s">
        <v>157</v>
      </c>
    </row>
    <row r="172" spans="2:51" s="14" customFormat="1" ht="10">
      <c r="B172" s="201"/>
      <c r="C172" s="202"/>
      <c r="D172" s="192" t="s">
        <v>165</v>
      </c>
      <c r="E172" s="203" t="s">
        <v>19</v>
      </c>
      <c r="F172" s="204" t="s">
        <v>3333</v>
      </c>
      <c r="G172" s="202"/>
      <c r="H172" s="205">
        <v>85.779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165</v>
      </c>
      <c r="AU172" s="211" t="s">
        <v>86</v>
      </c>
      <c r="AV172" s="14" t="s">
        <v>86</v>
      </c>
      <c r="AW172" s="14" t="s">
        <v>37</v>
      </c>
      <c r="AX172" s="14" t="s">
        <v>76</v>
      </c>
      <c r="AY172" s="211" t="s">
        <v>157</v>
      </c>
    </row>
    <row r="173" spans="2:51" s="14" customFormat="1" ht="10">
      <c r="B173" s="201"/>
      <c r="C173" s="202"/>
      <c r="D173" s="192" t="s">
        <v>165</v>
      </c>
      <c r="E173" s="203" t="s">
        <v>19</v>
      </c>
      <c r="F173" s="204" t="s">
        <v>3334</v>
      </c>
      <c r="G173" s="202"/>
      <c r="H173" s="205">
        <v>85.779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165</v>
      </c>
      <c r="AU173" s="211" t="s">
        <v>86</v>
      </c>
      <c r="AV173" s="14" t="s">
        <v>86</v>
      </c>
      <c r="AW173" s="14" t="s">
        <v>37</v>
      </c>
      <c r="AX173" s="14" t="s">
        <v>76</v>
      </c>
      <c r="AY173" s="211" t="s">
        <v>157</v>
      </c>
    </row>
    <row r="174" spans="2:51" s="14" customFormat="1" ht="10">
      <c r="B174" s="201"/>
      <c r="C174" s="202"/>
      <c r="D174" s="192" t="s">
        <v>165</v>
      </c>
      <c r="E174" s="203" t="s">
        <v>19</v>
      </c>
      <c r="F174" s="204" t="s">
        <v>3335</v>
      </c>
      <c r="G174" s="202"/>
      <c r="H174" s="205">
        <v>16.5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165</v>
      </c>
      <c r="AU174" s="211" t="s">
        <v>86</v>
      </c>
      <c r="AV174" s="14" t="s">
        <v>86</v>
      </c>
      <c r="AW174" s="14" t="s">
        <v>37</v>
      </c>
      <c r="AX174" s="14" t="s">
        <v>76</v>
      </c>
      <c r="AY174" s="211" t="s">
        <v>157</v>
      </c>
    </row>
    <row r="175" spans="2:51" s="16" customFormat="1" ht="10">
      <c r="B175" s="228"/>
      <c r="C175" s="229"/>
      <c r="D175" s="192" t="s">
        <v>165</v>
      </c>
      <c r="E175" s="230" t="s">
        <v>19</v>
      </c>
      <c r="F175" s="231" t="s">
        <v>190</v>
      </c>
      <c r="G175" s="229"/>
      <c r="H175" s="232">
        <v>190.458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165</v>
      </c>
      <c r="AU175" s="238" t="s">
        <v>86</v>
      </c>
      <c r="AV175" s="16" t="s">
        <v>173</v>
      </c>
      <c r="AW175" s="16" t="s">
        <v>37</v>
      </c>
      <c r="AX175" s="16" t="s">
        <v>76</v>
      </c>
      <c r="AY175" s="238" t="s">
        <v>157</v>
      </c>
    </row>
    <row r="176" spans="2:51" s="15" customFormat="1" ht="10">
      <c r="B176" s="217"/>
      <c r="C176" s="218"/>
      <c r="D176" s="192" t="s">
        <v>165</v>
      </c>
      <c r="E176" s="219" t="s">
        <v>19</v>
      </c>
      <c r="F176" s="220" t="s">
        <v>183</v>
      </c>
      <c r="G176" s="218"/>
      <c r="H176" s="221">
        <v>521.023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165</v>
      </c>
      <c r="AU176" s="227" t="s">
        <v>86</v>
      </c>
      <c r="AV176" s="15" t="s">
        <v>163</v>
      </c>
      <c r="AW176" s="15" t="s">
        <v>37</v>
      </c>
      <c r="AX176" s="15" t="s">
        <v>84</v>
      </c>
      <c r="AY176" s="227" t="s">
        <v>157</v>
      </c>
    </row>
    <row r="177" spans="1:65" s="2" customFormat="1" ht="22.25" customHeight="1">
      <c r="A177" s="36"/>
      <c r="B177" s="37"/>
      <c r="C177" s="176" t="s">
        <v>163</v>
      </c>
      <c r="D177" s="176" t="s">
        <v>159</v>
      </c>
      <c r="E177" s="177" t="s">
        <v>2928</v>
      </c>
      <c r="F177" s="178" t="s">
        <v>2929</v>
      </c>
      <c r="G177" s="179" t="s">
        <v>176</v>
      </c>
      <c r="H177" s="180">
        <v>521.023</v>
      </c>
      <c r="I177" s="181"/>
      <c r="J177" s="182">
        <f>ROUND(I177*H177,2)</f>
        <v>0</v>
      </c>
      <c r="K177" s="183"/>
      <c r="L177" s="41"/>
      <c r="M177" s="184" t="s">
        <v>19</v>
      </c>
      <c r="N177" s="185" t="s">
        <v>47</v>
      </c>
      <c r="O177" s="66"/>
      <c r="P177" s="186">
        <f>O177*H177</f>
        <v>0</v>
      </c>
      <c r="Q177" s="186">
        <v>0</v>
      </c>
      <c r="R177" s="186">
        <f>Q177*H177</f>
        <v>0</v>
      </c>
      <c r="S177" s="186">
        <v>0</v>
      </c>
      <c r="T177" s="187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8" t="s">
        <v>163</v>
      </c>
      <c r="AT177" s="188" t="s">
        <v>159</v>
      </c>
      <c r="AU177" s="188" t="s">
        <v>86</v>
      </c>
      <c r="AY177" s="19" t="s">
        <v>157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9" t="s">
        <v>84</v>
      </c>
      <c r="BK177" s="189">
        <f>ROUND(I177*H177,2)</f>
        <v>0</v>
      </c>
      <c r="BL177" s="19" t="s">
        <v>163</v>
      </c>
      <c r="BM177" s="188" t="s">
        <v>3336</v>
      </c>
    </row>
    <row r="178" spans="2:51" s="13" customFormat="1" ht="10">
      <c r="B178" s="190"/>
      <c r="C178" s="191"/>
      <c r="D178" s="192" t="s">
        <v>165</v>
      </c>
      <c r="E178" s="193" t="s">
        <v>19</v>
      </c>
      <c r="F178" s="194" t="s">
        <v>3292</v>
      </c>
      <c r="G178" s="191"/>
      <c r="H178" s="193" t="s">
        <v>19</v>
      </c>
      <c r="I178" s="195"/>
      <c r="J178" s="191"/>
      <c r="K178" s="191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165</v>
      </c>
      <c r="AU178" s="200" t="s">
        <v>86</v>
      </c>
      <c r="AV178" s="13" t="s">
        <v>84</v>
      </c>
      <c r="AW178" s="13" t="s">
        <v>37</v>
      </c>
      <c r="AX178" s="13" t="s">
        <v>76</v>
      </c>
      <c r="AY178" s="200" t="s">
        <v>157</v>
      </c>
    </row>
    <row r="179" spans="2:51" s="13" customFormat="1" ht="10">
      <c r="B179" s="190"/>
      <c r="C179" s="191"/>
      <c r="D179" s="192" t="s">
        <v>165</v>
      </c>
      <c r="E179" s="193" t="s">
        <v>19</v>
      </c>
      <c r="F179" s="194" t="s">
        <v>2903</v>
      </c>
      <c r="G179" s="191"/>
      <c r="H179" s="193" t="s">
        <v>19</v>
      </c>
      <c r="I179" s="195"/>
      <c r="J179" s="191"/>
      <c r="K179" s="191"/>
      <c r="L179" s="196"/>
      <c r="M179" s="197"/>
      <c r="N179" s="198"/>
      <c r="O179" s="198"/>
      <c r="P179" s="198"/>
      <c r="Q179" s="198"/>
      <c r="R179" s="198"/>
      <c r="S179" s="198"/>
      <c r="T179" s="199"/>
      <c r="AT179" s="200" t="s">
        <v>165</v>
      </c>
      <c r="AU179" s="200" t="s">
        <v>86</v>
      </c>
      <c r="AV179" s="13" t="s">
        <v>84</v>
      </c>
      <c r="AW179" s="13" t="s">
        <v>37</v>
      </c>
      <c r="AX179" s="13" t="s">
        <v>76</v>
      </c>
      <c r="AY179" s="200" t="s">
        <v>157</v>
      </c>
    </row>
    <row r="180" spans="2:51" s="13" customFormat="1" ht="10">
      <c r="B180" s="190"/>
      <c r="C180" s="191"/>
      <c r="D180" s="192" t="s">
        <v>165</v>
      </c>
      <c r="E180" s="193" t="s">
        <v>19</v>
      </c>
      <c r="F180" s="194" t="s">
        <v>3293</v>
      </c>
      <c r="G180" s="191"/>
      <c r="H180" s="193" t="s">
        <v>19</v>
      </c>
      <c r="I180" s="195"/>
      <c r="J180" s="191"/>
      <c r="K180" s="191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165</v>
      </c>
      <c r="AU180" s="200" t="s">
        <v>86</v>
      </c>
      <c r="AV180" s="13" t="s">
        <v>84</v>
      </c>
      <c r="AW180" s="13" t="s">
        <v>37</v>
      </c>
      <c r="AX180" s="13" t="s">
        <v>76</v>
      </c>
      <c r="AY180" s="200" t="s">
        <v>157</v>
      </c>
    </row>
    <row r="181" spans="2:51" s="13" customFormat="1" ht="10">
      <c r="B181" s="190"/>
      <c r="C181" s="191"/>
      <c r="D181" s="192" t="s">
        <v>165</v>
      </c>
      <c r="E181" s="193" t="s">
        <v>19</v>
      </c>
      <c r="F181" s="194" t="s">
        <v>3294</v>
      </c>
      <c r="G181" s="191"/>
      <c r="H181" s="193" t="s">
        <v>19</v>
      </c>
      <c r="I181" s="195"/>
      <c r="J181" s="191"/>
      <c r="K181" s="191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165</v>
      </c>
      <c r="AU181" s="200" t="s">
        <v>86</v>
      </c>
      <c r="AV181" s="13" t="s">
        <v>84</v>
      </c>
      <c r="AW181" s="13" t="s">
        <v>37</v>
      </c>
      <c r="AX181" s="13" t="s">
        <v>76</v>
      </c>
      <c r="AY181" s="200" t="s">
        <v>157</v>
      </c>
    </row>
    <row r="182" spans="2:51" s="13" customFormat="1" ht="10">
      <c r="B182" s="190"/>
      <c r="C182" s="191"/>
      <c r="D182" s="192" t="s">
        <v>165</v>
      </c>
      <c r="E182" s="193" t="s">
        <v>19</v>
      </c>
      <c r="F182" s="194" t="s">
        <v>3295</v>
      </c>
      <c r="G182" s="191"/>
      <c r="H182" s="193" t="s">
        <v>19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165</v>
      </c>
      <c r="AU182" s="200" t="s">
        <v>86</v>
      </c>
      <c r="AV182" s="13" t="s">
        <v>84</v>
      </c>
      <c r="AW182" s="13" t="s">
        <v>37</v>
      </c>
      <c r="AX182" s="13" t="s">
        <v>76</v>
      </c>
      <c r="AY182" s="200" t="s">
        <v>157</v>
      </c>
    </row>
    <row r="183" spans="2:51" s="13" customFormat="1" ht="10">
      <c r="B183" s="190"/>
      <c r="C183" s="191"/>
      <c r="D183" s="192" t="s">
        <v>165</v>
      </c>
      <c r="E183" s="193" t="s">
        <v>19</v>
      </c>
      <c r="F183" s="194" t="s">
        <v>3296</v>
      </c>
      <c r="G183" s="191"/>
      <c r="H183" s="193" t="s">
        <v>19</v>
      </c>
      <c r="I183" s="195"/>
      <c r="J183" s="191"/>
      <c r="K183" s="191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165</v>
      </c>
      <c r="AU183" s="200" t="s">
        <v>86</v>
      </c>
      <c r="AV183" s="13" t="s">
        <v>84</v>
      </c>
      <c r="AW183" s="13" t="s">
        <v>37</v>
      </c>
      <c r="AX183" s="13" t="s">
        <v>76</v>
      </c>
      <c r="AY183" s="200" t="s">
        <v>157</v>
      </c>
    </row>
    <row r="184" spans="2:51" s="13" customFormat="1" ht="10">
      <c r="B184" s="190"/>
      <c r="C184" s="191"/>
      <c r="D184" s="192" t="s">
        <v>165</v>
      </c>
      <c r="E184" s="193" t="s">
        <v>19</v>
      </c>
      <c r="F184" s="194" t="s">
        <v>3297</v>
      </c>
      <c r="G184" s="191"/>
      <c r="H184" s="193" t="s">
        <v>19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165</v>
      </c>
      <c r="AU184" s="200" t="s">
        <v>86</v>
      </c>
      <c r="AV184" s="13" t="s">
        <v>84</v>
      </c>
      <c r="AW184" s="13" t="s">
        <v>37</v>
      </c>
      <c r="AX184" s="13" t="s">
        <v>76</v>
      </c>
      <c r="AY184" s="200" t="s">
        <v>157</v>
      </c>
    </row>
    <row r="185" spans="2:51" s="13" customFormat="1" ht="10">
      <c r="B185" s="190"/>
      <c r="C185" s="191"/>
      <c r="D185" s="192" t="s">
        <v>165</v>
      </c>
      <c r="E185" s="193" t="s">
        <v>19</v>
      </c>
      <c r="F185" s="194" t="s">
        <v>3298</v>
      </c>
      <c r="G185" s="191"/>
      <c r="H185" s="193" t="s">
        <v>19</v>
      </c>
      <c r="I185" s="195"/>
      <c r="J185" s="191"/>
      <c r="K185" s="191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165</v>
      </c>
      <c r="AU185" s="200" t="s">
        <v>86</v>
      </c>
      <c r="AV185" s="13" t="s">
        <v>84</v>
      </c>
      <c r="AW185" s="13" t="s">
        <v>37</v>
      </c>
      <c r="AX185" s="13" t="s">
        <v>76</v>
      </c>
      <c r="AY185" s="200" t="s">
        <v>157</v>
      </c>
    </row>
    <row r="186" spans="2:51" s="13" customFormat="1" ht="10">
      <c r="B186" s="190"/>
      <c r="C186" s="191"/>
      <c r="D186" s="192" t="s">
        <v>165</v>
      </c>
      <c r="E186" s="193" t="s">
        <v>19</v>
      </c>
      <c r="F186" s="194" t="s">
        <v>3303</v>
      </c>
      <c r="G186" s="191"/>
      <c r="H186" s="193" t="s">
        <v>19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165</v>
      </c>
      <c r="AU186" s="200" t="s">
        <v>86</v>
      </c>
      <c r="AV186" s="13" t="s">
        <v>84</v>
      </c>
      <c r="AW186" s="13" t="s">
        <v>37</v>
      </c>
      <c r="AX186" s="13" t="s">
        <v>76</v>
      </c>
      <c r="AY186" s="200" t="s">
        <v>157</v>
      </c>
    </row>
    <row r="187" spans="2:51" s="13" customFormat="1" ht="10">
      <c r="B187" s="190"/>
      <c r="C187" s="191"/>
      <c r="D187" s="192" t="s">
        <v>165</v>
      </c>
      <c r="E187" s="193" t="s">
        <v>19</v>
      </c>
      <c r="F187" s="194" t="s">
        <v>3337</v>
      </c>
      <c r="G187" s="191"/>
      <c r="H187" s="193" t="s">
        <v>19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165</v>
      </c>
      <c r="AU187" s="200" t="s">
        <v>86</v>
      </c>
      <c r="AV187" s="13" t="s">
        <v>84</v>
      </c>
      <c r="AW187" s="13" t="s">
        <v>37</v>
      </c>
      <c r="AX187" s="13" t="s">
        <v>76</v>
      </c>
      <c r="AY187" s="200" t="s">
        <v>157</v>
      </c>
    </row>
    <row r="188" spans="2:51" s="14" customFormat="1" ht="10">
      <c r="B188" s="201"/>
      <c r="C188" s="202"/>
      <c r="D188" s="192" t="s">
        <v>165</v>
      </c>
      <c r="E188" s="203" t="s">
        <v>19</v>
      </c>
      <c r="F188" s="204" t="s">
        <v>3338</v>
      </c>
      <c r="G188" s="202"/>
      <c r="H188" s="205">
        <v>521.023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165</v>
      </c>
      <c r="AU188" s="211" t="s">
        <v>86</v>
      </c>
      <c r="AV188" s="14" t="s">
        <v>86</v>
      </c>
      <c r="AW188" s="14" t="s">
        <v>37</v>
      </c>
      <c r="AX188" s="14" t="s">
        <v>84</v>
      </c>
      <c r="AY188" s="211" t="s">
        <v>157</v>
      </c>
    </row>
    <row r="189" spans="1:65" s="2" customFormat="1" ht="14.4" customHeight="1">
      <c r="A189" s="36"/>
      <c r="B189" s="37"/>
      <c r="C189" s="176" t="s">
        <v>191</v>
      </c>
      <c r="D189" s="176" t="s">
        <v>159</v>
      </c>
      <c r="E189" s="177" t="s">
        <v>2932</v>
      </c>
      <c r="F189" s="178" t="s">
        <v>2933</v>
      </c>
      <c r="G189" s="179" t="s">
        <v>176</v>
      </c>
      <c r="H189" s="180">
        <v>48.72</v>
      </c>
      <c r="I189" s="181"/>
      <c r="J189" s="182">
        <f>ROUND(I189*H189,2)</f>
        <v>0</v>
      </c>
      <c r="K189" s="183"/>
      <c r="L189" s="41"/>
      <c r="M189" s="184" t="s">
        <v>19</v>
      </c>
      <c r="N189" s="185" t="s">
        <v>47</v>
      </c>
      <c r="O189" s="66"/>
      <c r="P189" s="186">
        <f>O189*H189</f>
        <v>0</v>
      </c>
      <c r="Q189" s="186">
        <v>0.0007</v>
      </c>
      <c r="R189" s="186">
        <f>Q189*H189</f>
        <v>0.034103999999999995</v>
      </c>
      <c r="S189" s="186">
        <v>0</v>
      </c>
      <c r="T189" s="187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8" t="s">
        <v>163</v>
      </c>
      <c r="AT189" s="188" t="s">
        <v>159</v>
      </c>
      <c r="AU189" s="188" t="s">
        <v>86</v>
      </c>
      <c r="AY189" s="19" t="s">
        <v>157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9" t="s">
        <v>84</v>
      </c>
      <c r="BK189" s="189">
        <f>ROUND(I189*H189,2)</f>
        <v>0</v>
      </c>
      <c r="BL189" s="19" t="s">
        <v>163</v>
      </c>
      <c r="BM189" s="188" t="s">
        <v>3339</v>
      </c>
    </row>
    <row r="190" spans="2:51" s="13" customFormat="1" ht="10">
      <c r="B190" s="190"/>
      <c r="C190" s="191"/>
      <c r="D190" s="192" t="s">
        <v>165</v>
      </c>
      <c r="E190" s="193" t="s">
        <v>19</v>
      </c>
      <c r="F190" s="194" t="s">
        <v>3292</v>
      </c>
      <c r="G190" s="191"/>
      <c r="H190" s="193" t="s">
        <v>19</v>
      </c>
      <c r="I190" s="195"/>
      <c r="J190" s="191"/>
      <c r="K190" s="191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165</v>
      </c>
      <c r="AU190" s="200" t="s">
        <v>86</v>
      </c>
      <c r="AV190" s="13" t="s">
        <v>84</v>
      </c>
      <c r="AW190" s="13" t="s">
        <v>37</v>
      </c>
      <c r="AX190" s="13" t="s">
        <v>76</v>
      </c>
      <c r="AY190" s="200" t="s">
        <v>157</v>
      </c>
    </row>
    <row r="191" spans="2:51" s="13" customFormat="1" ht="10">
      <c r="B191" s="190"/>
      <c r="C191" s="191"/>
      <c r="D191" s="192" t="s">
        <v>165</v>
      </c>
      <c r="E191" s="193" t="s">
        <v>19</v>
      </c>
      <c r="F191" s="194" t="s">
        <v>2903</v>
      </c>
      <c r="G191" s="191"/>
      <c r="H191" s="193" t="s">
        <v>19</v>
      </c>
      <c r="I191" s="195"/>
      <c r="J191" s="191"/>
      <c r="K191" s="191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165</v>
      </c>
      <c r="AU191" s="200" t="s">
        <v>86</v>
      </c>
      <c r="AV191" s="13" t="s">
        <v>84</v>
      </c>
      <c r="AW191" s="13" t="s">
        <v>37</v>
      </c>
      <c r="AX191" s="13" t="s">
        <v>76</v>
      </c>
      <c r="AY191" s="200" t="s">
        <v>157</v>
      </c>
    </row>
    <row r="192" spans="2:51" s="13" customFormat="1" ht="10">
      <c r="B192" s="190"/>
      <c r="C192" s="191"/>
      <c r="D192" s="192" t="s">
        <v>165</v>
      </c>
      <c r="E192" s="193" t="s">
        <v>19</v>
      </c>
      <c r="F192" s="194" t="s">
        <v>3293</v>
      </c>
      <c r="G192" s="191"/>
      <c r="H192" s="193" t="s">
        <v>19</v>
      </c>
      <c r="I192" s="195"/>
      <c r="J192" s="191"/>
      <c r="K192" s="191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165</v>
      </c>
      <c r="AU192" s="200" t="s">
        <v>86</v>
      </c>
      <c r="AV192" s="13" t="s">
        <v>84</v>
      </c>
      <c r="AW192" s="13" t="s">
        <v>37</v>
      </c>
      <c r="AX192" s="13" t="s">
        <v>76</v>
      </c>
      <c r="AY192" s="200" t="s">
        <v>157</v>
      </c>
    </row>
    <row r="193" spans="2:51" s="13" customFormat="1" ht="10">
      <c r="B193" s="190"/>
      <c r="C193" s="191"/>
      <c r="D193" s="192" t="s">
        <v>165</v>
      </c>
      <c r="E193" s="193" t="s">
        <v>19</v>
      </c>
      <c r="F193" s="194" t="s">
        <v>3294</v>
      </c>
      <c r="G193" s="191"/>
      <c r="H193" s="193" t="s">
        <v>19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165</v>
      </c>
      <c r="AU193" s="200" t="s">
        <v>86</v>
      </c>
      <c r="AV193" s="13" t="s">
        <v>84</v>
      </c>
      <c r="AW193" s="13" t="s">
        <v>37</v>
      </c>
      <c r="AX193" s="13" t="s">
        <v>76</v>
      </c>
      <c r="AY193" s="200" t="s">
        <v>157</v>
      </c>
    </row>
    <row r="194" spans="2:51" s="13" customFormat="1" ht="10">
      <c r="B194" s="190"/>
      <c r="C194" s="191"/>
      <c r="D194" s="192" t="s">
        <v>165</v>
      </c>
      <c r="E194" s="193" t="s">
        <v>19</v>
      </c>
      <c r="F194" s="194" t="s">
        <v>3295</v>
      </c>
      <c r="G194" s="191"/>
      <c r="H194" s="193" t="s">
        <v>19</v>
      </c>
      <c r="I194" s="195"/>
      <c r="J194" s="191"/>
      <c r="K194" s="191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165</v>
      </c>
      <c r="AU194" s="200" t="s">
        <v>86</v>
      </c>
      <c r="AV194" s="13" t="s">
        <v>84</v>
      </c>
      <c r="AW194" s="13" t="s">
        <v>37</v>
      </c>
      <c r="AX194" s="13" t="s">
        <v>76</v>
      </c>
      <c r="AY194" s="200" t="s">
        <v>157</v>
      </c>
    </row>
    <row r="195" spans="2:51" s="13" customFormat="1" ht="10">
      <c r="B195" s="190"/>
      <c r="C195" s="191"/>
      <c r="D195" s="192" t="s">
        <v>165</v>
      </c>
      <c r="E195" s="193" t="s">
        <v>19</v>
      </c>
      <c r="F195" s="194" t="s">
        <v>3296</v>
      </c>
      <c r="G195" s="191"/>
      <c r="H195" s="193" t="s">
        <v>19</v>
      </c>
      <c r="I195" s="195"/>
      <c r="J195" s="191"/>
      <c r="K195" s="191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165</v>
      </c>
      <c r="AU195" s="200" t="s">
        <v>86</v>
      </c>
      <c r="AV195" s="13" t="s">
        <v>84</v>
      </c>
      <c r="AW195" s="13" t="s">
        <v>37</v>
      </c>
      <c r="AX195" s="13" t="s">
        <v>76</v>
      </c>
      <c r="AY195" s="200" t="s">
        <v>157</v>
      </c>
    </row>
    <row r="196" spans="2:51" s="13" customFormat="1" ht="10">
      <c r="B196" s="190"/>
      <c r="C196" s="191"/>
      <c r="D196" s="192" t="s">
        <v>165</v>
      </c>
      <c r="E196" s="193" t="s">
        <v>19</v>
      </c>
      <c r="F196" s="194" t="s">
        <v>3297</v>
      </c>
      <c r="G196" s="191"/>
      <c r="H196" s="193" t="s">
        <v>19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165</v>
      </c>
      <c r="AU196" s="200" t="s">
        <v>86</v>
      </c>
      <c r="AV196" s="13" t="s">
        <v>84</v>
      </c>
      <c r="AW196" s="13" t="s">
        <v>37</v>
      </c>
      <c r="AX196" s="13" t="s">
        <v>76</v>
      </c>
      <c r="AY196" s="200" t="s">
        <v>157</v>
      </c>
    </row>
    <row r="197" spans="2:51" s="13" customFormat="1" ht="10">
      <c r="B197" s="190"/>
      <c r="C197" s="191"/>
      <c r="D197" s="192" t="s">
        <v>165</v>
      </c>
      <c r="E197" s="193" t="s">
        <v>19</v>
      </c>
      <c r="F197" s="194" t="s">
        <v>3340</v>
      </c>
      <c r="G197" s="191"/>
      <c r="H197" s="193" t="s">
        <v>19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165</v>
      </c>
      <c r="AU197" s="200" t="s">
        <v>86</v>
      </c>
      <c r="AV197" s="13" t="s">
        <v>84</v>
      </c>
      <c r="AW197" s="13" t="s">
        <v>37</v>
      </c>
      <c r="AX197" s="13" t="s">
        <v>76</v>
      </c>
      <c r="AY197" s="200" t="s">
        <v>157</v>
      </c>
    </row>
    <row r="198" spans="2:51" s="14" customFormat="1" ht="10">
      <c r="B198" s="201"/>
      <c r="C198" s="202"/>
      <c r="D198" s="192" t="s">
        <v>165</v>
      </c>
      <c r="E198" s="203" t="s">
        <v>19</v>
      </c>
      <c r="F198" s="204" t="s">
        <v>3341</v>
      </c>
      <c r="G198" s="202"/>
      <c r="H198" s="205">
        <v>20.16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165</v>
      </c>
      <c r="AU198" s="211" t="s">
        <v>86</v>
      </c>
      <c r="AV198" s="14" t="s">
        <v>86</v>
      </c>
      <c r="AW198" s="14" t="s">
        <v>37</v>
      </c>
      <c r="AX198" s="14" t="s">
        <v>76</v>
      </c>
      <c r="AY198" s="211" t="s">
        <v>157</v>
      </c>
    </row>
    <row r="199" spans="2:51" s="14" customFormat="1" ht="10">
      <c r="B199" s="201"/>
      <c r="C199" s="202"/>
      <c r="D199" s="192" t="s">
        <v>165</v>
      </c>
      <c r="E199" s="203" t="s">
        <v>19</v>
      </c>
      <c r="F199" s="204" t="s">
        <v>3342</v>
      </c>
      <c r="G199" s="202"/>
      <c r="H199" s="205">
        <v>15.36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165</v>
      </c>
      <c r="AU199" s="211" t="s">
        <v>86</v>
      </c>
      <c r="AV199" s="14" t="s">
        <v>86</v>
      </c>
      <c r="AW199" s="14" t="s">
        <v>37</v>
      </c>
      <c r="AX199" s="14" t="s">
        <v>76</v>
      </c>
      <c r="AY199" s="211" t="s">
        <v>157</v>
      </c>
    </row>
    <row r="200" spans="2:51" s="13" customFormat="1" ht="10">
      <c r="B200" s="190"/>
      <c r="C200" s="191"/>
      <c r="D200" s="192" t="s">
        <v>165</v>
      </c>
      <c r="E200" s="193" t="s">
        <v>19</v>
      </c>
      <c r="F200" s="194" t="s">
        <v>3303</v>
      </c>
      <c r="G200" s="191"/>
      <c r="H200" s="193" t="s">
        <v>19</v>
      </c>
      <c r="I200" s="195"/>
      <c r="J200" s="191"/>
      <c r="K200" s="191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165</v>
      </c>
      <c r="AU200" s="200" t="s">
        <v>86</v>
      </c>
      <c r="AV200" s="13" t="s">
        <v>84</v>
      </c>
      <c r="AW200" s="13" t="s">
        <v>37</v>
      </c>
      <c r="AX200" s="13" t="s">
        <v>76</v>
      </c>
      <c r="AY200" s="200" t="s">
        <v>157</v>
      </c>
    </row>
    <row r="201" spans="2:51" s="14" customFormat="1" ht="10">
      <c r="B201" s="201"/>
      <c r="C201" s="202"/>
      <c r="D201" s="192" t="s">
        <v>165</v>
      </c>
      <c r="E201" s="203" t="s">
        <v>19</v>
      </c>
      <c r="F201" s="204" t="s">
        <v>3343</v>
      </c>
      <c r="G201" s="202"/>
      <c r="H201" s="205">
        <v>13.2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165</v>
      </c>
      <c r="AU201" s="211" t="s">
        <v>86</v>
      </c>
      <c r="AV201" s="14" t="s">
        <v>86</v>
      </c>
      <c r="AW201" s="14" t="s">
        <v>37</v>
      </c>
      <c r="AX201" s="14" t="s">
        <v>76</v>
      </c>
      <c r="AY201" s="211" t="s">
        <v>157</v>
      </c>
    </row>
    <row r="202" spans="2:51" s="15" customFormat="1" ht="10">
      <c r="B202" s="217"/>
      <c r="C202" s="218"/>
      <c r="D202" s="192" t="s">
        <v>165</v>
      </c>
      <c r="E202" s="219" t="s">
        <v>19</v>
      </c>
      <c r="F202" s="220" t="s">
        <v>183</v>
      </c>
      <c r="G202" s="218"/>
      <c r="H202" s="221">
        <v>48.72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165</v>
      </c>
      <c r="AU202" s="227" t="s">
        <v>86</v>
      </c>
      <c r="AV202" s="15" t="s">
        <v>163</v>
      </c>
      <c r="AW202" s="15" t="s">
        <v>37</v>
      </c>
      <c r="AX202" s="15" t="s">
        <v>84</v>
      </c>
      <c r="AY202" s="227" t="s">
        <v>157</v>
      </c>
    </row>
    <row r="203" spans="1:65" s="2" customFormat="1" ht="22.25" customHeight="1">
      <c r="A203" s="36"/>
      <c r="B203" s="37"/>
      <c r="C203" s="176" t="s">
        <v>196</v>
      </c>
      <c r="D203" s="176" t="s">
        <v>159</v>
      </c>
      <c r="E203" s="177" t="s">
        <v>2937</v>
      </c>
      <c r="F203" s="178" t="s">
        <v>2938</v>
      </c>
      <c r="G203" s="179" t="s">
        <v>176</v>
      </c>
      <c r="H203" s="180">
        <v>48.72</v>
      </c>
      <c r="I203" s="181"/>
      <c r="J203" s="182">
        <f>ROUND(I203*H203,2)</f>
        <v>0</v>
      </c>
      <c r="K203" s="183"/>
      <c r="L203" s="41"/>
      <c r="M203" s="184" t="s">
        <v>19</v>
      </c>
      <c r="N203" s="185" t="s">
        <v>47</v>
      </c>
      <c r="O203" s="66"/>
      <c r="P203" s="186">
        <f>O203*H203</f>
        <v>0</v>
      </c>
      <c r="Q203" s="186">
        <v>0</v>
      </c>
      <c r="R203" s="186">
        <f>Q203*H203</f>
        <v>0</v>
      </c>
      <c r="S203" s="186">
        <v>0</v>
      </c>
      <c r="T203" s="187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8" t="s">
        <v>163</v>
      </c>
      <c r="AT203" s="188" t="s">
        <v>159</v>
      </c>
      <c r="AU203" s="188" t="s">
        <v>86</v>
      </c>
      <c r="AY203" s="19" t="s">
        <v>157</v>
      </c>
      <c r="BE203" s="189">
        <f>IF(N203="základní",J203,0)</f>
        <v>0</v>
      </c>
      <c r="BF203" s="189">
        <f>IF(N203="snížená",J203,0)</f>
        <v>0</v>
      </c>
      <c r="BG203" s="189">
        <f>IF(N203="zákl. přenesená",J203,0)</f>
        <v>0</v>
      </c>
      <c r="BH203" s="189">
        <f>IF(N203="sníž. přenesená",J203,0)</f>
        <v>0</v>
      </c>
      <c r="BI203" s="189">
        <f>IF(N203="nulová",J203,0)</f>
        <v>0</v>
      </c>
      <c r="BJ203" s="19" t="s">
        <v>84</v>
      </c>
      <c r="BK203" s="189">
        <f>ROUND(I203*H203,2)</f>
        <v>0</v>
      </c>
      <c r="BL203" s="19" t="s">
        <v>163</v>
      </c>
      <c r="BM203" s="188" t="s">
        <v>3344</v>
      </c>
    </row>
    <row r="204" spans="2:51" s="13" customFormat="1" ht="10">
      <c r="B204" s="190"/>
      <c r="C204" s="191"/>
      <c r="D204" s="192" t="s">
        <v>165</v>
      </c>
      <c r="E204" s="193" t="s">
        <v>19</v>
      </c>
      <c r="F204" s="194" t="s">
        <v>3292</v>
      </c>
      <c r="G204" s="191"/>
      <c r="H204" s="193" t="s">
        <v>19</v>
      </c>
      <c r="I204" s="195"/>
      <c r="J204" s="191"/>
      <c r="K204" s="191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165</v>
      </c>
      <c r="AU204" s="200" t="s">
        <v>86</v>
      </c>
      <c r="AV204" s="13" t="s">
        <v>84</v>
      </c>
      <c r="AW204" s="13" t="s">
        <v>37</v>
      </c>
      <c r="AX204" s="13" t="s">
        <v>76</v>
      </c>
      <c r="AY204" s="200" t="s">
        <v>157</v>
      </c>
    </row>
    <row r="205" spans="2:51" s="13" customFormat="1" ht="10">
      <c r="B205" s="190"/>
      <c r="C205" s="191"/>
      <c r="D205" s="192" t="s">
        <v>165</v>
      </c>
      <c r="E205" s="193" t="s">
        <v>19</v>
      </c>
      <c r="F205" s="194" t="s">
        <v>2903</v>
      </c>
      <c r="G205" s="191"/>
      <c r="H205" s="193" t="s">
        <v>19</v>
      </c>
      <c r="I205" s="195"/>
      <c r="J205" s="191"/>
      <c r="K205" s="191"/>
      <c r="L205" s="196"/>
      <c r="M205" s="197"/>
      <c r="N205" s="198"/>
      <c r="O205" s="198"/>
      <c r="P205" s="198"/>
      <c r="Q205" s="198"/>
      <c r="R205" s="198"/>
      <c r="S205" s="198"/>
      <c r="T205" s="199"/>
      <c r="AT205" s="200" t="s">
        <v>165</v>
      </c>
      <c r="AU205" s="200" t="s">
        <v>86</v>
      </c>
      <c r="AV205" s="13" t="s">
        <v>84</v>
      </c>
      <c r="AW205" s="13" t="s">
        <v>37</v>
      </c>
      <c r="AX205" s="13" t="s">
        <v>76</v>
      </c>
      <c r="AY205" s="200" t="s">
        <v>157</v>
      </c>
    </row>
    <row r="206" spans="2:51" s="13" customFormat="1" ht="10">
      <c r="B206" s="190"/>
      <c r="C206" s="191"/>
      <c r="D206" s="192" t="s">
        <v>165</v>
      </c>
      <c r="E206" s="193" t="s">
        <v>19</v>
      </c>
      <c r="F206" s="194" t="s">
        <v>3293</v>
      </c>
      <c r="G206" s="191"/>
      <c r="H206" s="193" t="s">
        <v>19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165</v>
      </c>
      <c r="AU206" s="200" t="s">
        <v>86</v>
      </c>
      <c r="AV206" s="13" t="s">
        <v>84</v>
      </c>
      <c r="AW206" s="13" t="s">
        <v>37</v>
      </c>
      <c r="AX206" s="13" t="s">
        <v>76</v>
      </c>
      <c r="AY206" s="200" t="s">
        <v>157</v>
      </c>
    </row>
    <row r="207" spans="2:51" s="13" customFormat="1" ht="10">
      <c r="B207" s="190"/>
      <c r="C207" s="191"/>
      <c r="D207" s="192" t="s">
        <v>165</v>
      </c>
      <c r="E207" s="193" t="s">
        <v>19</v>
      </c>
      <c r="F207" s="194" t="s">
        <v>3294</v>
      </c>
      <c r="G207" s="191"/>
      <c r="H207" s="193" t="s">
        <v>19</v>
      </c>
      <c r="I207" s="195"/>
      <c r="J207" s="191"/>
      <c r="K207" s="191"/>
      <c r="L207" s="196"/>
      <c r="M207" s="197"/>
      <c r="N207" s="198"/>
      <c r="O207" s="198"/>
      <c r="P207" s="198"/>
      <c r="Q207" s="198"/>
      <c r="R207" s="198"/>
      <c r="S207" s="198"/>
      <c r="T207" s="199"/>
      <c r="AT207" s="200" t="s">
        <v>165</v>
      </c>
      <c r="AU207" s="200" t="s">
        <v>86</v>
      </c>
      <c r="AV207" s="13" t="s">
        <v>84</v>
      </c>
      <c r="AW207" s="13" t="s">
        <v>37</v>
      </c>
      <c r="AX207" s="13" t="s">
        <v>76</v>
      </c>
      <c r="AY207" s="200" t="s">
        <v>157</v>
      </c>
    </row>
    <row r="208" spans="2:51" s="13" customFormat="1" ht="10">
      <c r="B208" s="190"/>
      <c r="C208" s="191"/>
      <c r="D208" s="192" t="s">
        <v>165</v>
      </c>
      <c r="E208" s="193" t="s">
        <v>19</v>
      </c>
      <c r="F208" s="194" t="s">
        <v>3295</v>
      </c>
      <c r="G208" s="191"/>
      <c r="H208" s="193" t="s">
        <v>19</v>
      </c>
      <c r="I208" s="195"/>
      <c r="J208" s="191"/>
      <c r="K208" s="191"/>
      <c r="L208" s="196"/>
      <c r="M208" s="197"/>
      <c r="N208" s="198"/>
      <c r="O208" s="198"/>
      <c r="P208" s="198"/>
      <c r="Q208" s="198"/>
      <c r="R208" s="198"/>
      <c r="S208" s="198"/>
      <c r="T208" s="199"/>
      <c r="AT208" s="200" t="s">
        <v>165</v>
      </c>
      <c r="AU208" s="200" t="s">
        <v>86</v>
      </c>
      <c r="AV208" s="13" t="s">
        <v>84</v>
      </c>
      <c r="AW208" s="13" t="s">
        <v>37</v>
      </c>
      <c r="AX208" s="13" t="s">
        <v>76</v>
      </c>
      <c r="AY208" s="200" t="s">
        <v>157</v>
      </c>
    </row>
    <row r="209" spans="2:51" s="13" customFormat="1" ht="10">
      <c r="B209" s="190"/>
      <c r="C209" s="191"/>
      <c r="D209" s="192" t="s">
        <v>165</v>
      </c>
      <c r="E209" s="193" t="s">
        <v>19</v>
      </c>
      <c r="F209" s="194" t="s">
        <v>3296</v>
      </c>
      <c r="G209" s="191"/>
      <c r="H209" s="193" t="s">
        <v>19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165</v>
      </c>
      <c r="AU209" s="200" t="s">
        <v>86</v>
      </c>
      <c r="AV209" s="13" t="s">
        <v>84</v>
      </c>
      <c r="AW209" s="13" t="s">
        <v>37</v>
      </c>
      <c r="AX209" s="13" t="s">
        <v>76</v>
      </c>
      <c r="AY209" s="200" t="s">
        <v>157</v>
      </c>
    </row>
    <row r="210" spans="2:51" s="13" customFormat="1" ht="10">
      <c r="B210" s="190"/>
      <c r="C210" s="191"/>
      <c r="D210" s="192" t="s">
        <v>165</v>
      </c>
      <c r="E210" s="193" t="s">
        <v>19</v>
      </c>
      <c r="F210" s="194" t="s">
        <v>3297</v>
      </c>
      <c r="G210" s="191"/>
      <c r="H210" s="193" t="s">
        <v>19</v>
      </c>
      <c r="I210" s="195"/>
      <c r="J210" s="191"/>
      <c r="K210" s="191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165</v>
      </c>
      <c r="AU210" s="200" t="s">
        <v>86</v>
      </c>
      <c r="AV210" s="13" t="s">
        <v>84</v>
      </c>
      <c r="AW210" s="13" t="s">
        <v>37</v>
      </c>
      <c r="AX210" s="13" t="s">
        <v>76</v>
      </c>
      <c r="AY210" s="200" t="s">
        <v>157</v>
      </c>
    </row>
    <row r="211" spans="2:51" s="13" customFormat="1" ht="10">
      <c r="B211" s="190"/>
      <c r="C211" s="191"/>
      <c r="D211" s="192" t="s">
        <v>165</v>
      </c>
      <c r="E211" s="193" t="s">
        <v>19</v>
      </c>
      <c r="F211" s="194" t="s">
        <v>3340</v>
      </c>
      <c r="G211" s="191"/>
      <c r="H211" s="193" t="s">
        <v>19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165</v>
      </c>
      <c r="AU211" s="200" t="s">
        <v>86</v>
      </c>
      <c r="AV211" s="13" t="s">
        <v>84</v>
      </c>
      <c r="AW211" s="13" t="s">
        <v>37</v>
      </c>
      <c r="AX211" s="13" t="s">
        <v>76</v>
      </c>
      <c r="AY211" s="200" t="s">
        <v>157</v>
      </c>
    </row>
    <row r="212" spans="2:51" s="13" customFormat="1" ht="10">
      <c r="B212" s="190"/>
      <c r="C212" s="191"/>
      <c r="D212" s="192" t="s">
        <v>165</v>
      </c>
      <c r="E212" s="193" t="s">
        <v>19</v>
      </c>
      <c r="F212" s="194" t="s">
        <v>3303</v>
      </c>
      <c r="G212" s="191"/>
      <c r="H212" s="193" t="s">
        <v>19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165</v>
      </c>
      <c r="AU212" s="200" t="s">
        <v>86</v>
      </c>
      <c r="AV212" s="13" t="s">
        <v>84</v>
      </c>
      <c r="AW212" s="13" t="s">
        <v>37</v>
      </c>
      <c r="AX212" s="13" t="s">
        <v>76</v>
      </c>
      <c r="AY212" s="200" t="s">
        <v>157</v>
      </c>
    </row>
    <row r="213" spans="2:51" s="14" customFormat="1" ht="10">
      <c r="B213" s="201"/>
      <c r="C213" s="202"/>
      <c r="D213" s="192" t="s">
        <v>165</v>
      </c>
      <c r="E213" s="203" t="s">
        <v>19</v>
      </c>
      <c r="F213" s="204" t="s">
        <v>3345</v>
      </c>
      <c r="G213" s="202"/>
      <c r="H213" s="205">
        <v>48.72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165</v>
      </c>
      <c r="AU213" s="211" t="s">
        <v>86</v>
      </c>
      <c r="AV213" s="14" t="s">
        <v>86</v>
      </c>
      <c r="AW213" s="14" t="s">
        <v>37</v>
      </c>
      <c r="AX213" s="14" t="s">
        <v>84</v>
      </c>
      <c r="AY213" s="211" t="s">
        <v>157</v>
      </c>
    </row>
    <row r="214" spans="1:65" s="2" customFormat="1" ht="19.75" customHeight="1">
      <c r="A214" s="36"/>
      <c r="B214" s="37"/>
      <c r="C214" s="176" t="s">
        <v>203</v>
      </c>
      <c r="D214" s="176" t="s">
        <v>159</v>
      </c>
      <c r="E214" s="177" t="s">
        <v>2941</v>
      </c>
      <c r="F214" s="178" t="s">
        <v>2942</v>
      </c>
      <c r="G214" s="179" t="s">
        <v>254</v>
      </c>
      <c r="H214" s="180">
        <v>48.72</v>
      </c>
      <c r="I214" s="181"/>
      <c r="J214" s="182">
        <f>ROUND(I214*H214,2)</f>
        <v>0</v>
      </c>
      <c r="K214" s="183"/>
      <c r="L214" s="41"/>
      <c r="M214" s="184" t="s">
        <v>19</v>
      </c>
      <c r="N214" s="185" t="s">
        <v>47</v>
      </c>
      <c r="O214" s="66"/>
      <c r="P214" s="186">
        <f>O214*H214</f>
        <v>0</v>
      </c>
      <c r="Q214" s="186">
        <v>0.00046</v>
      </c>
      <c r="R214" s="186">
        <f>Q214*H214</f>
        <v>0.0224112</v>
      </c>
      <c r="S214" s="186">
        <v>0</v>
      </c>
      <c r="T214" s="187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8" t="s">
        <v>163</v>
      </c>
      <c r="AT214" s="188" t="s">
        <v>159</v>
      </c>
      <c r="AU214" s="188" t="s">
        <v>86</v>
      </c>
      <c r="AY214" s="19" t="s">
        <v>157</v>
      </c>
      <c r="BE214" s="189">
        <f>IF(N214="základní",J214,0)</f>
        <v>0</v>
      </c>
      <c r="BF214" s="189">
        <f>IF(N214="snížená",J214,0)</f>
        <v>0</v>
      </c>
      <c r="BG214" s="189">
        <f>IF(N214="zákl. přenesená",J214,0)</f>
        <v>0</v>
      </c>
      <c r="BH214" s="189">
        <f>IF(N214="sníž. přenesená",J214,0)</f>
        <v>0</v>
      </c>
      <c r="BI214" s="189">
        <f>IF(N214="nulová",J214,0)</f>
        <v>0</v>
      </c>
      <c r="BJ214" s="19" t="s">
        <v>84</v>
      </c>
      <c r="BK214" s="189">
        <f>ROUND(I214*H214,2)</f>
        <v>0</v>
      </c>
      <c r="BL214" s="19" t="s">
        <v>163</v>
      </c>
      <c r="BM214" s="188" t="s">
        <v>3346</v>
      </c>
    </row>
    <row r="215" spans="2:51" s="13" customFormat="1" ht="10">
      <c r="B215" s="190"/>
      <c r="C215" s="191"/>
      <c r="D215" s="192" t="s">
        <v>165</v>
      </c>
      <c r="E215" s="193" t="s">
        <v>19</v>
      </c>
      <c r="F215" s="194" t="s">
        <v>3292</v>
      </c>
      <c r="G215" s="191"/>
      <c r="H215" s="193" t="s">
        <v>19</v>
      </c>
      <c r="I215" s="195"/>
      <c r="J215" s="191"/>
      <c r="K215" s="191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165</v>
      </c>
      <c r="AU215" s="200" t="s">
        <v>86</v>
      </c>
      <c r="AV215" s="13" t="s">
        <v>84</v>
      </c>
      <c r="AW215" s="13" t="s">
        <v>37</v>
      </c>
      <c r="AX215" s="13" t="s">
        <v>76</v>
      </c>
      <c r="AY215" s="200" t="s">
        <v>157</v>
      </c>
    </row>
    <row r="216" spans="2:51" s="13" customFormat="1" ht="10">
      <c r="B216" s="190"/>
      <c r="C216" s="191"/>
      <c r="D216" s="192" t="s">
        <v>165</v>
      </c>
      <c r="E216" s="193" t="s">
        <v>19</v>
      </c>
      <c r="F216" s="194" t="s">
        <v>2903</v>
      </c>
      <c r="G216" s="191"/>
      <c r="H216" s="193" t="s">
        <v>19</v>
      </c>
      <c r="I216" s="195"/>
      <c r="J216" s="191"/>
      <c r="K216" s="191"/>
      <c r="L216" s="196"/>
      <c r="M216" s="197"/>
      <c r="N216" s="198"/>
      <c r="O216" s="198"/>
      <c r="P216" s="198"/>
      <c r="Q216" s="198"/>
      <c r="R216" s="198"/>
      <c r="S216" s="198"/>
      <c r="T216" s="199"/>
      <c r="AT216" s="200" t="s">
        <v>165</v>
      </c>
      <c r="AU216" s="200" t="s">
        <v>86</v>
      </c>
      <c r="AV216" s="13" t="s">
        <v>84</v>
      </c>
      <c r="AW216" s="13" t="s">
        <v>37</v>
      </c>
      <c r="AX216" s="13" t="s">
        <v>76</v>
      </c>
      <c r="AY216" s="200" t="s">
        <v>157</v>
      </c>
    </row>
    <row r="217" spans="2:51" s="13" customFormat="1" ht="10">
      <c r="B217" s="190"/>
      <c r="C217" s="191"/>
      <c r="D217" s="192" t="s">
        <v>165</v>
      </c>
      <c r="E217" s="193" t="s">
        <v>19</v>
      </c>
      <c r="F217" s="194" t="s">
        <v>3293</v>
      </c>
      <c r="G217" s="191"/>
      <c r="H217" s="193" t="s">
        <v>19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165</v>
      </c>
      <c r="AU217" s="200" t="s">
        <v>86</v>
      </c>
      <c r="AV217" s="13" t="s">
        <v>84</v>
      </c>
      <c r="AW217" s="13" t="s">
        <v>37</v>
      </c>
      <c r="AX217" s="13" t="s">
        <v>76</v>
      </c>
      <c r="AY217" s="200" t="s">
        <v>157</v>
      </c>
    </row>
    <row r="218" spans="2:51" s="13" customFormat="1" ht="10">
      <c r="B218" s="190"/>
      <c r="C218" s="191"/>
      <c r="D218" s="192" t="s">
        <v>165</v>
      </c>
      <c r="E218" s="193" t="s">
        <v>19</v>
      </c>
      <c r="F218" s="194" t="s">
        <v>3294</v>
      </c>
      <c r="G218" s="191"/>
      <c r="H218" s="193" t="s">
        <v>19</v>
      </c>
      <c r="I218" s="195"/>
      <c r="J218" s="191"/>
      <c r="K218" s="191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165</v>
      </c>
      <c r="AU218" s="200" t="s">
        <v>86</v>
      </c>
      <c r="AV218" s="13" t="s">
        <v>84</v>
      </c>
      <c r="AW218" s="13" t="s">
        <v>37</v>
      </c>
      <c r="AX218" s="13" t="s">
        <v>76</v>
      </c>
      <c r="AY218" s="200" t="s">
        <v>157</v>
      </c>
    </row>
    <row r="219" spans="2:51" s="13" customFormat="1" ht="10">
      <c r="B219" s="190"/>
      <c r="C219" s="191"/>
      <c r="D219" s="192" t="s">
        <v>165</v>
      </c>
      <c r="E219" s="193" t="s">
        <v>19</v>
      </c>
      <c r="F219" s="194" t="s">
        <v>3295</v>
      </c>
      <c r="G219" s="191"/>
      <c r="H219" s="193" t="s">
        <v>19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165</v>
      </c>
      <c r="AU219" s="200" t="s">
        <v>86</v>
      </c>
      <c r="AV219" s="13" t="s">
        <v>84</v>
      </c>
      <c r="AW219" s="13" t="s">
        <v>37</v>
      </c>
      <c r="AX219" s="13" t="s">
        <v>76</v>
      </c>
      <c r="AY219" s="200" t="s">
        <v>157</v>
      </c>
    </row>
    <row r="220" spans="2:51" s="13" customFormat="1" ht="10">
      <c r="B220" s="190"/>
      <c r="C220" s="191"/>
      <c r="D220" s="192" t="s">
        <v>165</v>
      </c>
      <c r="E220" s="193" t="s">
        <v>19</v>
      </c>
      <c r="F220" s="194" t="s">
        <v>3296</v>
      </c>
      <c r="G220" s="191"/>
      <c r="H220" s="193" t="s">
        <v>19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165</v>
      </c>
      <c r="AU220" s="200" t="s">
        <v>86</v>
      </c>
      <c r="AV220" s="13" t="s">
        <v>84</v>
      </c>
      <c r="AW220" s="13" t="s">
        <v>37</v>
      </c>
      <c r="AX220" s="13" t="s">
        <v>76</v>
      </c>
      <c r="AY220" s="200" t="s">
        <v>157</v>
      </c>
    </row>
    <row r="221" spans="2:51" s="13" customFormat="1" ht="10">
      <c r="B221" s="190"/>
      <c r="C221" s="191"/>
      <c r="D221" s="192" t="s">
        <v>165</v>
      </c>
      <c r="E221" s="193" t="s">
        <v>19</v>
      </c>
      <c r="F221" s="194" t="s">
        <v>3297</v>
      </c>
      <c r="G221" s="191"/>
      <c r="H221" s="193" t="s">
        <v>19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165</v>
      </c>
      <c r="AU221" s="200" t="s">
        <v>86</v>
      </c>
      <c r="AV221" s="13" t="s">
        <v>84</v>
      </c>
      <c r="AW221" s="13" t="s">
        <v>37</v>
      </c>
      <c r="AX221" s="13" t="s">
        <v>76</v>
      </c>
      <c r="AY221" s="200" t="s">
        <v>157</v>
      </c>
    </row>
    <row r="222" spans="2:51" s="13" customFormat="1" ht="10">
      <c r="B222" s="190"/>
      <c r="C222" s="191"/>
      <c r="D222" s="192" t="s">
        <v>165</v>
      </c>
      <c r="E222" s="193" t="s">
        <v>19</v>
      </c>
      <c r="F222" s="194" t="s">
        <v>3340</v>
      </c>
      <c r="G222" s="191"/>
      <c r="H222" s="193" t="s">
        <v>19</v>
      </c>
      <c r="I222" s="195"/>
      <c r="J222" s="191"/>
      <c r="K222" s="191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165</v>
      </c>
      <c r="AU222" s="200" t="s">
        <v>86</v>
      </c>
      <c r="AV222" s="13" t="s">
        <v>84</v>
      </c>
      <c r="AW222" s="13" t="s">
        <v>37</v>
      </c>
      <c r="AX222" s="13" t="s">
        <v>76</v>
      </c>
      <c r="AY222" s="200" t="s">
        <v>157</v>
      </c>
    </row>
    <row r="223" spans="2:51" s="13" customFormat="1" ht="10">
      <c r="B223" s="190"/>
      <c r="C223" s="191"/>
      <c r="D223" s="192" t="s">
        <v>165</v>
      </c>
      <c r="E223" s="193" t="s">
        <v>19</v>
      </c>
      <c r="F223" s="194" t="s">
        <v>3303</v>
      </c>
      <c r="G223" s="191"/>
      <c r="H223" s="193" t="s">
        <v>19</v>
      </c>
      <c r="I223" s="195"/>
      <c r="J223" s="191"/>
      <c r="K223" s="191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165</v>
      </c>
      <c r="AU223" s="200" t="s">
        <v>86</v>
      </c>
      <c r="AV223" s="13" t="s">
        <v>84</v>
      </c>
      <c r="AW223" s="13" t="s">
        <v>37</v>
      </c>
      <c r="AX223" s="13" t="s">
        <v>76</v>
      </c>
      <c r="AY223" s="200" t="s">
        <v>157</v>
      </c>
    </row>
    <row r="224" spans="2:51" s="14" customFormat="1" ht="10">
      <c r="B224" s="201"/>
      <c r="C224" s="202"/>
      <c r="D224" s="192" t="s">
        <v>165</v>
      </c>
      <c r="E224" s="203" t="s">
        <v>19</v>
      </c>
      <c r="F224" s="204" t="s">
        <v>3345</v>
      </c>
      <c r="G224" s="202"/>
      <c r="H224" s="205">
        <v>48.72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165</v>
      </c>
      <c r="AU224" s="211" t="s">
        <v>86</v>
      </c>
      <c r="AV224" s="14" t="s">
        <v>86</v>
      </c>
      <c r="AW224" s="14" t="s">
        <v>37</v>
      </c>
      <c r="AX224" s="14" t="s">
        <v>84</v>
      </c>
      <c r="AY224" s="211" t="s">
        <v>157</v>
      </c>
    </row>
    <row r="225" spans="1:65" s="2" customFormat="1" ht="22.25" customHeight="1">
      <c r="A225" s="36"/>
      <c r="B225" s="37"/>
      <c r="C225" s="176" t="s">
        <v>211</v>
      </c>
      <c r="D225" s="176" t="s">
        <v>159</v>
      </c>
      <c r="E225" s="177" t="s">
        <v>2944</v>
      </c>
      <c r="F225" s="178" t="s">
        <v>2945</v>
      </c>
      <c r="G225" s="179" t="s">
        <v>254</v>
      </c>
      <c r="H225" s="180">
        <v>48.72</v>
      </c>
      <c r="I225" s="181"/>
      <c r="J225" s="182">
        <f>ROUND(I225*H225,2)</f>
        <v>0</v>
      </c>
      <c r="K225" s="183"/>
      <c r="L225" s="41"/>
      <c r="M225" s="184" t="s">
        <v>19</v>
      </c>
      <c r="N225" s="185" t="s">
        <v>47</v>
      </c>
      <c r="O225" s="66"/>
      <c r="P225" s="186">
        <f>O225*H225</f>
        <v>0</v>
      </c>
      <c r="Q225" s="186">
        <v>0</v>
      </c>
      <c r="R225" s="186">
        <f>Q225*H225</f>
        <v>0</v>
      </c>
      <c r="S225" s="186">
        <v>0</v>
      </c>
      <c r="T225" s="187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8" t="s">
        <v>163</v>
      </c>
      <c r="AT225" s="188" t="s">
        <v>159</v>
      </c>
      <c r="AU225" s="188" t="s">
        <v>86</v>
      </c>
      <c r="AY225" s="19" t="s">
        <v>157</v>
      </c>
      <c r="BE225" s="189">
        <f>IF(N225="základní",J225,0)</f>
        <v>0</v>
      </c>
      <c r="BF225" s="189">
        <f>IF(N225="snížená",J225,0)</f>
        <v>0</v>
      </c>
      <c r="BG225" s="189">
        <f>IF(N225="zákl. přenesená",J225,0)</f>
        <v>0</v>
      </c>
      <c r="BH225" s="189">
        <f>IF(N225="sníž. přenesená",J225,0)</f>
        <v>0</v>
      </c>
      <c r="BI225" s="189">
        <f>IF(N225="nulová",J225,0)</f>
        <v>0</v>
      </c>
      <c r="BJ225" s="19" t="s">
        <v>84</v>
      </c>
      <c r="BK225" s="189">
        <f>ROUND(I225*H225,2)</f>
        <v>0</v>
      </c>
      <c r="BL225" s="19" t="s">
        <v>163</v>
      </c>
      <c r="BM225" s="188" t="s">
        <v>3347</v>
      </c>
    </row>
    <row r="226" spans="2:51" s="13" customFormat="1" ht="10">
      <c r="B226" s="190"/>
      <c r="C226" s="191"/>
      <c r="D226" s="192" t="s">
        <v>165</v>
      </c>
      <c r="E226" s="193" t="s">
        <v>19</v>
      </c>
      <c r="F226" s="194" t="s">
        <v>3292</v>
      </c>
      <c r="G226" s="191"/>
      <c r="H226" s="193" t="s">
        <v>19</v>
      </c>
      <c r="I226" s="195"/>
      <c r="J226" s="191"/>
      <c r="K226" s="191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165</v>
      </c>
      <c r="AU226" s="200" t="s">
        <v>86</v>
      </c>
      <c r="AV226" s="13" t="s">
        <v>84</v>
      </c>
      <c r="AW226" s="13" t="s">
        <v>37</v>
      </c>
      <c r="AX226" s="13" t="s">
        <v>76</v>
      </c>
      <c r="AY226" s="200" t="s">
        <v>157</v>
      </c>
    </row>
    <row r="227" spans="2:51" s="13" customFormat="1" ht="10">
      <c r="B227" s="190"/>
      <c r="C227" s="191"/>
      <c r="D227" s="192" t="s">
        <v>165</v>
      </c>
      <c r="E227" s="193" t="s">
        <v>19</v>
      </c>
      <c r="F227" s="194" t="s">
        <v>2903</v>
      </c>
      <c r="G227" s="191"/>
      <c r="H227" s="193" t="s">
        <v>19</v>
      </c>
      <c r="I227" s="195"/>
      <c r="J227" s="191"/>
      <c r="K227" s="191"/>
      <c r="L227" s="196"/>
      <c r="M227" s="197"/>
      <c r="N227" s="198"/>
      <c r="O227" s="198"/>
      <c r="P227" s="198"/>
      <c r="Q227" s="198"/>
      <c r="R227" s="198"/>
      <c r="S227" s="198"/>
      <c r="T227" s="199"/>
      <c r="AT227" s="200" t="s">
        <v>165</v>
      </c>
      <c r="AU227" s="200" t="s">
        <v>86</v>
      </c>
      <c r="AV227" s="13" t="s">
        <v>84</v>
      </c>
      <c r="AW227" s="13" t="s">
        <v>37</v>
      </c>
      <c r="AX227" s="13" t="s">
        <v>76</v>
      </c>
      <c r="AY227" s="200" t="s">
        <v>157</v>
      </c>
    </row>
    <row r="228" spans="2:51" s="13" customFormat="1" ht="10">
      <c r="B228" s="190"/>
      <c r="C228" s="191"/>
      <c r="D228" s="192" t="s">
        <v>165</v>
      </c>
      <c r="E228" s="193" t="s">
        <v>19</v>
      </c>
      <c r="F228" s="194" t="s">
        <v>3293</v>
      </c>
      <c r="G228" s="191"/>
      <c r="H228" s="193" t="s">
        <v>19</v>
      </c>
      <c r="I228" s="195"/>
      <c r="J228" s="191"/>
      <c r="K228" s="191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165</v>
      </c>
      <c r="AU228" s="200" t="s">
        <v>86</v>
      </c>
      <c r="AV228" s="13" t="s">
        <v>84</v>
      </c>
      <c r="AW228" s="13" t="s">
        <v>37</v>
      </c>
      <c r="AX228" s="13" t="s">
        <v>76</v>
      </c>
      <c r="AY228" s="200" t="s">
        <v>157</v>
      </c>
    </row>
    <row r="229" spans="2:51" s="13" customFormat="1" ht="10">
      <c r="B229" s="190"/>
      <c r="C229" s="191"/>
      <c r="D229" s="192" t="s">
        <v>165</v>
      </c>
      <c r="E229" s="193" t="s">
        <v>19</v>
      </c>
      <c r="F229" s="194" t="s">
        <v>3294</v>
      </c>
      <c r="G229" s="191"/>
      <c r="H229" s="193" t="s">
        <v>19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165</v>
      </c>
      <c r="AU229" s="200" t="s">
        <v>86</v>
      </c>
      <c r="AV229" s="13" t="s">
        <v>84</v>
      </c>
      <c r="AW229" s="13" t="s">
        <v>37</v>
      </c>
      <c r="AX229" s="13" t="s">
        <v>76</v>
      </c>
      <c r="AY229" s="200" t="s">
        <v>157</v>
      </c>
    </row>
    <row r="230" spans="2:51" s="13" customFormat="1" ht="10">
      <c r="B230" s="190"/>
      <c r="C230" s="191"/>
      <c r="D230" s="192" t="s">
        <v>165</v>
      </c>
      <c r="E230" s="193" t="s">
        <v>19</v>
      </c>
      <c r="F230" s="194" t="s">
        <v>3295</v>
      </c>
      <c r="G230" s="191"/>
      <c r="H230" s="193" t="s">
        <v>19</v>
      </c>
      <c r="I230" s="195"/>
      <c r="J230" s="191"/>
      <c r="K230" s="191"/>
      <c r="L230" s="196"/>
      <c r="M230" s="197"/>
      <c r="N230" s="198"/>
      <c r="O230" s="198"/>
      <c r="P230" s="198"/>
      <c r="Q230" s="198"/>
      <c r="R230" s="198"/>
      <c r="S230" s="198"/>
      <c r="T230" s="199"/>
      <c r="AT230" s="200" t="s">
        <v>165</v>
      </c>
      <c r="AU230" s="200" t="s">
        <v>86</v>
      </c>
      <c r="AV230" s="13" t="s">
        <v>84</v>
      </c>
      <c r="AW230" s="13" t="s">
        <v>37</v>
      </c>
      <c r="AX230" s="13" t="s">
        <v>76</v>
      </c>
      <c r="AY230" s="200" t="s">
        <v>157</v>
      </c>
    </row>
    <row r="231" spans="2:51" s="13" customFormat="1" ht="10">
      <c r="B231" s="190"/>
      <c r="C231" s="191"/>
      <c r="D231" s="192" t="s">
        <v>165</v>
      </c>
      <c r="E231" s="193" t="s">
        <v>19</v>
      </c>
      <c r="F231" s="194" t="s">
        <v>3296</v>
      </c>
      <c r="G231" s="191"/>
      <c r="H231" s="193" t="s">
        <v>19</v>
      </c>
      <c r="I231" s="195"/>
      <c r="J231" s="191"/>
      <c r="K231" s="191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165</v>
      </c>
      <c r="AU231" s="200" t="s">
        <v>86</v>
      </c>
      <c r="AV231" s="13" t="s">
        <v>84</v>
      </c>
      <c r="AW231" s="13" t="s">
        <v>37</v>
      </c>
      <c r="AX231" s="13" t="s">
        <v>76</v>
      </c>
      <c r="AY231" s="200" t="s">
        <v>157</v>
      </c>
    </row>
    <row r="232" spans="2:51" s="13" customFormat="1" ht="10">
      <c r="B232" s="190"/>
      <c r="C232" s="191"/>
      <c r="D232" s="192" t="s">
        <v>165</v>
      </c>
      <c r="E232" s="193" t="s">
        <v>19</v>
      </c>
      <c r="F232" s="194" t="s">
        <v>3297</v>
      </c>
      <c r="G232" s="191"/>
      <c r="H232" s="193" t="s">
        <v>19</v>
      </c>
      <c r="I232" s="195"/>
      <c r="J232" s="191"/>
      <c r="K232" s="191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165</v>
      </c>
      <c r="AU232" s="200" t="s">
        <v>86</v>
      </c>
      <c r="AV232" s="13" t="s">
        <v>84</v>
      </c>
      <c r="AW232" s="13" t="s">
        <v>37</v>
      </c>
      <c r="AX232" s="13" t="s">
        <v>76</v>
      </c>
      <c r="AY232" s="200" t="s">
        <v>157</v>
      </c>
    </row>
    <row r="233" spans="2:51" s="13" customFormat="1" ht="10">
      <c r="B233" s="190"/>
      <c r="C233" s="191"/>
      <c r="D233" s="192" t="s">
        <v>165</v>
      </c>
      <c r="E233" s="193" t="s">
        <v>19</v>
      </c>
      <c r="F233" s="194" t="s">
        <v>3340</v>
      </c>
      <c r="G233" s="191"/>
      <c r="H233" s="193" t="s">
        <v>19</v>
      </c>
      <c r="I233" s="195"/>
      <c r="J233" s="191"/>
      <c r="K233" s="191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165</v>
      </c>
      <c r="AU233" s="200" t="s">
        <v>86</v>
      </c>
      <c r="AV233" s="13" t="s">
        <v>84</v>
      </c>
      <c r="AW233" s="13" t="s">
        <v>37</v>
      </c>
      <c r="AX233" s="13" t="s">
        <v>76</v>
      </c>
      <c r="AY233" s="200" t="s">
        <v>157</v>
      </c>
    </row>
    <row r="234" spans="2:51" s="13" customFormat="1" ht="10">
      <c r="B234" s="190"/>
      <c r="C234" s="191"/>
      <c r="D234" s="192" t="s">
        <v>165</v>
      </c>
      <c r="E234" s="193" t="s">
        <v>19</v>
      </c>
      <c r="F234" s="194" t="s">
        <v>3303</v>
      </c>
      <c r="G234" s="191"/>
      <c r="H234" s="193" t="s">
        <v>19</v>
      </c>
      <c r="I234" s="195"/>
      <c r="J234" s="191"/>
      <c r="K234" s="191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165</v>
      </c>
      <c r="AU234" s="200" t="s">
        <v>86</v>
      </c>
      <c r="AV234" s="13" t="s">
        <v>84</v>
      </c>
      <c r="AW234" s="13" t="s">
        <v>37</v>
      </c>
      <c r="AX234" s="13" t="s">
        <v>76</v>
      </c>
      <c r="AY234" s="200" t="s">
        <v>157</v>
      </c>
    </row>
    <row r="235" spans="2:51" s="14" customFormat="1" ht="10">
      <c r="B235" s="201"/>
      <c r="C235" s="202"/>
      <c r="D235" s="192" t="s">
        <v>165</v>
      </c>
      <c r="E235" s="203" t="s">
        <v>19</v>
      </c>
      <c r="F235" s="204" t="s">
        <v>3345</v>
      </c>
      <c r="G235" s="202"/>
      <c r="H235" s="205">
        <v>48.72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165</v>
      </c>
      <c r="AU235" s="211" t="s">
        <v>86</v>
      </c>
      <c r="AV235" s="14" t="s">
        <v>86</v>
      </c>
      <c r="AW235" s="14" t="s">
        <v>37</v>
      </c>
      <c r="AX235" s="14" t="s">
        <v>84</v>
      </c>
      <c r="AY235" s="211" t="s">
        <v>157</v>
      </c>
    </row>
    <row r="236" spans="1:65" s="2" customFormat="1" ht="30" customHeight="1">
      <c r="A236" s="36"/>
      <c r="B236" s="37"/>
      <c r="C236" s="176" t="s">
        <v>221</v>
      </c>
      <c r="D236" s="176" t="s">
        <v>159</v>
      </c>
      <c r="E236" s="177" t="s">
        <v>319</v>
      </c>
      <c r="F236" s="178" t="s">
        <v>320</v>
      </c>
      <c r="G236" s="179" t="s">
        <v>254</v>
      </c>
      <c r="H236" s="180">
        <v>96.522</v>
      </c>
      <c r="I236" s="181"/>
      <c r="J236" s="182">
        <f>ROUND(I236*H236,2)</f>
        <v>0</v>
      </c>
      <c r="K236" s="183"/>
      <c r="L236" s="41"/>
      <c r="M236" s="184" t="s">
        <v>19</v>
      </c>
      <c r="N236" s="185" t="s">
        <v>47</v>
      </c>
      <c r="O236" s="66"/>
      <c r="P236" s="186">
        <f>O236*H236</f>
        <v>0</v>
      </c>
      <c r="Q236" s="186">
        <v>0</v>
      </c>
      <c r="R236" s="186">
        <f>Q236*H236</f>
        <v>0</v>
      </c>
      <c r="S236" s="186">
        <v>0</v>
      </c>
      <c r="T236" s="187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8" t="s">
        <v>163</v>
      </c>
      <c r="AT236" s="188" t="s">
        <v>159</v>
      </c>
      <c r="AU236" s="188" t="s">
        <v>86</v>
      </c>
      <c r="AY236" s="19" t="s">
        <v>157</v>
      </c>
      <c r="BE236" s="189">
        <f>IF(N236="základní",J236,0)</f>
        <v>0</v>
      </c>
      <c r="BF236" s="189">
        <f>IF(N236="snížená",J236,0)</f>
        <v>0</v>
      </c>
      <c r="BG236" s="189">
        <f>IF(N236="zákl. přenesená",J236,0)</f>
        <v>0</v>
      </c>
      <c r="BH236" s="189">
        <f>IF(N236="sníž. přenesená",J236,0)</f>
        <v>0</v>
      </c>
      <c r="BI236" s="189">
        <f>IF(N236="nulová",J236,0)</f>
        <v>0</v>
      </c>
      <c r="BJ236" s="19" t="s">
        <v>84</v>
      </c>
      <c r="BK236" s="189">
        <f>ROUND(I236*H236,2)</f>
        <v>0</v>
      </c>
      <c r="BL236" s="19" t="s">
        <v>163</v>
      </c>
      <c r="BM236" s="188" t="s">
        <v>3348</v>
      </c>
    </row>
    <row r="237" spans="1:47" s="2" customFormat="1" ht="10">
      <c r="A237" s="36"/>
      <c r="B237" s="37"/>
      <c r="C237" s="38"/>
      <c r="D237" s="212" t="s">
        <v>178</v>
      </c>
      <c r="E237" s="38"/>
      <c r="F237" s="213" t="s">
        <v>322</v>
      </c>
      <c r="G237" s="38"/>
      <c r="H237" s="38"/>
      <c r="I237" s="214"/>
      <c r="J237" s="38"/>
      <c r="K237" s="38"/>
      <c r="L237" s="41"/>
      <c r="M237" s="215"/>
      <c r="N237" s="216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178</v>
      </c>
      <c r="AU237" s="19" t="s">
        <v>86</v>
      </c>
    </row>
    <row r="238" spans="2:51" s="13" customFormat="1" ht="10">
      <c r="B238" s="190"/>
      <c r="C238" s="191"/>
      <c r="D238" s="192" t="s">
        <v>165</v>
      </c>
      <c r="E238" s="193" t="s">
        <v>19</v>
      </c>
      <c r="F238" s="194" t="s">
        <v>3292</v>
      </c>
      <c r="G238" s="191"/>
      <c r="H238" s="193" t="s">
        <v>19</v>
      </c>
      <c r="I238" s="195"/>
      <c r="J238" s="191"/>
      <c r="K238" s="191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165</v>
      </c>
      <c r="AU238" s="200" t="s">
        <v>86</v>
      </c>
      <c r="AV238" s="13" t="s">
        <v>84</v>
      </c>
      <c r="AW238" s="13" t="s">
        <v>37</v>
      </c>
      <c r="AX238" s="13" t="s">
        <v>76</v>
      </c>
      <c r="AY238" s="200" t="s">
        <v>157</v>
      </c>
    </row>
    <row r="239" spans="2:51" s="13" customFormat="1" ht="10">
      <c r="B239" s="190"/>
      <c r="C239" s="191"/>
      <c r="D239" s="192" t="s">
        <v>165</v>
      </c>
      <c r="E239" s="193" t="s">
        <v>19</v>
      </c>
      <c r="F239" s="194" t="s">
        <v>2903</v>
      </c>
      <c r="G239" s="191"/>
      <c r="H239" s="193" t="s">
        <v>19</v>
      </c>
      <c r="I239" s="195"/>
      <c r="J239" s="191"/>
      <c r="K239" s="191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165</v>
      </c>
      <c r="AU239" s="200" t="s">
        <v>86</v>
      </c>
      <c r="AV239" s="13" t="s">
        <v>84</v>
      </c>
      <c r="AW239" s="13" t="s">
        <v>37</v>
      </c>
      <c r="AX239" s="13" t="s">
        <v>76</v>
      </c>
      <c r="AY239" s="200" t="s">
        <v>157</v>
      </c>
    </row>
    <row r="240" spans="2:51" s="13" customFormat="1" ht="10">
      <c r="B240" s="190"/>
      <c r="C240" s="191"/>
      <c r="D240" s="192" t="s">
        <v>165</v>
      </c>
      <c r="E240" s="193" t="s">
        <v>19</v>
      </c>
      <c r="F240" s="194" t="s">
        <v>3293</v>
      </c>
      <c r="G240" s="191"/>
      <c r="H240" s="193" t="s">
        <v>19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165</v>
      </c>
      <c r="AU240" s="200" t="s">
        <v>86</v>
      </c>
      <c r="AV240" s="13" t="s">
        <v>84</v>
      </c>
      <c r="AW240" s="13" t="s">
        <v>37</v>
      </c>
      <c r="AX240" s="13" t="s">
        <v>76</v>
      </c>
      <c r="AY240" s="200" t="s">
        <v>157</v>
      </c>
    </row>
    <row r="241" spans="2:51" s="13" customFormat="1" ht="10">
      <c r="B241" s="190"/>
      <c r="C241" s="191"/>
      <c r="D241" s="192" t="s">
        <v>165</v>
      </c>
      <c r="E241" s="193" t="s">
        <v>19</v>
      </c>
      <c r="F241" s="194" t="s">
        <v>3294</v>
      </c>
      <c r="G241" s="191"/>
      <c r="H241" s="193" t="s">
        <v>19</v>
      </c>
      <c r="I241" s="195"/>
      <c r="J241" s="191"/>
      <c r="K241" s="191"/>
      <c r="L241" s="196"/>
      <c r="M241" s="197"/>
      <c r="N241" s="198"/>
      <c r="O241" s="198"/>
      <c r="P241" s="198"/>
      <c r="Q241" s="198"/>
      <c r="R241" s="198"/>
      <c r="S241" s="198"/>
      <c r="T241" s="199"/>
      <c r="AT241" s="200" t="s">
        <v>165</v>
      </c>
      <c r="AU241" s="200" t="s">
        <v>86</v>
      </c>
      <c r="AV241" s="13" t="s">
        <v>84</v>
      </c>
      <c r="AW241" s="13" t="s">
        <v>37</v>
      </c>
      <c r="AX241" s="13" t="s">
        <v>76</v>
      </c>
      <c r="AY241" s="200" t="s">
        <v>157</v>
      </c>
    </row>
    <row r="242" spans="2:51" s="13" customFormat="1" ht="10">
      <c r="B242" s="190"/>
      <c r="C242" s="191"/>
      <c r="D242" s="192" t="s">
        <v>165</v>
      </c>
      <c r="E242" s="193" t="s">
        <v>19</v>
      </c>
      <c r="F242" s="194" t="s">
        <v>3295</v>
      </c>
      <c r="G242" s="191"/>
      <c r="H242" s="193" t="s">
        <v>19</v>
      </c>
      <c r="I242" s="195"/>
      <c r="J242" s="191"/>
      <c r="K242" s="191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165</v>
      </c>
      <c r="AU242" s="200" t="s">
        <v>86</v>
      </c>
      <c r="AV242" s="13" t="s">
        <v>84</v>
      </c>
      <c r="AW242" s="13" t="s">
        <v>37</v>
      </c>
      <c r="AX242" s="13" t="s">
        <v>76</v>
      </c>
      <c r="AY242" s="200" t="s">
        <v>157</v>
      </c>
    </row>
    <row r="243" spans="2:51" s="13" customFormat="1" ht="10">
      <c r="B243" s="190"/>
      <c r="C243" s="191"/>
      <c r="D243" s="192" t="s">
        <v>165</v>
      </c>
      <c r="E243" s="193" t="s">
        <v>19</v>
      </c>
      <c r="F243" s="194" t="s">
        <v>3296</v>
      </c>
      <c r="G243" s="191"/>
      <c r="H243" s="193" t="s">
        <v>19</v>
      </c>
      <c r="I243" s="195"/>
      <c r="J243" s="191"/>
      <c r="K243" s="191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165</v>
      </c>
      <c r="AU243" s="200" t="s">
        <v>86</v>
      </c>
      <c r="AV243" s="13" t="s">
        <v>84</v>
      </c>
      <c r="AW243" s="13" t="s">
        <v>37</v>
      </c>
      <c r="AX243" s="13" t="s">
        <v>76</v>
      </c>
      <c r="AY243" s="200" t="s">
        <v>157</v>
      </c>
    </row>
    <row r="244" spans="2:51" s="13" customFormat="1" ht="10">
      <c r="B244" s="190"/>
      <c r="C244" s="191"/>
      <c r="D244" s="192" t="s">
        <v>165</v>
      </c>
      <c r="E244" s="193" t="s">
        <v>19</v>
      </c>
      <c r="F244" s="194" t="s">
        <v>3297</v>
      </c>
      <c r="G244" s="191"/>
      <c r="H244" s="193" t="s">
        <v>19</v>
      </c>
      <c r="I244" s="195"/>
      <c r="J244" s="191"/>
      <c r="K244" s="191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165</v>
      </c>
      <c r="AU244" s="200" t="s">
        <v>86</v>
      </c>
      <c r="AV244" s="13" t="s">
        <v>84</v>
      </c>
      <c r="AW244" s="13" t="s">
        <v>37</v>
      </c>
      <c r="AX244" s="13" t="s">
        <v>76</v>
      </c>
      <c r="AY244" s="200" t="s">
        <v>157</v>
      </c>
    </row>
    <row r="245" spans="2:51" s="13" customFormat="1" ht="10">
      <c r="B245" s="190"/>
      <c r="C245" s="191"/>
      <c r="D245" s="192" t="s">
        <v>165</v>
      </c>
      <c r="E245" s="193" t="s">
        <v>19</v>
      </c>
      <c r="F245" s="194" t="s">
        <v>3340</v>
      </c>
      <c r="G245" s="191"/>
      <c r="H245" s="193" t="s">
        <v>19</v>
      </c>
      <c r="I245" s="195"/>
      <c r="J245" s="191"/>
      <c r="K245" s="191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165</v>
      </c>
      <c r="AU245" s="200" t="s">
        <v>86</v>
      </c>
      <c r="AV245" s="13" t="s">
        <v>84</v>
      </c>
      <c r="AW245" s="13" t="s">
        <v>37</v>
      </c>
      <c r="AX245" s="13" t="s">
        <v>76</v>
      </c>
      <c r="AY245" s="200" t="s">
        <v>157</v>
      </c>
    </row>
    <row r="246" spans="2:51" s="13" customFormat="1" ht="10">
      <c r="B246" s="190"/>
      <c r="C246" s="191"/>
      <c r="D246" s="192" t="s">
        <v>165</v>
      </c>
      <c r="E246" s="193" t="s">
        <v>19</v>
      </c>
      <c r="F246" s="194" t="s">
        <v>3303</v>
      </c>
      <c r="G246" s="191"/>
      <c r="H246" s="193" t="s">
        <v>19</v>
      </c>
      <c r="I246" s="195"/>
      <c r="J246" s="191"/>
      <c r="K246" s="191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165</v>
      </c>
      <c r="AU246" s="200" t="s">
        <v>86</v>
      </c>
      <c r="AV246" s="13" t="s">
        <v>84</v>
      </c>
      <c r="AW246" s="13" t="s">
        <v>37</v>
      </c>
      <c r="AX246" s="13" t="s">
        <v>76</v>
      </c>
      <c r="AY246" s="200" t="s">
        <v>157</v>
      </c>
    </row>
    <row r="247" spans="2:51" s="13" customFormat="1" ht="10">
      <c r="B247" s="190"/>
      <c r="C247" s="191"/>
      <c r="D247" s="192" t="s">
        <v>165</v>
      </c>
      <c r="E247" s="193" t="s">
        <v>19</v>
      </c>
      <c r="F247" s="194" t="s">
        <v>3319</v>
      </c>
      <c r="G247" s="191"/>
      <c r="H247" s="193" t="s">
        <v>19</v>
      </c>
      <c r="I247" s="195"/>
      <c r="J247" s="191"/>
      <c r="K247" s="191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165</v>
      </c>
      <c r="AU247" s="200" t="s">
        <v>86</v>
      </c>
      <c r="AV247" s="13" t="s">
        <v>84</v>
      </c>
      <c r="AW247" s="13" t="s">
        <v>37</v>
      </c>
      <c r="AX247" s="13" t="s">
        <v>76</v>
      </c>
      <c r="AY247" s="200" t="s">
        <v>157</v>
      </c>
    </row>
    <row r="248" spans="2:51" s="13" customFormat="1" ht="10">
      <c r="B248" s="190"/>
      <c r="C248" s="191"/>
      <c r="D248" s="192" t="s">
        <v>165</v>
      </c>
      <c r="E248" s="193" t="s">
        <v>19</v>
      </c>
      <c r="F248" s="194" t="s">
        <v>3105</v>
      </c>
      <c r="G248" s="191"/>
      <c r="H248" s="193" t="s">
        <v>19</v>
      </c>
      <c r="I248" s="195"/>
      <c r="J248" s="191"/>
      <c r="K248" s="191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165</v>
      </c>
      <c r="AU248" s="200" t="s">
        <v>86</v>
      </c>
      <c r="AV248" s="13" t="s">
        <v>84</v>
      </c>
      <c r="AW248" s="13" t="s">
        <v>37</v>
      </c>
      <c r="AX248" s="13" t="s">
        <v>76</v>
      </c>
      <c r="AY248" s="200" t="s">
        <v>157</v>
      </c>
    </row>
    <row r="249" spans="2:51" s="14" customFormat="1" ht="10">
      <c r="B249" s="201"/>
      <c r="C249" s="202"/>
      <c r="D249" s="192" t="s">
        <v>165</v>
      </c>
      <c r="E249" s="203" t="s">
        <v>19</v>
      </c>
      <c r="F249" s="204" t="s">
        <v>3349</v>
      </c>
      <c r="G249" s="202"/>
      <c r="H249" s="205">
        <v>24.92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165</v>
      </c>
      <c r="AU249" s="211" t="s">
        <v>86</v>
      </c>
      <c r="AV249" s="14" t="s">
        <v>86</v>
      </c>
      <c r="AW249" s="14" t="s">
        <v>37</v>
      </c>
      <c r="AX249" s="14" t="s">
        <v>76</v>
      </c>
      <c r="AY249" s="211" t="s">
        <v>157</v>
      </c>
    </row>
    <row r="250" spans="2:51" s="14" customFormat="1" ht="10">
      <c r="B250" s="201"/>
      <c r="C250" s="202"/>
      <c r="D250" s="192" t="s">
        <v>165</v>
      </c>
      <c r="E250" s="203" t="s">
        <v>19</v>
      </c>
      <c r="F250" s="204" t="s">
        <v>3350</v>
      </c>
      <c r="G250" s="202"/>
      <c r="H250" s="205">
        <v>253.993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165</v>
      </c>
      <c r="AU250" s="211" t="s">
        <v>86</v>
      </c>
      <c r="AV250" s="14" t="s">
        <v>86</v>
      </c>
      <c r="AW250" s="14" t="s">
        <v>37</v>
      </c>
      <c r="AX250" s="14" t="s">
        <v>76</v>
      </c>
      <c r="AY250" s="211" t="s">
        <v>157</v>
      </c>
    </row>
    <row r="251" spans="2:51" s="14" customFormat="1" ht="10">
      <c r="B251" s="201"/>
      <c r="C251" s="202"/>
      <c r="D251" s="192" t="s">
        <v>165</v>
      </c>
      <c r="E251" s="203" t="s">
        <v>19</v>
      </c>
      <c r="F251" s="204" t="s">
        <v>3351</v>
      </c>
      <c r="G251" s="202"/>
      <c r="H251" s="205">
        <v>-208.862</v>
      </c>
      <c r="I251" s="206"/>
      <c r="J251" s="202"/>
      <c r="K251" s="202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165</v>
      </c>
      <c r="AU251" s="211" t="s">
        <v>86</v>
      </c>
      <c r="AV251" s="14" t="s">
        <v>86</v>
      </c>
      <c r="AW251" s="14" t="s">
        <v>37</v>
      </c>
      <c r="AX251" s="14" t="s">
        <v>76</v>
      </c>
      <c r="AY251" s="211" t="s">
        <v>157</v>
      </c>
    </row>
    <row r="252" spans="2:51" s="14" customFormat="1" ht="10">
      <c r="B252" s="201"/>
      <c r="C252" s="202"/>
      <c r="D252" s="192" t="s">
        <v>165</v>
      </c>
      <c r="E252" s="203" t="s">
        <v>19</v>
      </c>
      <c r="F252" s="204" t="s">
        <v>3352</v>
      </c>
      <c r="G252" s="202"/>
      <c r="H252" s="205">
        <v>-27.168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165</v>
      </c>
      <c r="AU252" s="211" t="s">
        <v>86</v>
      </c>
      <c r="AV252" s="14" t="s">
        <v>86</v>
      </c>
      <c r="AW252" s="14" t="s">
        <v>37</v>
      </c>
      <c r="AX252" s="14" t="s">
        <v>76</v>
      </c>
      <c r="AY252" s="211" t="s">
        <v>157</v>
      </c>
    </row>
    <row r="253" spans="2:51" s="13" customFormat="1" ht="10">
      <c r="B253" s="190"/>
      <c r="C253" s="191"/>
      <c r="D253" s="192" t="s">
        <v>165</v>
      </c>
      <c r="E253" s="193" t="s">
        <v>19</v>
      </c>
      <c r="F253" s="194" t="s">
        <v>3353</v>
      </c>
      <c r="G253" s="191"/>
      <c r="H253" s="193" t="s">
        <v>19</v>
      </c>
      <c r="I253" s="195"/>
      <c r="J253" s="191"/>
      <c r="K253" s="191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165</v>
      </c>
      <c r="AU253" s="200" t="s">
        <v>86</v>
      </c>
      <c r="AV253" s="13" t="s">
        <v>84</v>
      </c>
      <c r="AW253" s="13" t="s">
        <v>37</v>
      </c>
      <c r="AX253" s="13" t="s">
        <v>76</v>
      </c>
      <c r="AY253" s="200" t="s">
        <v>157</v>
      </c>
    </row>
    <row r="254" spans="2:51" s="14" customFormat="1" ht="10">
      <c r="B254" s="201"/>
      <c r="C254" s="202"/>
      <c r="D254" s="192" t="s">
        <v>165</v>
      </c>
      <c r="E254" s="203" t="s">
        <v>19</v>
      </c>
      <c r="F254" s="204" t="s">
        <v>3354</v>
      </c>
      <c r="G254" s="202"/>
      <c r="H254" s="205">
        <v>26.471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165</v>
      </c>
      <c r="AU254" s="211" t="s">
        <v>86</v>
      </c>
      <c r="AV254" s="14" t="s">
        <v>86</v>
      </c>
      <c r="AW254" s="14" t="s">
        <v>37</v>
      </c>
      <c r="AX254" s="14" t="s">
        <v>76</v>
      </c>
      <c r="AY254" s="211" t="s">
        <v>157</v>
      </c>
    </row>
    <row r="255" spans="2:51" s="16" customFormat="1" ht="10">
      <c r="B255" s="228"/>
      <c r="C255" s="229"/>
      <c r="D255" s="192" t="s">
        <v>165</v>
      </c>
      <c r="E255" s="230" t="s">
        <v>19</v>
      </c>
      <c r="F255" s="231" t="s">
        <v>3355</v>
      </c>
      <c r="G255" s="229"/>
      <c r="H255" s="232">
        <v>69.354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165</v>
      </c>
      <c r="AU255" s="238" t="s">
        <v>86</v>
      </c>
      <c r="AV255" s="16" t="s">
        <v>173</v>
      </c>
      <c r="AW255" s="16" t="s">
        <v>37</v>
      </c>
      <c r="AX255" s="16" t="s">
        <v>76</v>
      </c>
      <c r="AY255" s="238" t="s">
        <v>157</v>
      </c>
    </row>
    <row r="256" spans="2:51" s="14" customFormat="1" ht="10">
      <c r="B256" s="201"/>
      <c r="C256" s="202"/>
      <c r="D256" s="192" t="s">
        <v>165</v>
      </c>
      <c r="E256" s="203" t="s">
        <v>19</v>
      </c>
      <c r="F256" s="204" t="s">
        <v>3356</v>
      </c>
      <c r="G256" s="202"/>
      <c r="H256" s="205">
        <v>27.168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165</v>
      </c>
      <c r="AU256" s="211" t="s">
        <v>86</v>
      </c>
      <c r="AV256" s="14" t="s">
        <v>86</v>
      </c>
      <c r="AW256" s="14" t="s">
        <v>37</v>
      </c>
      <c r="AX256" s="14" t="s">
        <v>76</v>
      </c>
      <c r="AY256" s="211" t="s">
        <v>157</v>
      </c>
    </row>
    <row r="257" spans="2:51" s="16" customFormat="1" ht="10">
      <c r="B257" s="228"/>
      <c r="C257" s="229"/>
      <c r="D257" s="192" t="s">
        <v>165</v>
      </c>
      <c r="E257" s="230" t="s">
        <v>19</v>
      </c>
      <c r="F257" s="231" t="s">
        <v>329</v>
      </c>
      <c r="G257" s="229"/>
      <c r="H257" s="232">
        <v>27.168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165</v>
      </c>
      <c r="AU257" s="238" t="s">
        <v>86</v>
      </c>
      <c r="AV257" s="16" t="s">
        <v>173</v>
      </c>
      <c r="AW257" s="16" t="s">
        <v>37</v>
      </c>
      <c r="AX257" s="16" t="s">
        <v>76</v>
      </c>
      <c r="AY257" s="238" t="s">
        <v>157</v>
      </c>
    </row>
    <row r="258" spans="2:51" s="15" customFormat="1" ht="10">
      <c r="B258" s="217"/>
      <c r="C258" s="218"/>
      <c r="D258" s="192" t="s">
        <v>165</v>
      </c>
      <c r="E258" s="219" t="s">
        <v>19</v>
      </c>
      <c r="F258" s="220" t="s">
        <v>3357</v>
      </c>
      <c r="G258" s="218"/>
      <c r="H258" s="221">
        <v>96.522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165</v>
      </c>
      <c r="AU258" s="227" t="s">
        <v>86</v>
      </c>
      <c r="AV258" s="15" t="s">
        <v>163</v>
      </c>
      <c r="AW258" s="15" t="s">
        <v>37</v>
      </c>
      <c r="AX258" s="15" t="s">
        <v>84</v>
      </c>
      <c r="AY258" s="227" t="s">
        <v>157</v>
      </c>
    </row>
    <row r="259" spans="1:65" s="2" customFormat="1" ht="34.75" customHeight="1">
      <c r="A259" s="36"/>
      <c r="B259" s="37"/>
      <c r="C259" s="176" t="s">
        <v>232</v>
      </c>
      <c r="D259" s="176" t="s">
        <v>159</v>
      </c>
      <c r="E259" s="177" t="s">
        <v>3358</v>
      </c>
      <c r="F259" s="178" t="s">
        <v>3359</v>
      </c>
      <c r="G259" s="179" t="s">
        <v>254</v>
      </c>
      <c r="H259" s="180">
        <v>832.248</v>
      </c>
      <c r="I259" s="181"/>
      <c r="J259" s="182">
        <f>ROUND(I259*H259,2)</f>
        <v>0</v>
      </c>
      <c r="K259" s="183"/>
      <c r="L259" s="41"/>
      <c r="M259" s="184" t="s">
        <v>19</v>
      </c>
      <c r="N259" s="185" t="s">
        <v>47</v>
      </c>
      <c r="O259" s="66"/>
      <c r="P259" s="186">
        <f>O259*H259</f>
        <v>0</v>
      </c>
      <c r="Q259" s="186">
        <v>0</v>
      </c>
      <c r="R259" s="186">
        <f>Q259*H259</f>
        <v>0</v>
      </c>
      <c r="S259" s="186">
        <v>0</v>
      </c>
      <c r="T259" s="187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8" t="s">
        <v>163</v>
      </c>
      <c r="AT259" s="188" t="s">
        <v>159</v>
      </c>
      <c r="AU259" s="188" t="s">
        <v>86</v>
      </c>
      <c r="AY259" s="19" t="s">
        <v>157</v>
      </c>
      <c r="BE259" s="189">
        <f>IF(N259="základní",J259,0)</f>
        <v>0</v>
      </c>
      <c r="BF259" s="189">
        <f>IF(N259="snížená",J259,0)</f>
        <v>0</v>
      </c>
      <c r="BG259" s="189">
        <f>IF(N259="zákl. přenesená",J259,0)</f>
        <v>0</v>
      </c>
      <c r="BH259" s="189">
        <f>IF(N259="sníž. přenesená",J259,0)</f>
        <v>0</v>
      </c>
      <c r="BI259" s="189">
        <f>IF(N259="nulová",J259,0)</f>
        <v>0</v>
      </c>
      <c r="BJ259" s="19" t="s">
        <v>84</v>
      </c>
      <c r="BK259" s="189">
        <f>ROUND(I259*H259,2)</f>
        <v>0</v>
      </c>
      <c r="BL259" s="19" t="s">
        <v>163</v>
      </c>
      <c r="BM259" s="188" t="s">
        <v>3360</v>
      </c>
    </row>
    <row r="260" spans="2:51" s="13" customFormat="1" ht="10">
      <c r="B260" s="190"/>
      <c r="C260" s="191"/>
      <c r="D260" s="192" t="s">
        <v>165</v>
      </c>
      <c r="E260" s="193" t="s">
        <v>19</v>
      </c>
      <c r="F260" s="194" t="s">
        <v>3292</v>
      </c>
      <c r="G260" s="191"/>
      <c r="H260" s="193" t="s">
        <v>19</v>
      </c>
      <c r="I260" s="195"/>
      <c r="J260" s="191"/>
      <c r="K260" s="191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165</v>
      </c>
      <c r="AU260" s="200" t="s">
        <v>86</v>
      </c>
      <c r="AV260" s="13" t="s">
        <v>84</v>
      </c>
      <c r="AW260" s="13" t="s">
        <v>37</v>
      </c>
      <c r="AX260" s="13" t="s">
        <v>76</v>
      </c>
      <c r="AY260" s="200" t="s">
        <v>157</v>
      </c>
    </row>
    <row r="261" spans="2:51" s="13" customFormat="1" ht="10">
      <c r="B261" s="190"/>
      <c r="C261" s="191"/>
      <c r="D261" s="192" t="s">
        <v>165</v>
      </c>
      <c r="E261" s="193" t="s">
        <v>19</v>
      </c>
      <c r="F261" s="194" t="s">
        <v>2903</v>
      </c>
      <c r="G261" s="191"/>
      <c r="H261" s="193" t="s">
        <v>19</v>
      </c>
      <c r="I261" s="195"/>
      <c r="J261" s="191"/>
      <c r="K261" s="191"/>
      <c r="L261" s="196"/>
      <c r="M261" s="197"/>
      <c r="N261" s="198"/>
      <c r="O261" s="198"/>
      <c r="P261" s="198"/>
      <c r="Q261" s="198"/>
      <c r="R261" s="198"/>
      <c r="S261" s="198"/>
      <c r="T261" s="199"/>
      <c r="AT261" s="200" t="s">
        <v>165</v>
      </c>
      <c r="AU261" s="200" t="s">
        <v>86</v>
      </c>
      <c r="AV261" s="13" t="s">
        <v>84</v>
      </c>
      <c r="AW261" s="13" t="s">
        <v>37</v>
      </c>
      <c r="AX261" s="13" t="s">
        <v>76</v>
      </c>
      <c r="AY261" s="200" t="s">
        <v>157</v>
      </c>
    </row>
    <row r="262" spans="2:51" s="13" customFormat="1" ht="10">
      <c r="B262" s="190"/>
      <c r="C262" s="191"/>
      <c r="D262" s="192" t="s">
        <v>165</v>
      </c>
      <c r="E262" s="193" t="s">
        <v>19</v>
      </c>
      <c r="F262" s="194" t="s">
        <v>3293</v>
      </c>
      <c r="G262" s="191"/>
      <c r="H262" s="193" t="s">
        <v>19</v>
      </c>
      <c r="I262" s="195"/>
      <c r="J262" s="191"/>
      <c r="K262" s="191"/>
      <c r="L262" s="196"/>
      <c r="M262" s="197"/>
      <c r="N262" s="198"/>
      <c r="O262" s="198"/>
      <c r="P262" s="198"/>
      <c r="Q262" s="198"/>
      <c r="R262" s="198"/>
      <c r="S262" s="198"/>
      <c r="T262" s="199"/>
      <c r="AT262" s="200" t="s">
        <v>165</v>
      </c>
      <c r="AU262" s="200" t="s">
        <v>86</v>
      </c>
      <c r="AV262" s="13" t="s">
        <v>84</v>
      </c>
      <c r="AW262" s="13" t="s">
        <v>37</v>
      </c>
      <c r="AX262" s="13" t="s">
        <v>76</v>
      </c>
      <c r="AY262" s="200" t="s">
        <v>157</v>
      </c>
    </row>
    <row r="263" spans="2:51" s="13" customFormat="1" ht="10">
      <c r="B263" s="190"/>
      <c r="C263" s="191"/>
      <c r="D263" s="192" t="s">
        <v>165</v>
      </c>
      <c r="E263" s="193" t="s">
        <v>19</v>
      </c>
      <c r="F263" s="194" t="s">
        <v>3294</v>
      </c>
      <c r="G263" s="191"/>
      <c r="H263" s="193" t="s">
        <v>19</v>
      </c>
      <c r="I263" s="195"/>
      <c r="J263" s="191"/>
      <c r="K263" s="191"/>
      <c r="L263" s="196"/>
      <c r="M263" s="197"/>
      <c r="N263" s="198"/>
      <c r="O263" s="198"/>
      <c r="P263" s="198"/>
      <c r="Q263" s="198"/>
      <c r="R263" s="198"/>
      <c r="S263" s="198"/>
      <c r="T263" s="199"/>
      <c r="AT263" s="200" t="s">
        <v>165</v>
      </c>
      <c r="AU263" s="200" t="s">
        <v>86</v>
      </c>
      <c r="AV263" s="13" t="s">
        <v>84</v>
      </c>
      <c r="AW263" s="13" t="s">
        <v>37</v>
      </c>
      <c r="AX263" s="13" t="s">
        <v>76</v>
      </c>
      <c r="AY263" s="200" t="s">
        <v>157</v>
      </c>
    </row>
    <row r="264" spans="2:51" s="13" customFormat="1" ht="10">
      <c r="B264" s="190"/>
      <c r="C264" s="191"/>
      <c r="D264" s="192" t="s">
        <v>165</v>
      </c>
      <c r="E264" s="193" t="s">
        <v>19</v>
      </c>
      <c r="F264" s="194" t="s">
        <v>3295</v>
      </c>
      <c r="G264" s="191"/>
      <c r="H264" s="193" t="s">
        <v>19</v>
      </c>
      <c r="I264" s="195"/>
      <c r="J264" s="191"/>
      <c r="K264" s="191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165</v>
      </c>
      <c r="AU264" s="200" t="s">
        <v>86</v>
      </c>
      <c r="AV264" s="13" t="s">
        <v>84</v>
      </c>
      <c r="AW264" s="13" t="s">
        <v>37</v>
      </c>
      <c r="AX264" s="13" t="s">
        <v>76</v>
      </c>
      <c r="AY264" s="200" t="s">
        <v>157</v>
      </c>
    </row>
    <row r="265" spans="2:51" s="13" customFormat="1" ht="10">
      <c r="B265" s="190"/>
      <c r="C265" s="191"/>
      <c r="D265" s="192" t="s">
        <v>165</v>
      </c>
      <c r="E265" s="193" t="s">
        <v>19</v>
      </c>
      <c r="F265" s="194" t="s">
        <v>3296</v>
      </c>
      <c r="G265" s="191"/>
      <c r="H265" s="193" t="s">
        <v>19</v>
      </c>
      <c r="I265" s="195"/>
      <c r="J265" s="191"/>
      <c r="K265" s="191"/>
      <c r="L265" s="196"/>
      <c r="M265" s="197"/>
      <c r="N265" s="198"/>
      <c r="O265" s="198"/>
      <c r="P265" s="198"/>
      <c r="Q265" s="198"/>
      <c r="R265" s="198"/>
      <c r="S265" s="198"/>
      <c r="T265" s="199"/>
      <c r="AT265" s="200" t="s">
        <v>165</v>
      </c>
      <c r="AU265" s="200" t="s">
        <v>86</v>
      </c>
      <c r="AV265" s="13" t="s">
        <v>84</v>
      </c>
      <c r="AW265" s="13" t="s">
        <v>37</v>
      </c>
      <c r="AX265" s="13" t="s">
        <v>76</v>
      </c>
      <c r="AY265" s="200" t="s">
        <v>157</v>
      </c>
    </row>
    <row r="266" spans="2:51" s="13" customFormat="1" ht="10">
      <c r="B266" s="190"/>
      <c r="C266" s="191"/>
      <c r="D266" s="192" t="s">
        <v>165</v>
      </c>
      <c r="E266" s="193" t="s">
        <v>19</v>
      </c>
      <c r="F266" s="194" t="s">
        <v>3297</v>
      </c>
      <c r="G266" s="191"/>
      <c r="H266" s="193" t="s">
        <v>19</v>
      </c>
      <c r="I266" s="195"/>
      <c r="J266" s="191"/>
      <c r="K266" s="191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165</v>
      </c>
      <c r="AU266" s="200" t="s">
        <v>86</v>
      </c>
      <c r="AV266" s="13" t="s">
        <v>84</v>
      </c>
      <c r="AW266" s="13" t="s">
        <v>37</v>
      </c>
      <c r="AX266" s="13" t="s">
        <v>76</v>
      </c>
      <c r="AY266" s="200" t="s">
        <v>157</v>
      </c>
    </row>
    <row r="267" spans="2:51" s="13" customFormat="1" ht="10">
      <c r="B267" s="190"/>
      <c r="C267" s="191"/>
      <c r="D267" s="192" t="s">
        <v>165</v>
      </c>
      <c r="E267" s="193" t="s">
        <v>19</v>
      </c>
      <c r="F267" s="194" t="s">
        <v>3340</v>
      </c>
      <c r="G267" s="191"/>
      <c r="H267" s="193" t="s">
        <v>19</v>
      </c>
      <c r="I267" s="195"/>
      <c r="J267" s="191"/>
      <c r="K267" s="191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165</v>
      </c>
      <c r="AU267" s="200" t="s">
        <v>86</v>
      </c>
      <c r="AV267" s="13" t="s">
        <v>84</v>
      </c>
      <c r="AW267" s="13" t="s">
        <v>37</v>
      </c>
      <c r="AX267" s="13" t="s">
        <v>76</v>
      </c>
      <c r="AY267" s="200" t="s">
        <v>157</v>
      </c>
    </row>
    <row r="268" spans="2:51" s="13" customFormat="1" ht="10">
      <c r="B268" s="190"/>
      <c r="C268" s="191"/>
      <c r="D268" s="192" t="s">
        <v>165</v>
      </c>
      <c r="E268" s="193" t="s">
        <v>19</v>
      </c>
      <c r="F268" s="194" t="s">
        <v>3303</v>
      </c>
      <c r="G268" s="191"/>
      <c r="H268" s="193" t="s">
        <v>19</v>
      </c>
      <c r="I268" s="195"/>
      <c r="J268" s="191"/>
      <c r="K268" s="191"/>
      <c r="L268" s="196"/>
      <c r="M268" s="197"/>
      <c r="N268" s="198"/>
      <c r="O268" s="198"/>
      <c r="P268" s="198"/>
      <c r="Q268" s="198"/>
      <c r="R268" s="198"/>
      <c r="S268" s="198"/>
      <c r="T268" s="199"/>
      <c r="AT268" s="200" t="s">
        <v>165</v>
      </c>
      <c r="AU268" s="200" t="s">
        <v>86</v>
      </c>
      <c r="AV268" s="13" t="s">
        <v>84</v>
      </c>
      <c r="AW268" s="13" t="s">
        <v>37</v>
      </c>
      <c r="AX268" s="13" t="s">
        <v>76</v>
      </c>
      <c r="AY268" s="200" t="s">
        <v>157</v>
      </c>
    </row>
    <row r="269" spans="2:51" s="13" customFormat="1" ht="10">
      <c r="B269" s="190"/>
      <c r="C269" s="191"/>
      <c r="D269" s="192" t="s">
        <v>165</v>
      </c>
      <c r="E269" s="193" t="s">
        <v>19</v>
      </c>
      <c r="F269" s="194" t="s">
        <v>3319</v>
      </c>
      <c r="G269" s="191"/>
      <c r="H269" s="193" t="s">
        <v>19</v>
      </c>
      <c r="I269" s="195"/>
      <c r="J269" s="191"/>
      <c r="K269" s="191"/>
      <c r="L269" s="196"/>
      <c r="M269" s="197"/>
      <c r="N269" s="198"/>
      <c r="O269" s="198"/>
      <c r="P269" s="198"/>
      <c r="Q269" s="198"/>
      <c r="R269" s="198"/>
      <c r="S269" s="198"/>
      <c r="T269" s="199"/>
      <c r="AT269" s="200" t="s">
        <v>165</v>
      </c>
      <c r="AU269" s="200" t="s">
        <v>86</v>
      </c>
      <c r="AV269" s="13" t="s">
        <v>84</v>
      </c>
      <c r="AW269" s="13" t="s">
        <v>37</v>
      </c>
      <c r="AX269" s="13" t="s">
        <v>76</v>
      </c>
      <c r="AY269" s="200" t="s">
        <v>157</v>
      </c>
    </row>
    <row r="270" spans="2:51" s="13" customFormat="1" ht="10">
      <c r="B270" s="190"/>
      <c r="C270" s="191"/>
      <c r="D270" s="192" t="s">
        <v>165</v>
      </c>
      <c r="E270" s="193" t="s">
        <v>19</v>
      </c>
      <c r="F270" s="194" t="s">
        <v>3105</v>
      </c>
      <c r="G270" s="191"/>
      <c r="H270" s="193" t="s">
        <v>19</v>
      </c>
      <c r="I270" s="195"/>
      <c r="J270" s="191"/>
      <c r="K270" s="191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165</v>
      </c>
      <c r="AU270" s="200" t="s">
        <v>86</v>
      </c>
      <c r="AV270" s="13" t="s">
        <v>84</v>
      </c>
      <c r="AW270" s="13" t="s">
        <v>37</v>
      </c>
      <c r="AX270" s="13" t="s">
        <v>76</v>
      </c>
      <c r="AY270" s="200" t="s">
        <v>157</v>
      </c>
    </row>
    <row r="271" spans="2:51" s="14" customFormat="1" ht="10">
      <c r="B271" s="201"/>
      <c r="C271" s="202"/>
      <c r="D271" s="192" t="s">
        <v>165</v>
      </c>
      <c r="E271" s="203" t="s">
        <v>19</v>
      </c>
      <c r="F271" s="204" t="s">
        <v>3349</v>
      </c>
      <c r="G271" s="202"/>
      <c r="H271" s="205">
        <v>24.92</v>
      </c>
      <c r="I271" s="206"/>
      <c r="J271" s="202"/>
      <c r="K271" s="202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165</v>
      </c>
      <c r="AU271" s="211" t="s">
        <v>86</v>
      </c>
      <c r="AV271" s="14" t="s">
        <v>86</v>
      </c>
      <c r="AW271" s="14" t="s">
        <v>37</v>
      </c>
      <c r="AX271" s="14" t="s">
        <v>76</v>
      </c>
      <c r="AY271" s="211" t="s">
        <v>157</v>
      </c>
    </row>
    <row r="272" spans="2:51" s="14" customFormat="1" ht="10">
      <c r="B272" s="201"/>
      <c r="C272" s="202"/>
      <c r="D272" s="192" t="s">
        <v>165</v>
      </c>
      <c r="E272" s="203" t="s">
        <v>19</v>
      </c>
      <c r="F272" s="204" t="s">
        <v>3350</v>
      </c>
      <c r="G272" s="202"/>
      <c r="H272" s="205">
        <v>253.993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165</v>
      </c>
      <c r="AU272" s="211" t="s">
        <v>86</v>
      </c>
      <c r="AV272" s="14" t="s">
        <v>86</v>
      </c>
      <c r="AW272" s="14" t="s">
        <v>37</v>
      </c>
      <c r="AX272" s="14" t="s">
        <v>76</v>
      </c>
      <c r="AY272" s="211" t="s">
        <v>157</v>
      </c>
    </row>
    <row r="273" spans="2:51" s="14" customFormat="1" ht="10">
      <c r="B273" s="201"/>
      <c r="C273" s="202"/>
      <c r="D273" s="192" t="s">
        <v>165</v>
      </c>
      <c r="E273" s="203" t="s">
        <v>19</v>
      </c>
      <c r="F273" s="204" t="s">
        <v>3351</v>
      </c>
      <c r="G273" s="202"/>
      <c r="H273" s="205">
        <v>-208.862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165</v>
      </c>
      <c r="AU273" s="211" t="s">
        <v>86</v>
      </c>
      <c r="AV273" s="14" t="s">
        <v>86</v>
      </c>
      <c r="AW273" s="14" t="s">
        <v>37</v>
      </c>
      <c r="AX273" s="14" t="s">
        <v>76</v>
      </c>
      <c r="AY273" s="211" t="s">
        <v>157</v>
      </c>
    </row>
    <row r="274" spans="2:51" s="14" customFormat="1" ht="10">
      <c r="B274" s="201"/>
      <c r="C274" s="202"/>
      <c r="D274" s="192" t="s">
        <v>165</v>
      </c>
      <c r="E274" s="203" t="s">
        <v>19</v>
      </c>
      <c r="F274" s="204" t="s">
        <v>3352</v>
      </c>
      <c r="G274" s="202"/>
      <c r="H274" s="205">
        <v>-27.168</v>
      </c>
      <c r="I274" s="206"/>
      <c r="J274" s="202"/>
      <c r="K274" s="202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165</v>
      </c>
      <c r="AU274" s="211" t="s">
        <v>86</v>
      </c>
      <c r="AV274" s="14" t="s">
        <v>86</v>
      </c>
      <c r="AW274" s="14" t="s">
        <v>37</v>
      </c>
      <c r="AX274" s="14" t="s">
        <v>76</v>
      </c>
      <c r="AY274" s="211" t="s">
        <v>157</v>
      </c>
    </row>
    <row r="275" spans="2:51" s="13" customFormat="1" ht="10">
      <c r="B275" s="190"/>
      <c r="C275" s="191"/>
      <c r="D275" s="192" t="s">
        <v>165</v>
      </c>
      <c r="E275" s="193" t="s">
        <v>19</v>
      </c>
      <c r="F275" s="194" t="s">
        <v>3353</v>
      </c>
      <c r="G275" s="191"/>
      <c r="H275" s="193" t="s">
        <v>19</v>
      </c>
      <c r="I275" s="195"/>
      <c r="J275" s="191"/>
      <c r="K275" s="191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165</v>
      </c>
      <c r="AU275" s="200" t="s">
        <v>86</v>
      </c>
      <c r="AV275" s="13" t="s">
        <v>84</v>
      </c>
      <c r="AW275" s="13" t="s">
        <v>37</v>
      </c>
      <c r="AX275" s="13" t="s">
        <v>76</v>
      </c>
      <c r="AY275" s="200" t="s">
        <v>157</v>
      </c>
    </row>
    <row r="276" spans="2:51" s="14" customFormat="1" ht="10">
      <c r="B276" s="201"/>
      <c r="C276" s="202"/>
      <c r="D276" s="192" t="s">
        <v>165</v>
      </c>
      <c r="E276" s="203" t="s">
        <v>19</v>
      </c>
      <c r="F276" s="204" t="s">
        <v>3354</v>
      </c>
      <c r="G276" s="202"/>
      <c r="H276" s="205">
        <v>26.471</v>
      </c>
      <c r="I276" s="206"/>
      <c r="J276" s="202"/>
      <c r="K276" s="202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165</v>
      </c>
      <c r="AU276" s="211" t="s">
        <v>86</v>
      </c>
      <c r="AV276" s="14" t="s">
        <v>86</v>
      </c>
      <c r="AW276" s="14" t="s">
        <v>37</v>
      </c>
      <c r="AX276" s="14" t="s">
        <v>76</v>
      </c>
      <c r="AY276" s="211" t="s">
        <v>157</v>
      </c>
    </row>
    <row r="277" spans="2:51" s="16" customFormat="1" ht="10">
      <c r="B277" s="228"/>
      <c r="C277" s="229"/>
      <c r="D277" s="192" t="s">
        <v>165</v>
      </c>
      <c r="E277" s="230" t="s">
        <v>19</v>
      </c>
      <c r="F277" s="231" t="s">
        <v>3355</v>
      </c>
      <c r="G277" s="229"/>
      <c r="H277" s="232">
        <v>69.354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165</v>
      </c>
      <c r="AU277" s="238" t="s">
        <v>86</v>
      </c>
      <c r="AV277" s="16" t="s">
        <v>173</v>
      </c>
      <c r="AW277" s="16" t="s">
        <v>37</v>
      </c>
      <c r="AX277" s="16" t="s">
        <v>76</v>
      </c>
      <c r="AY277" s="238" t="s">
        <v>157</v>
      </c>
    </row>
    <row r="278" spans="2:51" s="15" customFormat="1" ht="10">
      <c r="B278" s="217"/>
      <c r="C278" s="218"/>
      <c r="D278" s="192" t="s">
        <v>165</v>
      </c>
      <c r="E278" s="219" t="s">
        <v>19</v>
      </c>
      <c r="F278" s="220" t="s">
        <v>3357</v>
      </c>
      <c r="G278" s="218"/>
      <c r="H278" s="221">
        <v>69.354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165</v>
      </c>
      <c r="AU278" s="227" t="s">
        <v>86</v>
      </c>
      <c r="AV278" s="15" t="s">
        <v>163</v>
      </c>
      <c r="AW278" s="15" t="s">
        <v>37</v>
      </c>
      <c r="AX278" s="15" t="s">
        <v>84</v>
      </c>
      <c r="AY278" s="227" t="s">
        <v>157</v>
      </c>
    </row>
    <row r="279" spans="2:51" s="14" customFormat="1" ht="10">
      <c r="B279" s="201"/>
      <c r="C279" s="202"/>
      <c r="D279" s="192" t="s">
        <v>165</v>
      </c>
      <c r="E279" s="202"/>
      <c r="F279" s="204" t="s">
        <v>3361</v>
      </c>
      <c r="G279" s="202"/>
      <c r="H279" s="205">
        <v>832.248</v>
      </c>
      <c r="I279" s="206"/>
      <c r="J279" s="202"/>
      <c r="K279" s="202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165</v>
      </c>
      <c r="AU279" s="211" t="s">
        <v>86</v>
      </c>
      <c r="AV279" s="14" t="s">
        <v>86</v>
      </c>
      <c r="AW279" s="14" t="s">
        <v>4</v>
      </c>
      <c r="AX279" s="14" t="s">
        <v>84</v>
      </c>
      <c r="AY279" s="211" t="s">
        <v>157</v>
      </c>
    </row>
    <row r="280" spans="1:65" s="2" customFormat="1" ht="22.25" customHeight="1">
      <c r="A280" s="36"/>
      <c r="B280" s="37"/>
      <c r="C280" s="176" t="s">
        <v>244</v>
      </c>
      <c r="D280" s="176" t="s">
        <v>159</v>
      </c>
      <c r="E280" s="177" t="s">
        <v>349</v>
      </c>
      <c r="F280" s="178" t="s">
        <v>350</v>
      </c>
      <c r="G280" s="179" t="s">
        <v>254</v>
      </c>
      <c r="H280" s="180">
        <v>208.862</v>
      </c>
      <c r="I280" s="181"/>
      <c r="J280" s="182">
        <f>ROUND(I280*H280,2)</f>
        <v>0</v>
      </c>
      <c r="K280" s="183"/>
      <c r="L280" s="41"/>
      <c r="M280" s="184" t="s">
        <v>19</v>
      </c>
      <c r="N280" s="185" t="s">
        <v>47</v>
      </c>
      <c r="O280" s="66"/>
      <c r="P280" s="186">
        <f>O280*H280</f>
        <v>0</v>
      </c>
      <c r="Q280" s="186">
        <v>0</v>
      </c>
      <c r="R280" s="186">
        <f>Q280*H280</f>
        <v>0</v>
      </c>
      <c r="S280" s="186">
        <v>0</v>
      </c>
      <c r="T280" s="187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8" t="s">
        <v>163</v>
      </c>
      <c r="AT280" s="188" t="s">
        <v>159</v>
      </c>
      <c r="AU280" s="188" t="s">
        <v>86</v>
      </c>
      <c r="AY280" s="19" t="s">
        <v>157</v>
      </c>
      <c r="BE280" s="189">
        <f>IF(N280="základní",J280,0)</f>
        <v>0</v>
      </c>
      <c r="BF280" s="189">
        <f>IF(N280="snížená",J280,0)</f>
        <v>0</v>
      </c>
      <c r="BG280" s="189">
        <f>IF(N280="zákl. přenesená",J280,0)</f>
        <v>0</v>
      </c>
      <c r="BH280" s="189">
        <f>IF(N280="sníž. přenesená",J280,0)</f>
        <v>0</v>
      </c>
      <c r="BI280" s="189">
        <f>IF(N280="nulová",J280,0)</f>
        <v>0</v>
      </c>
      <c r="BJ280" s="19" t="s">
        <v>84</v>
      </c>
      <c r="BK280" s="189">
        <f>ROUND(I280*H280,2)</f>
        <v>0</v>
      </c>
      <c r="BL280" s="19" t="s">
        <v>163</v>
      </c>
      <c r="BM280" s="188" t="s">
        <v>3362</v>
      </c>
    </row>
    <row r="281" spans="1:47" s="2" customFormat="1" ht="10">
      <c r="A281" s="36"/>
      <c r="B281" s="37"/>
      <c r="C281" s="38"/>
      <c r="D281" s="212" t="s">
        <v>178</v>
      </c>
      <c r="E281" s="38"/>
      <c r="F281" s="213" t="s">
        <v>352</v>
      </c>
      <c r="G281" s="38"/>
      <c r="H281" s="38"/>
      <c r="I281" s="214"/>
      <c r="J281" s="38"/>
      <c r="K281" s="38"/>
      <c r="L281" s="41"/>
      <c r="M281" s="215"/>
      <c r="N281" s="216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178</v>
      </c>
      <c r="AU281" s="19" t="s">
        <v>86</v>
      </c>
    </row>
    <row r="282" spans="2:51" s="13" customFormat="1" ht="10">
      <c r="B282" s="190"/>
      <c r="C282" s="191"/>
      <c r="D282" s="192" t="s">
        <v>165</v>
      </c>
      <c r="E282" s="193" t="s">
        <v>19</v>
      </c>
      <c r="F282" s="194" t="s">
        <v>3292</v>
      </c>
      <c r="G282" s="191"/>
      <c r="H282" s="193" t="s">
        <v>19</v>
      </c>
      <c r="I282" s="195"/>
      <c r="J282" s="191"/>
      <c r="K282" s="191"/>
      <c r="L282" s="196"/>
      <c r="M282" s="197"/>
      <c r="N282" s="198"/>
      <c r="O282" s="198"/>
      <c r="P282" s="198"/>
      <c r="Q282" s="198"/>
      <c r="R282" s="198"/>
      <c r="S282" s="198"/>
      <c r="T282" s="199"/>
      <c r="AT282" s="200" t="s">
        <v>165</v>
      </c>
      <c r="AU282" s="200" t="s">
        <v>86</v>
      </c>
      <c r="AV282" s="13" t="s">
        <v>84</v>
      </c>
      <c r="AW282" s="13" t="s">
        <v>37</v>
      </c>
      <c r="AX282" s="13" t="s">
        <v>76</v>
      </c>
      <c r="AY282" s="200" t="s">
        <v>157</v>
      </c>
    </row>
    <row r="283" spans="2:51" s="13" customFormat="1" ht="10">
      <c r="B283" s="190"/>
      <c r="C283" s="191"/>
      <c r="D283" s="192" t="s">
        <v>165</v>
      </c>
      <c r="E283" s="193" t="s">
        <v>19</v>
      </c>
      <c r="F283" s="194" t="s">
        <v>2903</v>
      </c>
      <c r="G283" s="191"/>
      <c r="H283" s="193" t="s">
        <v>19</v>
      </c>
      <c r="I283" s="195"/>
      <c r="J283" s="191"/>
      <c r="K283" s="191"/>
      <c r="L283" s="196"/>
      <c r="M283" s="197"/>
      <c r="N283" s="198"/>
      <c r="O283" s="198"/>
      <c r="P283" s="198"/>
      <c r="Q283" s="198"/>
      <c r="R283" s="198"/>
      <c r="S283" s="198"/>
      <c r="T283" s="199"/>
      <c r="AT283" s="200" t="s">
        <v>165</v>
      </c>
      <c r="AU283" s="200" t="s">
        <v>86</v>
      </c>
      <c r="AV283" s="13" t="s">
        <v>84</v>
      </c>
      <c r="AW283" s="13" t="s">
        <v>37</v>
      </c>
      <c r="AX283" s="13" t="s">
        <v>76</v>
      </c>
      <c r="AY283" s="200" t="s">
        <v>157</v>
      </c>
    </row>
    <row r="284" spans="2:51" s="13" customFormat="1" ht="10">
      <c r="B284" s="190"/>
      <c r="C284" s="191"/>
      <c r="D284" s="192" t="s">
        <v>165</v>
      </c>
      <c r="E284" s="193" t="s">
        <v>19</v>
      </c>
      <c r="F284" s="194" t="s">
        <v>3293</v>
      </c>
      <c r="G284" s="191"/>
      <c r="H284" s="193" t="s">
        <v>19</v>
      </c>
      <c r="I284" s="195"/>
      <c r="J284" s="191"/>
      <c r="K284" s="191"/>
      <c r="L284" s="196"/>
      <c r="M284" s="197"/>
      <c r="N284" s="198"/>
      <c r="O284" s="198"/>
      <c r="P284" s="198"/>
      <c r="Q284" s="198"/>
      <c r="R284" s="198"/>
      <c r="S284" s="198"/>
      <c r="T284" s="199"/>
      <c r="AT284" s="200" t="s">
        <v>165</v>
      </c>
      <c r="AU284" s="200" t="s">
        <v>86</v>
      </c>
      <c r="AV284" s="13" t="s">
        <v>84</v>
      </c>
      <c r="AW284" s="13" t="s">
        <v>37</v>
      </c>
      <c r="AX284" s="13" t="s">
        <v>76</v>
      </c>
      <c r="AY284" s="200" t="s">
        <v>157</v>
      </c>
    </row>
    <row r="285" spans="2:51" s="13" customFormat="1" ht="10">
      <c r="B285" s="190"/>
      <c r="C285" s="191"/>
      <c r="D285" s="192" t="s">
        <v>165</v>
      </c>
      <c r="E285" s="193" t="s">
        <v>19</v>
      </c>
      <c r="F285" s="194" t="s">
        <v>3294</v>
      </c>
      <c r="G285" s="191"/>
      <c r="H285" s="193" t="s">
        <v>19</v>
      </c>
      <c r="I285" s="195"/>
      <c r="J285" s="191"/>
      <c r="K285" s="191"/>
      <c r="L285" s="196"/>
      <c r="M285" s="197"/>
      <c r="N285" s="198"/>
      <c r="O285" s="198"/>
      <c r="P285" s="198"/>
      <c r="Q285" s="198"/>
      <c r="R285" s="198"/>
      <c r="S285" s="198"/>
      <c r="T285" s="199"/>
      <c r="AT285" s="200" t="s">
        <v>165</v>
      </c>
      <c r="AU285" s="200" t="s">
        <v>86</v>
      </c>
      <c r="AV285" s="13" t="s">
        <v>84</v>
      </c>
      <c r="AW285" s="13" t="s">
        <v>37</v>
      </c>
      <c r="AX285" s="13" t="s">
        <v>76</v>
      </c>
      <c r="AY285" s="200" t="s">
        <v>157</v>
      </c>
    </row>
    <row r="286" spans="2:51" s="13" customFormat="1" ht="10">
      <c r="B286" s="190"/>
      <c r="C286" s="191"/>
      <c r="D286" s="192" t="s">
        <v>165</v>
      </c>
      <c r="E286" s="193" t="s">
        <v>19</v>
      </c>
      <c r="F286" s="194" t="s">
        <v>3295</v>
      </c>
      <c r="G286" s="191"/>
      <c r="H286" s="193" t="s">
        <v>19</v>
      </c>
      <c r="I286" s="195"/>
      <c r="J286" s="191"/>
      <c r="K286" s="191"/>
      <c r="L286" s="196"/>
      <c r="M286" s="197"/>
      <c r="N286" s="198"/>
      <c r="O286" s="198"/>
      <c r="P286" s="198"/>
      <c r="Q286" s="198"/>
      <c r="R286" s="198"/>
      <c r="S286" s="198"/>
      <c r="T286" s="199"/>
      <c r="AT286" s="200" t="s">
        <v>165</v>
      </c>
      <c r="AU286" s="200" t="s">
        <v>86</v>
      </c>
      <c r="AV286" s="13" t="s">
        <v>84</v>
      </c>
      <c r="AW286" s="13" t="s">
        <v>37</v>
      </c>
      <c r="AX286" s="13" t="s">
        <v>76</v>
      </c>
      <c r="AY286" s="200" t="s">
        <v>157</v>
      </c>
    </row>
    <row r="287" spans="2:51" s="13" customFormat="1" ht="10">
      <c r="B287" s="190"/>
      <c r="C287" s="191"/>
      <c r="D287" s="192" t="s">
        <v>165</v>
      </c>
      <c r="E287" s="193" t="s">
        <v>19</v>
      </c>
      <c r="F287" s="194" t="s">
        <v>3296</v>
      </c>
      <c r="G287" s="191"/>
      <c r="H287" s="193" t="s">
        <v>19</v>
      </c>
      <c r="I287" s="195"/>
      <c r="J287" s="191"/>
      <c r="K287" s="191"/>
      <c r="L287" s="196"/>
      <c r="M287" s="197"/>
      <c r="N287" s="198"/>
      <c r="O287" s="198"/>
      <c r="P287" s="198"/>
      <c r="Q287" s="198"/>
      <c r="R287" s="198"/>
      <c r="S287" s="198"/>
      <c r="T287" s="199"/>
      <c r="AT287" s="200" t="s">
        <v>165</v>
      </c>
      <c r="AU287" s="200" t="s">
        <v>86</v>
      </c>
      <c r="AV287" s="13" t="s">
        <v>84</v>
      </c>
      <c r="AW287" s="13" t="s">
        <v>37</v>
      </c>
      <c r="AX287" s="13" t="s">
        <v>76</v>
      </c>
      <c r="AY287" s="200" t="s">
        <v>157</v>
      </c>
    </row>
    <row r="288" spans="2:51" s="13" customFormat="1" ht="10">
      <c r="B288" s="190"/>
      <c r="C288" s="191"/>
      <c r="D288" s="192" t="s">
        <v>165</v>
      </c>
      <c r="E288" s="193" t="s">
        <v>19</v>
      </c>
      <c r="F288" s="194" t="s">
        <v>3297</v>
      </c>
      <c r="G288" s="191"/>
      <c r="H288" s="193" t="s">
        <v>19</v>
      </c>
      <c r="I288" s="195"/>
      <c r="J288" s="191"/>
      <c r="K288" s="191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165</v>
      </c>
      <c r="AU288" s="200" t="s">
        <v>86</v>
      </c>
      <c r="AV288" s="13" t="s">
        <v>84</v>
      </c>
      <c r="AW288" s="13" t="s">
        <v>37</v>
      </c>
      <c r="AX288" s="13" t="s">
        <v>76</v>
      </c>
      <c r="AY288" s="200" t="s">
        <v>157</v>
      </c>
    </row>
    <row r="289" spans="2:51" s="13" customFormat="1" ht="10">
      <c r="B289" s="190"/>
      <c r="C289" s="191"/>
      <c r="D289" s="192" t="s">
        <v>165</v>
      </c>
      <c r="E289" s="193" t="s">
        <v>19</v>
      </c>
      <c r="F289" s="194" t="s">
        <v>3340</v>
      </c>
      <c r="G289" s="191"/>
      <c r="H289" s="193" t="s">
        <v>19</v>
      </c>
      <c r="I289" s="195"/>
      <c r="J289" s="191"/>
      <c r="K289" s="191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165</v>
      </c>
      <c r="AU289" s="200" t="s">
        <v>86</v>
      </c>
      <c r="AV289" s="13" t="s">
        <v>84</v>
      </c>
      <c r="AW289" s="13" t="s">
        <v>37</v>
      </c>
      <c r="AX289" s="13" t="s">
        <v>76</v>
      </c>
      <c r="AY289" s="200" t="s">
        <v>157</v>
      </c>
    </row>
    <row r="290" spans="2:51" s="13" customFormat="1" ht="10">
      <c r="B290" s="190"/>
      <c r="C290" s="191"/>
      <c r="D290" s="192" t="s">
        <v>165</v>
      </c>
      <c r="E290" s="193" t="s">
        <v>19</v>
      </c>
      <c r="F290" s="194" t="s">
        <v>3363</v>
      </c>
      <c r="G290" s="191"/>
      <c r="H290" s="193" t="s">
        <v>19</v>
      </c>
      <c r="I290" s="195"/>
      <c r="J290" s="191"/>
      <c r="K290" s="191"/>
      <c r="L290" s="196"/>
      <c r="M290" s="197"/>
      <c r="N290" s="198"/>
      <c r="O290" s="198"/>
      <c r="P290" s="198"/>
      <c r="Q290" s="198"/>
      <c r="R290" s="198"/>
      <c r="S290" s="198"/>
      <c r="T290" s="199"/>
      <c r="AT290" s="200" t="s">
        <v>165</v>
      </c>
      <c r="AU290" s="200" t="s">
        <v>86</v>
      </c>
      <c r="AV290" s="13" t="s">
        <v>84</v>
      </c>
      <c r="AW290" s="13" t="s">
        <v>37</v>
      </c>
      <c r="AX290" s="13" t="s">
        <v>76</v>
      </c>
      <c r="AY290" s="200" t="s">
        <v>157</v>
      </c>
    </row>
    <row r="291" spans="2:51" s="14" customFormat="1" ht="10">
      <c r="B291" s="201"/>
      <c r="C291" s="202"/>
      <c r="D291" s="192" t="s">
        <v>165</v>
      </c>
      <c r="E291" s="203" t="s">
        <v>19</v>
      </c>
      <c r="F291" s="204" t="s">
        <v>3364</v>
      </c>
      <c r="G291" s="202"/>
      <c r="H291" s="205">
        <v>8.866</v>
      </c>
      <c r="I291" s="206"/>
      <c r="J291" s="202"/>
      <c r="K291" s="202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165</v>
      </c>
      <c r="AU291" s="211" t="s">
        <v>86</v>
      </c>
      <c r="AV291" s="14" t="s">
        <v>86</v>
      </c>
      <c r="AW291" s="14" t="s">
        <v>37</v>
      </c>
      <c r="AX291" s="14" t="s">
        <v>76</v>
      </c>
      <c r="AY291" s="211" t="s">
        <v>157</v>
      </c>
    </row>
    <row r="292" spans="2:51" s="14" customFormat="1" ht="20">
      <c r="B292" s="201"/>
      <c r="C292" s="202"/>
      <c r="D292" s="192" t="s">
        <v>165</v>
      </c>
      <c r="E292" s="203" t="s">
        <v>19</v>
      </c>
      <c r="F292" s="204" t="s">
        <v>3365</v>
      </c>
      <c r="G292" s="202"/>
      <c r="H292" s="205">
        <v>18.632</v>
      </c>
      <c r="I292" s="206"/>
      <c r="J292" s="202"/>
      <c r="K292" s="202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165</v>
      </c>
      <c r="AU292" s="211" t="s">
        <v>86</v>
      </c>
      <c r="AV292" s="14" t="s">
        <v>86</v>
      </c>
      <c r="AW292" s="14" t="s">
        <v>37</v>
      </c>
      <c r="AX292" s="14" t="s">
        <v>76</v>
      </c>
      <c r="AY292" s="211" t="s">
        <v>157</v>
      </c>
    </row>
    <row r="293" spans="2:51" s="14" customFormat="1" ht="20">
      <c r="B293" s="201"/>
      <c r="C293" s="202"/>
      <c r="D293" s="192" t="s">
        <v>165</v>
      </c>
      <c r="E293" s="203" t="s">
        <v>19</v>
      </c>
      <c r="F293" s="204" t="s">
        <v>3366</v>
      </c>
      <c r="G293" s="202"/>
      <c r="H293" s="205">
        <v>10.676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165</v>
      </c>
      <c r="AU293" s="211" t="s">
        <v>86</v>
      </c>
      <c r="AV293" s="14" t="s">
        <v>86</v>
      </c>
      <c r="AW293" s="14" t="s">
        <v>37</v>
      </c>
      <c r="AX293" s="14" t="s">
        <v>76</v>
      </c>
      <c r="AY293" s="211" t="s">
        <v>157</v>
      </c>
    </row>
    <row r="294" spans="2:51" s="13" customFormat="1" ht="10">
      <c r="B294" s="190"/>
      <c r="C294" s="191"/>
      <c r="D294" s="192" t="s">
        <v>165</v>
      </c>
      <c r="E294" s="193" t="s">
        <v>19</v>
      </c>
      <c r="F294" s="194" t="s">
        <v>3367</v>
      </c>
      <c r="G294" s="191"/>
      <c r="H294" s="193" t="s">
        <v>19</v>
      </c>
      <c r="I294" s="195"/>
      <c r="J294" s="191"/>
      <c r="K294" s="191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165</v>
      </c>
      <c r="AU294" s="200" t="s">
        <v>86</v>
      </c>
      <c r="AV294" s="13" t="s">
        <v>84</v>
      </c>
      <c r="AW294" s="13" t="s">
        <v>37</v>
      </c>
      <c r="AX294" s="13" t="s">
        <v>76</v>
      </c>
      <c r="AY294" s="200" t="s">
        <v>157</v>
      </c>
    </row>
    <row r="295" spans="2:51" s="14" customFormat="1" ht="10">
      <c r="B295" s="201"/>
      <c r="C295" s="202"/>
      <c r="D295" s="192" t="s">
        <v>165</v>
      </c>
      <c r="E295" s="203" t="s">
        <v>19</v>
      </c>
      <c r="F295" s="204" t="s">
        <v>3368</v>
      </c>
      <c r="G295" s="202"/>
      <c r="H295" s="205">
        <v>1.512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165</v>
      </c>
      <c r="AU295" s="211" t="s">
        <v>86</v>
      </c>
      <c r="AV295" s="14" t="s">
        <v>86</v>
      </c>
      <c r="AW295" s="14" t="s">
        <v>37</v>
      </c>
      <c r="AX295" s="14" t="s">
        <v>76</v>
      </c>
      <c r="AY295" s="211" t="s">
        <v>157</v>
      </c>
    </row>
    <row r="296" spans="2:51" s="16" customFormat="1" ht="10">
      <c r="B296" s="228"/>
      <c r="C296" s="229"/>
      <c r="D296" s="192" t="s">
        <v>165</v>
      </c>
      <c r="E296" s="230" t="s">
        <v>19</v>
      </c>
      <c r="F296" s="231" t="s">
        <v>190</v>
      </c>
      <c r="G296" s="229"/>
      <c r="H296" s="232">
        <v>39.686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165</v>
      </c>
      <c r="AU296" s="238" t="s">
        <v>86</v>
      </c>
      <c r="AV296" s="16" t="s">
        <v>173</v>
      </c>
      <c r="AW296" s="16" t="s">
        <v>37</v>
      </c>
      <c r="AX296" s="16" t="s">
        <v>76</v>
      </c>
      <c r="AY296" s="238" t="s">
        <v>157</v>
      </c>
    </row>
    <row r="297" spans="2:51" s="13" customFormat="1" ht="10">
      <c r="B297" s="190"/>
      <c r="C297" s="191"/>
      <c r="D297" s="192" t="s">
        <v>165</v>
      </c>
      <c r="E297" s="193" t="s">
        <v>19</v>
      </c>
      <c r="F297" s="194" t="s">
        <v>3206</v>
      </c>
      <c r="G297" s="191"/>
      <c r="H297" s="193" t="s">
        <v>19</v>
      </c>
      <c r="I297" s="195"/>
      <c r="J297" s="191"/>
      <c r="K297" s="191"/>
      <c r="L297" s="196"/>
      <c r="M297" s="197"/>
      <c r="N297" s="198"/>
      <c r="O297" s="198"/>
      <c r="P297" s="198"/>
      <c r="Q297" s="198"/>
      <c r="R297" s="198"/>
      <c r="S297" s="198"/>
      <c r="T297" s="199"/>
      <c r="AT297" s="200" t="s">
        <v>165</v>
      </c>
      <c r="AU297" s="200" t="s">
        <v>86</v>
      </c>
      <c r="AV297" s="13" t="s">
        <v>84</v>
      </c>
      <c r="AW297" s="13" t="s">
        <v>37</v>
      </c>
      <c r="AX297" s="13" t="s">
        <v>76</v>
      </c>
      <c r="AY297" s="200" t="s">
        <v>157</v>
      </c>
    </row>
    <row r="298" spans="2:51" s="13" customFormat="1" ht="10">
      <c r="B298" s="190"/>
      <c r="C298" s="191"/>
      <c r="D298" s="192" t="s">
        <v>165</v>
      </c>
      <c r="E298" s="193" t="s">
        <v>19</v>
      </c>
      <c r="F298" s="194" t="s">
        <v>3369</v>
      </c>
      <c r="G298" s="191"/>
      <c r="H298" s="193" t="s">
        <v>19</v>
      </c>
      <c r="I298" s="195"/>
      <c r="J298" s="191"/>
      <c r="K298" s="191"/>
      <c r="L298" s="196"/>
      <c r="M298" s="197"/>
      <c r="N298" s="198"/>
      <c r="O298" s="198"/>
      <c r="P298" s="198"/>
      <c r="Q298" s="198"/>
      <c r="R298" s="198"/>
      <c r="S298" s="198"/>
      <c r="T298" s="199"/>
      <c r="AT298" s="200" t="s">
        <v>165</v>
      </c>
      <c r="AU298" s="200" t="s">
        <v>86</v>
      </c>
      <c r="AV298" s="13" t="s">
        <v>84</v>
      </c>
      <c r="AW298" s="13" t="s">
        <v>37</v>
      </c>
      <c r="AX298" s="13" t="s">
        <v>76</v>
      </c>
      <c r="AY298" s="200" t="s">
        <v>157</v>
      </c>
    </row>
    <row r="299" spans="2:51" s="14" customFormat="1" ht="10">
      <c r="B299" s="201"/>
      <c r="C299" s="202"/>
      <c r="D299" s="192" t="s">
        <v>165</v>
      </c>
      <c r="E299" s="203" t="s">
        <v>19</v>
      </c>
      <c r="F299" s="204" t="s">
        <v>3370</v>
      </c>
      <c r="G299" s="202"/>
      <c r="H299" s="205">
        <v>7.6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165</v>
      </c>
      <c r="AU299" s="211" t="s">
        <v>86</v>
      </c>
      <c r="AV299" s="14" t="s">
        <v>86</v>
      </c>
      <c r="AW299" s="14" t="s">
        <v>37</v>
      </c>
      <c r="AX299" s="14" t="s">
        <v>76</v>
      </c>
      <c r="AY299" s="211" t="s">
        <v>157</v>
      </c>
    </row>
    <row r="300" spans="2:51" s="14" customFormat="1" ht="10">
      <c r="B300" s="201"/>
      <c r="C300" s="202"/>
      <c r="D300" s="192" t="s">
        <v>165</v>
      </c>
      <c r="E300" s="203" t="s">
        <v>19</v>
      </c>
      <c r="F300" s="204" t="s">
        <v>3371</v>
      </c>
      <c r="G300" s="202"/>
      <c r="H300" s="205">
        <v>-1.492</v>
      </c>
      <c r="I300" s="206"/>
      <c r="J300" s="202"/>
      <c r="K300" s="202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165</v>
      </c>
      <c r="AU300" s="211" t="s">
        <v>86</v>
      </c>
      <c r="AV300" s="14" t="s">
        <v>86</v>
      </c>
      <c r="AW300" s="14" t="s">
        <v>37</v>
      </c>
      <c r="AX300" s="14" t="s">
        <v>76</v>
      </c>
      <c r="AY300" s="211" t="s">
        <v>157</v>
      </c>
    </row>
    <row r="301" spans="2:51" s="13" customFormat="1" ht="10">
      <c r="B301" s="190"/>
      <c r="C301" s="191"/>
      <c r="D301" s="192" t="s">
        <v>165</v>
      </c>
      <c r="E301" s="193" t="s">
        <v>19</v>
      </c>
      <c r="F301" s="194" t="s">
        <v>3372</v>
      </c>
      <c r="G301" s="191"/>
      <c r="H301" s="193" t="s">
        <v>19</v>
      </c>
      <c r="I301" s="195"/>
      <c r="J301" s="191"/>
      <c r="K301" s="191"/>
      <c r="L301" s="196"/>
      <c r="M301" s="197"/>
      <c r="N301" s="198"/>
      <c r="O301" s="198"/>
      <c r="P301" s="198"/>
      <c r="Q301" s="198"/>
      <c r="R301" s="198"/>
      <c r="S301" s="198"/>
      <c r="T301" s="199"/>
      <c r="AT301" s="200" t="s">
        <v>165</v>
      </c>
      <c r="AU301" s="200" t="s">
        <v>86</v>
      </c>
      <c r="AV301" s="13" t="s">
        <v>84</v>
      </c>
      <c r="AW301" s="13" t="s">
        <v>37</v>
      </c>
      <c r="AX301" s="13" t="s">
        <v>76</v>
      </c>
      <c r="AY301" s="200" t="s">
        <v>157</v>
      </c>
    </row>
    <row r="302" spans="2:51" s="14" customFormat="1" ht="10">
      <c r="B302" s="201"/>
      <c r="C302" s="202"/>
      <c r="D302" s="192" t="s">
        <v>165</v>
      </c>
      <c r="E302" s="203" t="s">
        <v>19</v>
      </c>
      <c r="F302" s="204" t="s">
        <v>3373</v>
      </c>
      <c r="G302" s="202"/>
      <c r="H302" s="205">
        <v>4</v>
      </c>
      <c r="I302" s="206"/>
      <c r="J302" s="202"/>
      <c r="K302" s="202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165</v>
      </c>
      <c r="AU302" s="211" t="s">
        <v>86</v>
      </c>
      <c r="AV302" s="14" t="s">
        <v>86</v>
      </c>
      <c r="AW302" s="14" t="s">
        <v>37</v>
      </c>
      <c r="AX302" s="14" t="s">
        <v>76</v>
      </c>
      <c r="AY302" s="211" t="s">
        <v>157</v>
      </c>
    </row>
    <row r="303" spans="2:51" s="14" customFormat="1" ht="10">
      <c r="B303" s="201"/>
      <c r="C303" s="202"/>
      <c r="D303" s="192" t="s">
        <v>165</v>
      </c>
      <c r="E303" s="203" t="s">
        <v>19</v>
      </c>
      <c r="F303" s="204" t="s">
        <v>3374</v>
      </c>
      <c r="G303" s="202"/>
      <c r="H303" s="205">
        <v>-0.785</v>
      </c>
      <c r="I303" s="206"/>
      <c r="J303" s="202"/>
      <c r="K303" s="202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165</v>
      </c>
      <c r="AU303" s="211" t="s">
        <v>86</v>
      </c>
      <c r="AV303" s="14" t="s">
        <v>86</v>
      </c>
      <c r="AW303" s="14" t="s">
        <v>37</v>
      </c>
      <c r="AX303" s="14" t="s">
        <v>76</v>
      </c>
      <c r="AY303" s="211" t="s">
        <v>157</v>
      </c>
    </row>
    <row r="304" spans="2:51" s="16" customFormat="1" ht="10">
      <c r="B304" s="228"/>
      <c r="C304" s="229"/>
      <c r="D304" s="192" t="s">
        <v>165</v>
      </c>
      <c r="E304" s="230" t="s">
        <v>19</v>
      </c>
      <c r="F304" s="231" t="s">
        <v>190</v>
      </c>
      <c r="G304" s="229"/>
      <c r="H304" s="232">
        <v>9.323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165</v>
      </c>
      <c r="AU304" s="238" t="s">
        <v>86</v>
      </c>
      <c r="AV304" s="16" t="s">
        <v>173</v>
      </c>
      <c r="AW304" s="16" t="s">
        <v>37</v>
      </c>
      <c r="AX304" s="16" t="s">
        <v>76</v>
      </c>
      <c r="AY304" s="238" t="s">
        <v>157</v>
      </c>
    </row>
    <row r="305" spans="2:51" s="13" customFormat="1" ht="10">
      <c r="B305" s="190"/>
      <c r="C305" s="191"/>
      <c r="D305" s="192" t="s">
        <v>165</v>
      </c>
      <c r="E305" s="193" t="s">
        <v>19</v>
      </c>
      <c r="F305" s="194" t="s">
        <v>3303</v>
      </c>
      <c r="G305" s="191"/>
      <c r="H305" s="193" t="s">
        <v>19</v>
      </c>
      <c r="I305" s="195"/>
      <c r="J305" s="191"/>
      <c r="K305" s="191"/>
      <c r="L305" s="196"/>
      <c r="M305" s="197"/>
      <c r="N305" s="198"/>
      <c r="O305" s="198"/>
      <c r="P305" s="198"/>
      <c r="Q305" s="198"/>
      <c r="R305" s="198"/>
      <c r="S305" s="198"/>
      <c r="T305" s="199"/>
      <c r="AT305" s="200" t="s">
        <v>165</v>
      </c>
      <c r="AU305" s="200" t="s">
        <v>86</v>
      </c>
      <c r="AV305" s="13" t="s">
        <v>84</v>
      </c>
      <c r="AW305" s="13" t="s">
        <v>37</v>
      </c>
      <c r="AX305" s="13" t="s">
        <v>76</v>
      </c>
      <c r="AY305" s="200" t="s">
        <v>157</v>
      </c>
    </row>
    <row r="306" spans="2:51" s="13" customFormat="1" ht="10">
      <c r="B306" s="190"/>
      <c r="C306" s="191"/>
      <c r="D306" s="192" t="s">
        <v>165</v>
      </c>
      <c r="E306" s="193" t="s">
        <v>19</v>
      </c>
      <c r="F306" s="194" t="s">
        <v>3363</v>
      </c>
      <c r="G306" s="191"/>
      <c r="H306" s="193" t="s">
        <v>19</v>
      </c>
      <c r="I306" s="195"/>
      <c r="J306" s="191"/>
      <c r="K306" s="191"/>
      <c r="L306" s="196"/>
      <c r="M306" s="197"/>
      <c r="N306" s="198"/>
      <c r="O306" s="198"/>
      <c r="P306" s="198"/>
      <c r="Q306" s="198"/>
      <c r="R306" s="198"/>
      <c r="S306" s="198"/>
      <c r="T306" s="199"/>
      <c r="AT306" s="200" t="s">
        <v>165</v>
      </c>
      <c r="AU306" s="200" t="s">
        <v>86</v>
      </c>
      <c r="AV306" s="13" t="s">
        <v>84</v>
      </c>
      <c r="AW306" s="13" t="s">
        <v>37</v>
      </c>
      <c r="AX306" s="13" t="s">
        <v>76</v>
      </c>
      <c r="AY306" s="200" t="s">
        <v>157</v>
      </c>
    </row>
    <row r="307" spans="2:51" s="13" customFormat="1" ht="10">
      <c r="B307" s="190"/>
      <c r="C307" s="191"/>
      <c r="D307" s="192" t="s">
        <v>165</v>
      </c>
      <c r="E307" s="193" t="s">
        <v>19</v>
      </c>
      <c r="F307" s="194" t="s">
        <v>3313</v>
      </c>
      <c r="G307" s="191"/>
      <c r="H307" s="193" t="s">
        <v>19</v>
      </c>
      <c r="I307" s="195"/>
      <c r="J307" s="191"/>
      <c r="K307" s="191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165</v>
      </c>
      <c r="AU307" s="200" t="s">
        <v>86</v>
      </c>
      <c r="AV307" s="13" t="s">
        <v>84</v>
      </c>
      <c r="AW307" s="13" t="s">
        <v>37</v>
      </c>
      <c r="AX307" s="13" t="s">
        <v>76</v>
      </c>
      <c r="AY307" s="200" t="s">
        <v>157</v>
      </c>
    </row>
    <row r="308" spans="2:51" s="14" customFormat="1" ht="10">
      <c r="B308" s="201"/>
      <c r="C308" s="202"/>
      <c r="D308" s="192" t="s">
        <v>165</v>
      </c>
      <c r="E308" s="203" t="s">
        <v>19</v>
      </c>
      <c r="F308" s="204" t="s">
        <v>3375</v>
      </c>
      <c r="G308" s="202"/>
      <c r="H308" s="205">
        <v>24.509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165</v>
      </c>
      <c r="AU308" s="211" t="s">
        <v>86</v>
      </c>
      <c r="AV308" s="14" t="s">
        <v>86</v>
      </c>
      <c r="AW308" s="14" t="s">
        <v>37</v>
      </c>
      <c r="AX308" s="14" t="s">
        <v>76</v>
      </c>
      <c r="AY308" s="211" t="s">
        <v>157</v>
      </c>
    </row>
    <row r="309" spans="2:51" s="14" customFormat="1" ht="10">
      <c r="B309" s="201"/>
      <c r="C309" s="202"/>
      <c r="D309" s="192" t="s">
        <v>165</v>
      </c>
      <c r="E309" s="203" t="s">
        <v>19</v>
      </c>
      <c r="F309" s="204" t="s">
        <v>3376</v>
      </c>
      <c r="G309" s="202"/>
      <c r="H309" s="205">
        <v>24.509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165</v>
      </c>
      <c r="AU309" s="211" t="s">
        <v>86</v>
      </c>
      <c r="AV309" s="14" t="s">
        <v>86</v>
      </c>
      <c r="AW309" s="14" t="s">
        <v>37</v>
      </c>
      <c r="AX309" s="14" t="s">
        <v>76</v>
      </c>
      <c r="AY309" s="211" t="s">
        <v>157</v>
      </c>
    </row>
    <row r="310" spans="2:51" s="14" customFormat="1" ht="10">
      <c r="B310" s="201"/>
      <c r="C310" s="202"/>
      <c r="D310" s="192" t="s">
        <v>165</v>
      </c>
      <c r="E310" s="203" t="s">
        <v>19</v>
      </c>
      <c r="F310" s="204" t="s">
        <v>3377</v>
      </c>
      <c r="G310" s="202"/>
      <c r="H310" s="205">
        <v>-9.59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165</v>
      </c>
      <c r="AU310" s="211" t="s">
        <v>86</v>
      </c>
      <c r="AV310" s="14" t="s">
        <v>86</v>
      </c>
      <c r="AW310" s="14" t="s">
        <v>37</v>
      </c>
      <c r="AX310" s="14" t="s">
        <v>76</v>
      </c>
      <c r="AY310" s="211" t="s">
        <v>157</v>
      </c>
    </row>
    <row r="311" spans="2:51" s="13" customFormat="1" ht="10">
      <c r="B311" s="190"/>
      <c r="C311" s="191"/>
      <c r="D311" s="192" t="s">
        <v>165</v>
      </c>
      <c r="E311" s="193" t="s">
        <v>19</v>
      </c>
      <c r="F311" s="194" t="s">
        <v>3315</v>
      </c>
      <c r="G311" s="191"/>
      <c r="H311" s="193" t="s">
        <v>19</v>
      </c>
      <c r="I311" s="195"/>
      <c r="J311" s="191"/>
      <c r="K311" s="191"/>
      <c r="L311" s="196"/>
      <c r="M311" s="197"/>
      <c r="N311" s="198"/>
      <c r="O311" s="198"/>
      <c r="P311" s="198"/>
      <c r="Q311" s="198"/>
      <c r="R311" s="198"/>
      <c r="S311" s="198"/>
      <c r="T311" s="199"/>
      <c r="AT311" s="200" t="s">
        <v>165</v>
      </c>
      <c r="AU311" s="200" t="s">
        <v>86</v>
      </c>
      <c r="AV311" s="13" t="s">
        <v>84</v>
      </c>
      <c r="AW311" s="13" t="s">
        <v>37</v>
      </c>
      <c r="AX311" s="13" t="s">
        <v>76</v>
      </c>
      <c r="AY311" s="200" t="s">
        <v>157</v>
      </c>
    </row>
    <row r="312" spans="2:51" s="14" customFormat="1" ht="10">
      <c r="B312" s="201"/>
      <c r="C312" s="202"/>
      <c r="D312" s="192" t="s">
        <v>165</v>
      </c>
      <c r="E312" s="203" t="s">
        <v>19</v>
      </c>
      <c r="F312" s="204" t="s">
        <v>3378</v>
      </c>
      <c r="G312" s="202"/>
      <c r="H312" s="205">
        <v>1.689</v>
      </c>
      <c r="I312" s="206"/>
      <c r="J312" s="202"/>
      <c r="K312" s="202"/>
      <c r="L312" s="207"/>
      <c r="M312" s="208"/>
      <c r="N312" s="209"/>
      <c r="O312" s="209"/>
      <c r="P312" s="209"/>
      <c r="Q312" s="209"/>
      <c r="R312" s="209"/>
      <c r="S312" s="209"/>
      <c r="T312" s="210"/>
      <c r="AT312" s="211" t="s">
        <v>165</v>
      </c>
      <c r="AU312" s="211" t="s">
        <v>86</v>
      </c>
      <c r="AV312" s="14" t="s">
        <v>86</v>
      </c>
      <c r="AW312" s="14" t="s">
        <v>37</v>
      </c>
      <c r="AX312" s="14" t="s">
        <v>76</v>
      </c>
      <c r="AY312" s="211" t="s">
        <v>157</v>
      </c>
    </row>
    <row r="313" spans="2:51" s="14" customFormat="1" ht="10">
      <c r="B313" s="201"/>
      <c r="C313" s="202"/>
      <c r="D313" s="192" t="s">
        <v>165</v>
      </c>
      <c r="E313" s="203" t="s">
        <v>19</v>
      </c>
      <c r="F313" s="204" t="s">
        <v>3379</v>
      </c>
      <c r="G313" s="202"/>
      <c r="H313" s="205">
        <v>-0.533</v>
      </c>
      <c r="I313" s="206"/>
      <c r="J313" s="202"/>
      <c r="K313" s="202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165</v>
      </c>
      <c r="AU313" s="211" t="s">
        <v>86</v>
      </c>
      <c r="AV313" s="14" t="s">
        <v>86</v>
      </c>
      <c r="AW313" s="14" t="s">
        <v>37</v>
      </c>
      <c r="AX313" s="14" t="s">
        <v>76</v>
      </c>
      <c r="AY313" s="211" t="s">
        <v>157</v>
      </c>
    </row>
    <row r="314" spans="2:51" s="13" customFormat="1" ht="10">
      <c r="B314" s="190"/>
      <c r="C314" s="191"/>
      <c r="D314" s="192" t="s">
        <v>165</v>
      </c>
      <c r="E314" s="193" t="s">
        <v>19</v>
      </c>
      <c r="F314" s="194" t="s">
        <v>3317</v>
      </c>
      <c r="G314" s="191"/>
      <c r="H314" s="193" t="s">
        <v>19</v>
      </c>
      <c r="I314" s="195"/>
      <c r="J314" s="191"/>
      <c r="K314" s="191"/>
      <c r="L314" s="196"/>
      <c r="M314" s="197"/>
      <c r="N314" s="198"/>
      <c r="O314" s="198"/>
      <c r="P314" s="198"/>
      <c r="Q314" s="198"/>
      <c r="R314" s="198"/>
      <c r="S314" s="198"/>
      <c r="T314" s="199"/>
      <c r="AT314" s="200" t="s">
        <v>165</v>
      </c>
      <c r="AU314" s="200" t="s">
        <v>86</v>
      </c>
      <c r="AV314" s="13" t="s">
        <v>84</v>
      </c>
      <c r="AW314" s="13" t="s">
        <v>37</v>
      </c>
      <c r="AX314" s="13" t="s">
        <v>76</v>
      </c>
      <c r="AY314" s="200" t="s">
        <v>157</v>
      </c>
    </row>
    <row r="315" spans="2:51" s="14" customFormat="1" ht="10">
      <c r="B315" s="201"/>
      <c r="C315" s="202"/>
      <c r="D315" s="192" t="s">
        <v>165</v>
      </c>
      <c r="E315" s="203" t="s">
        <v>19</v>
      </c>
      <c r="F315" s="204" t="s">
        <v>3380</v>
      </c>
      <c r="G315" s="202"/>
      <c r="H315" s="205">
        <v>39.604</v>
      </c>
      <c r="I315" s="206"/>
      <c r="J315" s="202"/>
      <c r="K315" s="202"/>
      <c r="L315" s="207"/>
      <c r="M315" s="208"/>
      <c r="N315" s="209"/>
      <c r="O315" s="209"/>
      <c r="P315" s="209"/>
      <c r="Q315" s="209"/>
      <c r="R315" s="209"/>
      <c r="S315" s="209"/>
      <c r="T315" s="210"/>
      <c r="AT315" s="211" t="s">
        <v>165</v>
      </c>
      <c r="AU315" s="211" t="s">
        <v>86</v>
      </c>
      <c r="AV315" s="14" t="s">
        <v>86</v>
      </c>
      <c r="AW315" s="14" t="s">
        <v>37</v>
      </c>
      <c r="AX315" s="14" t="s">
        <v>76</v>
      </c>
      <c r="AY315" s="211" t="s">
        <v>157</v>
      </c>
    </row>
    <row r="316" spans="2:51" s="14" customFormat="1" ht="10">
      <c r="B316" s="201"/>
      <c r="C316" s="202"/>
      <c r="D316" s="192" t="s">
        <v>165</v>
      </c>
      <c r="E316" s="203" t="s">
        <v>19</v>
      </c>
      <c r="F316" s="204" t="s">
        <v>3381</v>
      </c>
      <c r="G316" s="202"/>
      <c r="H316" s="205">
        <v>-12.506</v>
      </c>
      <c r="I316" s="206"/>
      <c r="J316" s="202"/>
      <c r="K316" s="202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165</v>
      </c>
      <c r="AU316" s="211" t="s">
        <v>86</v>
      </c>
      <c r="AV316" s="14" t="s">
        <v>86</v>
      </c>
      <c r="AW316" s="14" t="s">
        <v>37</v>
      </c>
      <c r="AX316" s="14" t="s">
        <v>76</v>
      </c>
      <c r="AY316" s="211" t="s">
        <v>157</v>
      </c>
    </row>
    <row r="317" spans="2:51" s="13" customFormat="1" ht="10">
      <c r="B317" s="190"/>
      <c r="C317" s="191"/>
      <c r="D317" s="192" t="s">
        <v>165</v>
      </c>
      <c r="E317" s="193" t="s">
        <v>19</v>
      </c>
      <c r="F317" s="194" t="s">
        <v>3382</v>
      </c>
      <c r="G317" s="191"/>
      <c r="H317" s="193" t="s">
        <v>19</v>
      </c>
      <c r="I317" s="195"/>
      <c r="J317" s="191"/>
      <c r="K317" s="191"/>
      <c r="L317" s="196"/>
      <c r="M317" s="197"/>
      <c r="N317" s="198"/>
      <c r="O317" s="198"/>
      <c r="P317" s="198"/>
      <c r="Q317" s="198"/>
      <c r="R317" s="198"/>
      <c r="S317" s="198"/>
      <c r="T317" s="199"/>
      <c r="AT317" s="200" t="s">
        <v>165</v>
      </c>
      <c r="AU317" s="200" t="s">
        <v>86</v>
      </c>
      <c r="AV317" s="13" t="s">
        <v>84</v>
      </c>
      <c r="AW317" s="13" t="s">
        <v>37</v>
      </c>
      <c r="AX317" s="13" t="s">
        <v>76</v>
      </c>
      <c r="AY317" s="200" t="s">
        <v>157</v>
      </c>
    </row>
    <row r="318" spans="2:51" s="14" customFormat="1" ht="10">
      <c r="B318" s="201"/>
      <c r="C318" s="202"/>
      <c r="D318" s="192" t="s">
        <v>165</v>
      </c>
      <c r="E318" s="203" t="s">
        <v>19</v>
      </c>
      <c r="F318" s="204" t="s">
        <v>3383</v>
      </c>
      <c r="G318" s="202"/>
      <c r="H318" s="205">
        <v>7.96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165</v>
      </c>
      <c r="AU318" s="211" t="s">
        <v>86</v>
      </c>
      <c r="AV318" s="14" t="s">
        <v>86</v>
      </c>
      <c r="AW318" s="14" t="s">
        <v>37</v>
      </c>
      <c r="AX318" s="14" t="s">
        <v>76</v>
      </c>
      <c r="AY318" s="211" t="s">
        <v>157</v>
      </c>
    </row>
    <row r="319" spans="2:51" s="14" customFormat="1" ht="10">
      <c r="B319" s="201"/>
      <c r="C319" s="202"/>
      <c r="D319" s="192" t="s">
        <v>165</v>
      </c>
      <c r="E319" s="203" t="s">
        <v>19</v>
      </c>
      <c r="F319" s="204" t="s">
        <v>3384</v>
      </c>
      <c r="G319" s="202"/>
      <c r="H319" s="205">
        <v>-0.4</v>
      </c>
      <c r="I319" s="206"/>
      <c r="J319" s="202"/>
      <c r="K319" s="202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165</v>
      </c>
      <c r="AU319" s="211" t="s">
        <v>86</v>
      </c>
      <c r="AV319" s="14" t="s">
        <v>86</v>
      </c>
      <c r="AW319" s="14" t="s">
        <v>37</v>
      </c>
      <c r="AX319" s="14" t="s">
        <v>76</v>
      </c>
      <c r="AY319" s="211" t="s">
        <v>157</v>
      </c>
    </row>
    <row r="320" spans="2:51" s="14" customFormat="1" ht="10">
      <c r="B320" s="201"/>
      <c r="C320" s="202"/>
      <c r="D320" s="192" t="s">
        <v>165</v>
      </c>
      <c r="E320" s="203" t="s">
        <v>19</v>
      </c>
      <c r="F320" s="204" t="s">
        <v>3385</v>
      </c>
      <c r="G320" s="202"/>
      <c r="H320" s="205">
        <v>-1.484</v>
      </c>
      <c r="I320" s="206"/>
      <c r="J320" s="202"/>
      <c r="K320" s="202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165</v>
      </c>
      <c r="AU320" s="211" t="s">
        <v>86</v>
      </c>
      <c r="AV320" s="14" t="s">
        <v>86</v>
      </c>
      <c r="AW320" s="14" t="s">
        <v>37</v>
      </c>
      <c r="AX320" s="14" t="s">
        <v>76</v>
      </c>
      <c r="AY320" s="211" t="s">
        <v>157</v>
      </c>
    </row>
    <row r="321" spans="2:51" s="16" customFormat="1" ht="10">
      <c r="B321" s="228"/>
      <c r="C321" s="229"/>
      <c r="D321" s="192" t="s">
        <v>165</v>
      </c>
      <c r="E321" s="230" t="s">
        <v>19</v>
      </c>
      <c r="F321" s="231" t="s">
        <v>190</v>
      </c>
      <c r="G321" s="229"/>
      <c r="H321" s="232">
        <v>73.758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165</v>
      </c>
      <c r="AU321" s="238" t="s">
        <v>86</v>
      </c>
      <c r="AV321" s="16" t="s">
        <v>173</v>
      </c>
      <c r="AW321" s="16" t="s">
        <v>37</v>
      </c>
      <c r="AX321" s="16" t="s">
        <v>76</v>
      </c>
      <c r="AY321" s="238" t="s">
        <v>157</v>
      </c>
    </row>
    <row r="322" spans="2:51" s="13" customFormat="1" ht="10">
      <c r="B322" s="190"/>
      <c r="C322" s="191"/>
      <c r="D322" s="192" t="s">
        <v>165</v>
      </c>
      <c r="E322" s="193" t="s">
        <v>19</v>
      </c>
      <c r="F322" s="194" t="s">
        <v>3319</v>
      </c>
      <c r="G322" s="191"/>
      <c r="H322" s="193" t="s">
        <v>19</v>
      </c>
      <c r="I322" s="195"/>
      <c r="J322" s="191"/>
      <c r="K322" s="191"/>
      <c r="L322" s="196"/>
      <c r="M322" s="197"/>
      <c r="N322" s="198"/>
      <c r="O322" s="198"/>
      <c r="P322" s="198"/>
      <c r="Q322" s="198"/>
      <c r="R322" s="198"/>
      <c r="S322" s="198"/>
      <c r="T322" s="199"/>
      <c r="AT322" s="200" t="s">
        <v>165</v>
      </c>
      <c r="AU322" s="200" t="s">
        <v>86</v>
      </c>
      <c r="AV322" s="13" t="s">
        <v>84</v>
      </c>
      <c r="AW322" s="13" t="s">
        <v>37</v>
      </c>
      <c r="AX322" s="13" t="s">
        <v>76</v>
      </c>
      <c r="AY322" s="200" t="s">
        <v>157</v>
      </c>
    </row>
    <row r="323" spans="2:51" s="13" customFormat="1" ht="10">
      <c r="B323" s="190"/>
      <c r="C323" s="191"/>
      <c r="D323" s="192" t="s">
        <v>165</v>
      </c>
      <c r="E323" s="193" t="s">
        <v>19</v>
      </c>
      <c r="F323" s="194" t="s">
        <v>3363</v>
      </c>
      <c r="G323" s="191"/>
      <c r="H323" s="193" t="s">
        <v>19</v>
      </c>
      <c r="I323" s="195"/>
      <c r="J323" s="191"/>
      <c r="K323" s="191"/>
      <c r="L323" s="196"/>
      <c r="M323" s="197"/>
      <c r="N323" s="198"/>
      <c r="O323" s="198"/>
      <c r="P323" s="198"/>
      <c r="Q323" s="198"/>
      <c r="R323" s="198"/>
      <c r="S323" s="198"/>
      <c r="T323" s="199"/>
      <c r="AT323" s="200" t="s">
        <v>165</v>
      </c>
      <c r="AU323" s="200" t="s">
        <v>86</v>
      </c>
      <c r="AV323" s="13" t="s">
        <v>84</v>
      </c>
      <c r="AW323" s="13" t="s">
        <v>37</v>
      </c>
      <c r="AX323" s="13" t="s">
        <v>76</v>
      </c>
      <c r="AY323" s="200" t="s">
        <v>157</v>
      </c>
    </row>
    <row r="324" spans="2:51" s="14" customFormat="1" ht="10">
      <c r="B324" s="201"/>
      <c r="C324" s="202"/>
      <c r="D324" s="192" t="s">
        <v>165</v>
      </c>
      <c r="E324" s="203" t="s">
        <v>19</v>
      </c>
      <c r="F324" s="204" t="s">
        <v>3386</v>
      </c>
      <c r="G324" s="202"/>
      <c r="H324" s="205">
        <v>32.222</v>
      </c>
      <c r="I324" s="206"/>
      <c r="J324" s="202"/>
      <c r="K324" s="202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165</v>
      </c>
      <c r="AU324" s="211" t="s">
        <v>86</v>
      </c>
      <c r="AV324" s="14" t="s">
        <v>86</v>
      </c>
      <c r="AW324" s="14" t="s">
        <v>37</v>
      </c>
      <c r="AX324" s="14" t="s">
        <v>76</v>
      </c>
      <c r="AY324" s="211" t="s">
        <v>157</v>
      </c>
    </row>
    <row r="325" spans="2:51" s="14" customFormat="1" ht="10">
      <c r="B325" s="201"/>
      <c r="C325" s="202"/>
      <c r="D325" s="192" t="s">
        <v>165</v>
      </c>
      <c r="E325" s="203" t="s">
        <v>19</v>
      </c>
      <c r="F325" s="204" t="s">
        <v>3387</v>
      </c>
      <c r="G325" s="202"/>
      <c r="H325" s="205">
        <v>32.222</v>
      </c>
      <c r="I325" s="206"/>
      <c r="J325" s="202"/>
      <c r="K325" s="202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165</v>
      </c>
      <c r="AU325" s="211" t="s">
        <v>86</v>
      </c>
      <c r="AV325" s="14" t="s">
        <v>86</v>
      </c>
      <c r="AW325" s="14" t="s">
        <v>37</v>
      </c>
      <c r="AX325" s="14" t="s">
        <v>76</v>
      </c>
      <c r="AY325" s="211" t="s">
        <v>157</v>
      </c>
    </row>
    <row r="326" spans="2:51" s="14" customFormat="1" ht="10">
      <c r="B326" s="201"/>
      <c r="C326" s="202"/>
      <c r="D326" s="192" t="s">
        <v>165</v>
      </c>
      <c r="E326" s="203" t="s">
        <v>19</v>
      </c>
      <c r="F326" s="204" t="s">
        <v>3388</v>
      </c>
      <c r="G326" s="202"/>
      <c r="H326" s="205">
        <v>33.322</v>
      </c>
      <c r="I326" s="206"/>
      <c r="J326" s="202"/>
      <c r="K326" s="202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165</v>
      </c>
      <c r="AU326" s="211" t="s">
        <v>86</v>
      </c>
      <c r="AV326" s="14" t="s">
        <v>86</v>
      </c>
      <c r="AW326" s="14" t="s">
        <v>37</v>
      </c>
      <c r="AX326" s="14" t="s">
        <v>76</v>
      </c>
      <c r="AY326" s="211" t="s">
        <v>157</v>
      </c>
    </row>
    <row r="327" spans="2:51" s="14" customFormat="1" ht="10">
      <c r="B327" s="201"/>
      <c r="C327" s="202"/>
      <c r="D327" s="192" t="s">
        <v>165</v>
      </c>
      <c r="E327" s="203" t="s">
        <v>19</v>
      </c>
      <c r="F327" s="204" t="s">
        <v>3389</v>
      </c>
      <c r="G327" s="202"/>
      <c r="H327" s="205">
        <v>-19.135</v>
      </c>
      <c r="I327" s="206"/>
      <c r="J327" s="202"/>
      <c r="K327" s="202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165</v>
      </c>
      <c r="AU327" s="211" t="s">
        <v>86</v>
      </c>
      <c r="AV327" s="14" t="s">
        <v>86</v>
      </c>
      <c r="AW327" s="14" t="s">
        <v>37</v>
      </c>
      <c r="AX327" s="14" t="s">
        <v>76</v>
      </c>
      <c r="AY327" s="211" t="s">
        <v>157</v>
      </c>
    </row>
    <row r="328" spans="2:51" s="14" customFormat="1" ht="10">
      <c r="B328" s="201"/>
      <c r="C328" s="202"/>
      <c r="D328" s="192" t="s">
        <v>165</v>
      </c>
      <c r="E328" s="203" t="s">
        <v>19</v>
      </c>
      <c r="F328" s="204" t="s">
        <v>3390</v>
      </c>
      <c r="G328" s="202"/>
      <c r="H328" s="205">
        <v>9.32</v>
      </c>
      <c r="I328" s="206"/>
      <c r="J328" s="202"/>
      <c r="K328" s="202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165</v>
      </c>
      <c r="AU328" s="211" t="s">
        <v>86</v>
      </c>
      <c r="AV328" s="14" t="s">
        <v>86</v>
      </c>
      <c r="AW328" s="14" t="s">
        <v>37</v>
      </c>
      <c r="AX328" s="14" t="s">
        <v>76</v>
      </c>
      <c r="AY328" s="211" t="s">
        <v>157</v>
      </c>
    </row>
    <row r="329" spans="2:51" s="14" customFormat="1" ht="10">
      <c r="B329" s="201"/>
      <c r="C329" s="202"/>
      <c r="D329" s="192" t="s">
        <v>165</v>
      </c>
      <c r="E329" s="203" t="s">
        <v>19</v>
      </c>
      <c r="F329" s="204" t="s">
        <v>3391</v>
      </c>
      <c r="G329" s="202"/>
      <c r="H329" s="205">
        <v>-1.856</v>
      </c>
      <c r="I329" s="206"/>
      <c r="J329" s="202"/>
      <c r="K329" s="202"/>
      <c r="L329" s="207"/>
      <c r="M329" s="208"/>
      <c r="N329" s="209"/>
      <c r="O329" s="209"/>
      <c r="P329" s="209"/>
      <c r="Q329" s="209"/>
      <c r="R329" s="209"/>
      <c r="S329" s="209"/>
      <c r="T329" s="210"/>
      <c r="AT329" s="211" t="s">
        <v>165</v>
      </c>
      <c r="AU329" s="211" t="s">
        <v>86</v>
      </c>
      <c r="AV329" s="14" t="s">
        <v>86</v>
      </c>
      <c r="AW329" s="14" t="s">
        <v>37</v>
      </c>
      <c r="AX329" s="14" t="s">
        <v>76</v>
      </c>
      <c r="AY329" s="211" t="s">
        <v>157</v>
      </c>
    </row>
    <row r="330" spans="2:51" s="16" customFormat="1" ht="10">
      <c r="B330" s="228"/>
      <c r="C330" s="229"/>
      <c r="D330" s="192" t="s">
        <v>165</v>
      </c>
      <c r="E330" s="230" t="s">
        <v>19</v>
      </c>
      <c r="F330" s="231" t="s">
        <v>190</v>
      </c>
      <c r="G330" s="229"/>
      <c r="H330" s="232">
        <v>86.095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165</v>
      </c>
      <c r="AU330" s="238" t="s">
        <v>86</v>
      </c>
      <c r="AV330" s="16" t="s">
        <v>173</v>
      </c>
      <c r="AW330" s="16" t="s">
        <v>37</v>
      </c>
      <c r="AX330" s="16" t="s">
        <v>76</v>
      </c>
      <c r="AY330" s="238" t="s">
        <v>157</v>
      </c>
    </row>
    <row r="331" spans="2:51" s="15" customFormat="1" ht="10">
      <c r="B331" s="217"/>
      <c r="C331" s="218"/>
      <c r="D331" s="192" t="s">
        <v>165</v>
      </c>
      <c r="E331" s="219" t="s">
        <v>19</v>
      </c>
      <c r="F331" s="220" t="s">
        <v>183</v>
      </c>
      <c r="G331" s="218"/>
      <c r="H331" s="221">
        <v>208.862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165</v>
      </c>
      <c r="AU331" s="227" t="s">
        <v>86</v>
      </c>
      <c r="AV331" s="15" t="s">
        <v>163</v>
      </c>
      <c r="AW331" s="15" t="s">
        <v>37</v>
      </c>
      <c r="AX331" s="15" t="s">
        <v>84</v>
      </c>
      <c r="AY331" s="227" t="s">
        <v>157</v>
      </c>
    </row>
    <row r="332" spans="1:65" s="2" customFormat="1" ht="34.75" customHeight="1">
      <c r="A332" s="36"/>
      <c r="B332" s="37"/>
      <c r="C332" s="176" t="s">
        <v>251</v>
      </c>
      <c r="D332" s="176" t="s">
        <v>159</v>
      </c>
      <c r="E332" s="177" t="s">
        <v>2965</v>
      </c>
      <c r="F332" s="178" t="s">
        <v>2966</v>
      </c>
      <c r="G332" s="179" t="s">
        <v>254</v>
      </c>
      <c r="H332" s="180">
        <v>32.941</v>
      </c>
      <c r="I332" s="181"/>
      <c r="J332" s="182">
        <f>ROUND(I332*H332,2)</f>
        <v>0</v>
      </c>
      <c r="K332" s="183"/>
      <c r="L332" s="41"/>
      <c r="M332" s="184" t="s">
        <v>19</v>
      </c>
      <c r="N332" s="185" t="s">
        <v>47</v>
      </c>
      <c r="O332" s="66"/>
      <c r="P332" s="186">
        <f>O332*H332</f>
        <v>0</v>
      </c>
      <c r="Q332" s="186">
        <v>0</v>
      </c>
      <c r="R332" s="186">
        <f>Q332*H332</f>
        <v>0</v>
      </c>
      <c r="S332" s="186">
        <v>0</v>
      </c>
      <c r="T332" s="187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8" t="s">
        <v>163</v>
      </c>
      <c r="AT332" s="188" t="s">
        <v>159</v>
      </c>
      <c r="AU332" s="188" t="s">
        <v>86</v>
      </c>
      <c r="AY332" s="19" t="s">
        <v>157</v>
      </c>
      <c r="BE332" s="189">
        <f>IF(N332="základní",J332,0)</f>
        <v>0</v>
      </c>
      <c r="BF332" s="189">
        <f>IF(N332="snížená",J332,0)</f>
        <v>0</v>
      </c>
      <c r="BG332" s="189">
        <f>IF(N332="zákl. přenesená",J332,0)</f>
        <v>0</v>
      </c>
      <c r="BH332" s="189">
        <f>IF(N332="sníž. přenesená",J332,0)</f>
        <v>0</v>
      </c>
      <c r="BI332" s="189">
        <f>IF(N332="nulová",J332,0)</f>
        <v>0</v>
      </c>
      <c r="BJ332" s="19" t="s">
        <v>84</v>
      </c>
      <c r="BK332" s="189">
        <f>ROUND(I332*H332,2)</f>
        <v>0</v>
      </c>
      <c r="BL332" s="19" t="s">
        <v>163</v>
      </c>
      <c r="BM332" s="188" t="s">
        <v>3392</v>
      </c>
    </row>
    <row r="333" spans="1:47" s="2" customFormat="1" ht="10">
      <c r="A333" s="36"/>
      <c r="B333" s="37"/>
      <c r="C333" s="38"/>
      <c r="D333" s="212" t="s">
        <v>178</v>
      </c>
      <c r="E333" s="38"/>
      <c r="F333" s="213" t="s">
        <v>3393</v>
      </c>
      <c r="G333" s="38"/>
      <c r="H333" s="38"/>
      <c r="I333" s="214"/>
      <c r="J333" s="38"/>
      <c r="K333" s="38"/>
      <c r="L333" s="41"/>
      <c r="M333" s="215"/>
      <c r="N333" s="216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178</v>
      </c>
      <c r="AU333" s="19" t="s">
        <v>86</v>
      </c>
    </row>
    <row r="334" spans="2:51" s="13" customFormat="1" ht="10">
      <c r="B334" s="190"/>
      <c r="C334" s="191"/>
      <c r="D334" s="192" t="s">
        <v>165</v>
      </c>
      <c r="E334" s="193" t="s">
        <v>19</v>
      </c>
      <c r="F334" s="194" t="s">
        <v>3292</v>
      </c>
      <c r="G334" s="191"/>
      <c r="H334" s="193" t="s">
        <v>19</v>
      </c>
      <c r="I334" s="195"/>
      <c r="J334" s="191"/>
      <c r="K334" s="191"/>
      <c r="L334" s="196"/>
      <c r="M334" s="197"/>
      <c r="N334" s="198"/>
      <c r="O334" s="198"/>
      <c r="P334" s="198"/>
      <c r="Q334" s="198"/>
      <c r="R334" s="198"/>
      <c r="S334" s="198"/>
      <c r="T334" s="199"/>
      <c r="AT334" s="200" t="s">
        <v>165</v>
      </c>
      <c r="AU334" s="200" t="s">
        <v>86</v>
      </c>
      <c r="AV334" s="13" t="s">
        <v>84</v>
      </c>
      <c r="AW334" s="13" t="s">
        <v>37</v>
      </c>
      <c r="AX334" s="13" t="s">
        <v>76</v>
      </c>
      <c r="AY334" s="200" t="s">
        <v>157</v>
      </c>
    </row>
    <row r="335" spans="2:51" s="13" customFormat="1" ht="10">
      <c r="B335" s="190"/>
      <c r="C335" s="191"/>
      <c r="D335" s="192" t="s">
        <v>165</v>
      </c>
      <c r="E335" s="193" t="s">
        <v>19</v>
      </c>
      <c r="F335" s="194" t="s">
        <v>2903</v>
      </c>
      <c r="G335" s="191"/>
      <c r="H335" s="193" t="s">
        <v>19</v>
      </c>
      <c r="I335" s="195"/>
      <c r="J335" s="191"/>
      <c r="K335" s="191"/>
      <c r="L335" s="196"/>
      <c r="M335" s="197"/>
      <c r="N335" s="198"/>
      <c r="O335" s="198"/>
      <c r="P335" s="198"/>
      <c r="Q335" s="198"/>
      <c r="R335" s="198"/>
      <c r="S335" s="198"/>
      <c r="T335" s="199"/>
      <c r="AT335" s="200" t="s">
        <v>165</v>
      </c>
      <c r="AU335" s="200" t="s">
        <v>86</v>
      </c>
      <c r="AV335" s="13" t="s">
        <v>84</v>
      </c>
      <c r="AW335" s="13" t="s">
        <v>37</v>
      </c>
      <c r="AX335" s="13" t="s">
        <v>76</v>
      </c>
      <c r="AY335" s="200" t="s">
        <v>157</v>
      </c>
    </row>
    <row r="336" spans="2:51" s="13" customFormat="1" ht="10">
      <c r="B336" s="190"/>
      <c r="C336" s="191"/>
      <c r="D336" s="192" t="s">
        <v>165</v>
      </c>
      <c r="E336" s="193" t="s">
        <v>19</v>
      </c>
      <c r="F336" s="194" t="s">
        <v>3293</v>
      </c>
      <c r="G336" s="191"/>
      <c r="H336" s="193" t="s">
        <v>19</v>
      </c>
      <c r="I336" s="195"/>
      <c r="J336" s="191"/>
      <c r="K336" s="191"/>
      <c r="L336" s="196"/>
      <c r="M336" s="197"/>
      <c r="N336" s="198"/>
      <c r="O336" s="198"/>
      <c r="P336" s="198"/>
      <c r="Q336" s="198"/>
      <c r="R336" s="198"/>
      <c r="S336" s="198"/>
      <c r="T336" s="199"/>
      <c r="AT336" s="200" t="s">
        <v>165</v>
      </c>
      <c r="AU336" s="200" t="s">
        <v>86</v>
      </c>
      <c r="AV336" s="13" t="s">
        <v>84</v>
      </c>
      <c r="AW336" s="13" t="s">
        <v>37</v>
      </c>
      <c r="AX336" s="13" t="s">
        <v>76</v>
      </c>
      <c r="AY336" s="200" t="s">
        <v>157</v>
      </c>
    </row>
    <row r="337" spans="2:51" s="13" customFormat="1" ht="10">
      <c r="B337" s="190"/>
      <c r="C337" s="191"/>
      <c r="D337" s="192" t="s">
        <v>165</v>
      </c>
      <c r="E337" s="193" t="s">
        <v>19</v>
      </c>
      <c r="F337" s="194" t="s">
        <v>3294</v>
      </c>
      <c r="G337" s="191"/>
      <c r="H337" s="193" t="s">
        <v>19</v>
      </c>
      <c r="I337" s="195"/>
      <c r="J337" s="191"/>
      <c r="K337" s="191"/>
      <c r="L337" s="196"/>
      <c r="M337" s="197"/>
      <c r="N337" s="198"/>
      <c r="O337" s="198"/>
      <c r="P337" s="198"/>
      <c r="Q337" s="198"/>
      <c r="R337" s="198"/>
      <c r="S337" s="198"/>
      <c r="T337" s="199"/>
      <c r="AT337" s="200" t="s">
        <v>165</v>
      </c>
      <c r="AU337" s="200" t="s">
        <v>86</v>
      </c>
      <c r="AV337" s="13" t="s">
        <v>84</v>
      </c>
      <c r="AW337" s="13" t="s">
        <v>37</v>
      </c>
      <c r="AX337" s="13" t="s">
        <v>76</v>
      </c>
      <c r="AY337" s="200" t="s">
        <v>157</v>
      </c>
    </row>
    <row r="338" spans="2:51" s="13" customFormat="1" ht="10">
      <c r="B338" s="190"/>
      <c r="C338" s="191"/>
      <c r="D338" s="192" t="s">
        <v>165</v>
      </c>
      <c r="E338" s="193" t="s">
        <v>19</v>
      </c>
      <c r="F338" s="194" t="s">
        <v>3295</v>
      </c>
      <c r="G338" s="191"/>
      <c r="H338" s="193" t="s">
        <v>19</v>
      </c>
      <c r="I338" s="195"/>
      <c r="J338" s="191"/>
      <c r="K338" s="191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165</v>
      </c>
      <c r="AU338" s="200" t="s">
        <v>86</v>
      </c>
      <c r="AV338" s="13" t="s">
        <v>84</v>
      </c>
      <c r="AW338" s="13" t="s">
        <v>37</v>
      </c>
      <c r="AX338" s="13" t="s">
        <v>76</v>
      </c>
      <c r="AY338" s="200" t="s">
        <v>157</v>
      </c>
    </row>
    <row r="339" spans="2:51" s="13" customFormat="1" ht="10">
      <c r="B339" s="190"/>
      <c r="C339" s="191"/>
      <c r="D339" s="192" t="s">
        <v>165</v>
      </c>
      <c r="E339" s="193" t="s">
        <v>19</v>
      </c>
      <c r="F339" s="194" t="s">
        <v>3296</v>
      </c>
      <c r="G339" s="191"/>
      <c r="H339" s="193" t="s">
        <v>19</v>
      </c>
      <c r="I339" s="195"/>
      <c r="J339" s="191"/>
      <c r="K339" s="191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165</v>
      </c>
      <c r="AU339" s="200" t="s">
        <v>86</v>
      </c>
      <c r="AV339" s="13" t="s">
        <v>84</v>
      </c>
      <c r="AW339" s="13" t="s">
        <v>37</v>
      </c>
      <c r="AX339" s="13" t="s">
        <v>76</v>
      </c>
      <c r="AY339" s="200" t="s">
        <v>157</v>
      </c>
    </row>
    <row r="340" spans="2:51" s="13" customFormat="1" ht="10">
      <c r="B340" s="190"/>
      <c r="C340" s="191"/>
      <c r="D340" s="192" t="s">
        <v>165</v>
      </c>
      <c r="E340" s="193" t="s">
        <v>19</v>
      </c>
      <c r="F340" s="194" t="s">
        <v>3297</v>
      </c>
      <c r="G340" s="191"/>
      <c r="H340" s="193" t="s">
        <v>19</v>
      </c>
      <c r="I340" s="195"/>
      <c r="J340" s="191"/>
      <c r="K340" s="191"/>
      <c r="L340" s="196"/>
      <c r="M340" s="197"/>
      <c r="N340" s="198"/>
      <c r="O340" s="198"/>
      <c r="P340" s="198"/>
      <c r="Q340" s="198"/>
      <c r="R340" s="198"/>
      <c r="S340" s="198"/>
      <c r="T340" s="199"/>
      <c r="AT340" s="200" t="s">
        <v>165</v>
      </c>
      <c r="AU340" s="200" t="s">
        <v>86</v>
      </c>
      <c r="AV340" s="13" t="s">
        <v>84</v>
      </c>
      <c r="AW340" s="13" t="s">
        <v>37</v>
      </c>
      <c r="AX340" s="13" t="s">
        <v>76</v>
      </c>
      <c r="AY340" s="200" t="s">
        <v>157</v>
      </c>
    </row>
    <row r="341" spans="2:51" s="13" customFormat="1" ht="10">
      <c r="B341" s="190"/>
      <c r="C341" s="191"/>
      <c r="D341" s="192" t="s">
        <v>165</v>
      </c>
      <c r="E341" s="193" t="s">
        <v>19</v>
      </c>
      <c r="F341" s="194" t="s">
        <v>3340</v>
      </c>
      <c r="G341" s="191"/>
      <c r="H341" s="193" t="s">
        <v>19</v>
      </c>
      <c r="I341" s="195"/>
      <c r="J341" s="191"/>
      <c r="K341" s="191"/>
      <c r="L341" s="196"/>
      <c r="M341" s="197"/>
      <c r="N341" s="198"/>
      <c r="O341" s="198"/>
      <c r="P341" s="198"/>
      <c r="Q341" s="198"/>
      <c r="R341" s="198"/>
      <c r="S341" s="198"/>
      <c r="T341" s="199"/>
      <c r="AT341" s="200" t="s">
        <v>165</v>
      </c>
      <c r="AU341" s="200" t="s">
        <v>86</v>
      </c>
      <c r="AV341" s="13" t="s">
        <v>84</v>
      </c>
      <c r="AW341" s="13" t="s">
        <v>37</v>
      </c>
      <c r="AX341" s="13" t="s">
        <v>76</v>
      </c>
      <c r="AY341" s="200" t="s">
        <v>157</v>
      </c>
    </row>
    <row r="342" spans="2:51" s="14" customFormat="1" ht="10">
      <c r="B342" s="201"/>
      <c r="C342" s="202"/>
      <c r="D342" s="192" t="s">
        <v>165</v>
      </c>
      <c r="E342" s="203" t="s">
        <v>19</v>
      </c>
      <c r="F342" s="204" t="s">
        <v>3394</v>
      </c>
      <c r="G342" s="202"/>
      <c r="H342" s="205">
        <v>7.062</v>
      </c>
      <c r="I342" s="206"/>
      <c r="J342" s="202"/>
      <c r="K342" s="202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165</v>
      </c>
      <c r="AU342" s="211" t="s">
        <v>86</v>
      </c>
      <c r="AV342" s="14" t="s">
        <v>86</v>
      </c>
      <c r="AW342" s="14" t="s">
        <v>37</v>
      </c>
      <c r="AX342" s="14" t="s">
        <v>76</v>
      </c>
      <c r="AY342" s="211" t="s">
        <v>157</v>
      </c>
    </row>
    <row r="343" spans="2:51" s="14" customFormat="1" ht="10">
      <c r="B343" s="201"/>
      <c r="C343" s="202"/>
      <c r="D343" s="192" t="s">
        <v>165</v>
      </c>
      <c r="E343" s="203" t="s">
        <v>19</v>
      </c>
      <c r="F343" s="204" t="s">
        <v>3395</v>
      </c>
      <c r="G343" s="202"/>
      <c r="H343" s="205">
        <v>-0.683</v>
      </c>
      <c r="I343" s="206"/>
      <c r="J343" s="202"/>
      <c r="K343" s="202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165</v>
      </c>
      <c r="AU343" s="211" t="s">
        <v>86</v>
      </c>
      <c r="AV343" s="14" t="s">
        <v>86</v>
      </c>
      <c r="AW343" s="14" t="s">
        <v>37</v>
      </c>
      <c r="AX343" s="14" t="s">
        <v>76</v>
      </c>
      <c r="AY343" s="211" t="s">
        <v>157</v>
      </c>
    </row>
    <row r="344" spans="2:51" s="16" customFormat="1" ht="10">
      <c r="B344" s="228"/>
      <c r="C344" s="229"/>
      <c r="D344" s="192" t="s">
        <v>165</v>
      </c>
      <c r="E344" s="230" t="s">
        <v>19</v>
      </c>
      <c r="F344" s="231" t="s">
        <v>190</v>
      </c>
      <c r="G344" s="229"/>
      <c r="H344" s="232">
        <v>6.379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AT344" s="238" t="s">
        <v>165</v>
      </c>
      <c r="AU344" s="238" t="s">
        <v>86</v>
      </c>
      <c r="AV344" s="16" t="s">
        <v>173</v>
      </c>
      <c r="AW344" s="16" t="s">
        <v>37</v>
      </c>
      <c r="AX344" s="16" t="s">
        <v>76</v>
      </c>
      <c r="AY344" s="238" t="s">
        <v>157</v>
      </c>
    </row>
    <row r="345" spans="2:51" s="13" customFormat="1" ht="10">
      <c r="B345" s="190"/>
      <c r="C345" s="191"/>
      <c r="D345" s="192" t="s">
        <v>165</v>
      </c>
      <c r="E345" s="193" t="s">
        <v>19</v>
      </c>
      <c r="F345" s="194" t="s">
        <v>3303</v>
      </c>
      <c r="G345" s="191"/>
      <c r="H345" s="193" t="s">
        <v>19</v>
      </c>
      <c r="I345" s="195"/>
      <c r="J345" s="191"/>
      <c r="K345" s="191"/>
      <c r="L345" s="196"/>
      <c r="M345" s="197"/>
      <c r="N345" s="198"/>
      <c r="O345" s="198"/>
      <c r="P345" s="198"/>
      <c r="Q345" s="198"/>
      <c r="R345" s="198"/>
      <c r="S345" s="198"/>
      <c r="T345" s="199"/>
      <c r="AT345" s="200" t="s">
        <v>165</v>
      </c>
      <c r="AU345" s="200" t="s">
        <v>86</v>
      </c>
      <c r="AV345" s="13" t="s">
        <v>84</v>
      </c>
      <c r="AW345" s="13" t="s">
        <v>37</v>
      </c>
      <c r="AX345" s="13" t="s">
        <v>76</v>
      </c>
      <c r="AY345" s="200" t="s">
        <v>157</v>
      </c>
    </row>
    <row r="346" spans="2:51" s="13" customFormat="1" ht="10">
      <c r="B346" s="190"/>
      <c r="C346" s="191"/>
      <c r="D346" s="192" t="s">
        <v>165</v>
      </c>
      <c r="E346" s="193" t="s">
        <v>19</v>
      </c>
      <c r="F346" s="194" t="s">
        <v>3313</v>
      </c>
      <c r="G346" s="191"/>
      <c r="H346" s="193" t="s">
        <v>19</v>
      </c>
      <c r="I346" s="195"/>
      <c r="J346" s="191"/>
      <c r="K346" s="191"/>
      <c r="L346" s="196"/>
      <c r="M346" s="197"/>
      <c r="N346" s="198"/>
      <c r="O346" s="198"/>
      <c r="P346" s="198"/>
      <c r="Q346" s="198"/>
      <c r="R346" s="198"/>
      <c r="S346" s="198"/>
      <c r="T346" s="199"/>
      <c r="AT346" s="200" t="s">
        <v>165</v>
      </c>
      <c r="AU346" s="200" t="s">
        <v>86</v>
      </c>
      <c r="AV346" s="13" t="s">
        <v>84</v>
      </c>
      <c r="AW346" s="13" t="s">
        <v>37</v>
      </c>
      <c r="AX346" s="13" t="s">
        <v>76</v>
      </c>
      <c r="AY346" s="200" t="s">
        <v>157</v>
      </c>
    </row>
    <row r="347" spans="2:51" s="14" customFormat="1" ht="10">
      <c r="B347" s="201"/>
      <c r="C347" s="202"/>
      <c r="D347" s="192" t="s">
        <v>165</v>
      </c>
      <c r="E347" s="203" t="s">
        <v>19</v>
      </c>
      <c r="F347" s="204" t="s">
        <v>3396</v>
      </c>
      <c r="G347" s="202"/>
      <c r="H347" s="205">
        <v>6.926</v>
      </c>
      <c r="I347" s="206"/>
      <c r="J347" s="202"/>
      <c r="K347" s="202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165</v>
      </c>
      <c r="AU347" s="211" t="s">
        <v>86</v>
      </c>
      <c r="AV347" s="14" t="s">
        <v>86</v>
      </c>
      <c r="AW347" s="14" t="s">
        <v>37</v>
      </c>
      <c r="AX347" s="14" t="s">
        <v>76</v>
      </c>
      <c r="AY347" s="211" t="s">
        <v>157</v>
      </c>
    </row>
    <row r="348" spans="2:51" s="14" customFormat="1" ht="10">
      <c r="B348" s="201"/>
      <c r="C348" s="202"/>
      <c r="D348" s="192" t="s">
        <v>165</v>
      </c>
      <c r="E348" s="203" t="s">
        <v>19</v>
      </c>
      <c r="F348" s="204" t="s">
        <v>3397</v>
      </c>
      <c r="G348" s="202"/>
      <c r="H348" s="205">
        <v>-0.67</v>
      </c>
      <c r="I348" s="206"/>
      <c r="J348" s="202"/>
      <c r="K348" s="202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165</v>
      </c>
      <c r="AU348" s="211" t="s">
        <v>86</v>
      </c>
      <c r="AV348" s="14" t="s">
        <v>86</v>
      </c>
      <c r="AW348" s="14" t="s">
        <v>37</v>
      </c>
      <c r="AX348" s="14" t="s">
        <v>76</v>
      </c>
      <c r="AY348" s="211" t="s">
        <v>157</v>
      </c>
    </row>
    <row r="349" spans="2:51" s="13" customFormat="1" ht="10">
      <c r="B349" s="190"/>
      <c r="C349" s="191"/>
      <c r="D349" s="192" t="s">
        <v>165</v>
      </c>
      <c r="E349" s="193" t="s">
        <v>19</v>
      </c>
      <c r="F349" s="194" t="s">
        <v>3315</v>
      </c>
      <c r="G349" s="191"/>
      <c r="H349" s="193" t="s">
        <v>19</v>
      </c>
      <c r="I349" s="195"/>
      <c r="J349" s="191"/>
      <c r="K349" s="191"/>
      <c r="L349" s="196"/>
      <c r="M349" s="197"/>
      <c r="N349" s="198"/>
      <c r="O349" s="198"/>
      <c r="P349" s="198"/>
      <c r="Q349" s="198"/>
      <c r="R349" s="198"/>
      <c r="S349" s="198"/>
      <c r="T349" s="199"/>
      <c r="AT349" s="200" t="s">
        <v>165</v>
      </c>
      <c r="AU349" s="200" t="s">
        <v>86</v>
      </c>
      <c r="AV349" s="13" t="s">
        <v>84</v>
      </c>
      <c r="AW349" s="13" t="s">
        <v>37</v>
      </c>
      <c r="AX349" s="13" t="s">
        <v>76</v>
      </c>
      <c r="AY349" s="200" t="s">
        <v>157</v>
      </c>
    </row>
    <row r="350" spans="2:51" s="14" customFormat="1" ht="10">
      <c r="B350" s="201"/>
      <c r="C350" s="202"/>
      <c r="D350" s="192" t="s">
        <v>165</v>
      </c>
      <c r="E350" s="203" t="s">
        <v>19</v>
      </c>
      <c r="F350" s="204" t="s">
        <v>3398</v>
      </c>
      <c r="G350" s="202"/>
      <c r="H350" s="205">
        <v>0.385</v>
      </c>
      <c r="I350" s="206"/>
      <c r="J350" s="202"/>
      <c r="K350" s="202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165</v>
      </c>
      <c r="AU350" s="211" t="s">
        <v>86</v>
      </c>
      <c r="AV350" s="14" t="s">
        <v>86</v>
      </c>
      <c r="AW350" s="14" t="s">
        <v>37</v>
      </c>
      <c r="AX350" s="14" t="s">
        <v>76</v>
      </c>
      <c r="AY350" s="211" t="s">
        <v>157</v>
      </c>
    </row>
    <row r="351" spans="2:51" s="14" customFormat="1" ht="10">
      <c r="B351" s="201"/>
      <c r="C351" s="202"/>
      <c r="D351" s="192" t="s">
        <v>165</v>
      </c>
      <c r="E351" s="203" t="s">
        <v>19</v>
      </c>
      <c r="F351" s="204" t="s">
        <v>3399</v>
      </c>
      <c r="G351" s="202"/>
      <c r="H351" s="205">
        <v>-0.037</v>
      </c>
      <c r="I351" s="206"/>
      <c r="J351" s="202"/>
      <c r="K351" s="202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165</v>
      </c>
      <c r="AU351" s="211" t="s">
        <v>86</v>
      </c>
      <c r="AV351" s="14" t="s">
        <v>86</v>
      </c>
      <c r="AW351" s="14" t="s">
        <v>37</v>
      </c>
      <c r="AX351" s="14" t="s">
        <v>76</v>
      </c>
      <c r="AY351" s="211" t="s">
        <v>157</v>
      </c>
    </row>
    <row r="352" spans="2:51" s="13" customFormat="1" ht="10">
      <c r="B352" s="190"/>
      <c r="C352" s="191"/>
      <c r="D352" s="192" t="s">
        <v>165</v>
      </c>
      <c r="E352" s="193" t="s">
        <v>19</v>
      </c>
      <c r="F352" s="194" t="s">
        <v>3317</v>
      </c>
      <c r="G352" s="191"/>
      <c r="H352" s="193" t="s">
        <v>19</v>
      </c>
      <c r="I352" s="195"/>
      <c r="J352" s="191"/>
      <c r="K352" s="191"/>
      <c r="L352" s="196"/>
      <c r="M352" s="197"/>
      <c r="N352" s="198"/>
      <c r="O352" s="198"/>
      <c r="P352" s="198"/>
      <c r="Q352" s="198"/>
      <c r="R352" s="198"/>
      <c r="S352" s="198"/>
      <c r="T352" s="199"/>
      <c r="AT352" s="200" t="s">
        <v>165</v>
      </c>
      <c r="AU352" s="200" t="s">
        <v>86</v>
      </c>
      <c r="AV352" s="13" t="s">
        <v>84</v>
      </c>
      <c r="AW352" s="13" t="s">
        <v>37</v>
      </c>
      <c r="AX352" s="13" t="s">
        <v>76</v>
      </c>
      <c r="AY352" s="200" t="s">
        <v>157</v>
      </c>
    </row>
    <row r="353" spans="2:51" s="14" customFormat="1" ht="10">
      <c r="B353" s="201"/>
      <c r="C353" s="202"/>
      <c r="D353" s="192" t="s">
        <v>165</v>
      </c>
      <c r="E353" s="203" t="s">
        <v>19</v>
      </c>
      <c r="F353" s="204" t="s">
        <v>3400</v>
      </c>
      <c r="G353" s="202"/>
      <c r="H353" s="205">
        <v>9.032</v>
      </c>
      <c r="I353" s="206"/>
      <c r="J353" s="202"/>
      <c r="K353" s="202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165</v>
      </c>
      <c r="AU353" s="211" t="s">
        <v>86</v>
      </c>
      <c r="AV353" s="14" t="s">
        <v>86</v>
      </c>
      <c r="AW353" s="14" t="s">
        <v>37</v>
      </c>
      <c r="AX353" s="14" t="s">
        <v>76</v>
      </c>
      <c r="AY353" s="211" t="s">
        <v>157</v>
      </c>
    </row>
    <row r="354" spans="2:51" s="14" customFormat="1" ht="10">
      <c r="B354" s="201"/>
      <c r="C354" s="202"/>
      <c r="D354" s="192" t="s">
        <v>165</v>
      </c>
      <c r="E354" s="203" t="s">
        <v>19</v>
      </c>
      <c r="F354" s="204" t="s">
        <v>3401</v>
      </c>
      <c r="G354" s="202"/>
      <c r="H354" s="205">
        <v>-0.873</v>
      </c>
      <c r="I354" s="206"/>
      <c r="J354" s="202"/>
      <c r="K354" s="202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165</v>
      </c>
      <c r="AU354" s="211" t="s">
        <v>86</v>
      </c>
      <c r="AV354" s="14" t="s">
        <v>86</v>
      </c>
      <c r="AW354" s="14" t="s">
        <v>37</v>
      </c>
      <c r="AX354" s="14" t="s">
        <v>76</v>
      </c>
      <c r="AY354" s="211" t="s">
        <v>157</v>
      </c>
    </row>
    <row r="355" spans="2:51" s="16" customFormat="1" ht="10">
      <c r="B355" s="228"/>
      <c r="C355" s="229"/>
      <c r="D355" s="192" t="s">
        <v>165</v>
      </c>
      <c r="E355" s="230" t="s">
        <v>19</v>
      </c>
      <c r="F355" s="231" t="s">
        <v>190</v>
      </c>
      <c r="G355" s="229"/>
      <c r="H355" s="232">
        <v>14.763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AT355" s="238" t="s">
        <v>165</v>
      </c>
      <c r="AU355" s="238" t="s">
        <v>86</v>
      </c>
      <c r="AV355" s="16" t="s">
        <v>173</v>
      </c>
      <c r="AW355" s="16" t="s">
        <v>37</v>
      </c>
      <c r="AX355" s="16" t="s">
        <v>76</v>
      </c>
      <c r="AY355" s="238" t="s">
        <v>157</v>
      </c>
    </row>
    <row r="356" spans="2:51" s="13" customFormat="1" ht="10">
      <c r="B356" s="190"/>
      <c r="C356" s="191"/>
      <c r="D356" s="192" t="s">
        <v>165</v>
      </c>
      <c r="E356" s="193" t="s">
        <v>19</v>
      </c>
      <c r="F356" s="194" t="s">
        <v>3319</v>
      </c>
      <c r="G356" s="191"/>
      <c r="H356" s="193" t="s">
        <v>19</v>
      </c>
      <c r="I356" s="195"/>
      <c r="J356" s="191"/>
      <c r="K356" s="191"/>
      <c r="L356" s="196"/>
      <c r="M356" s="197"/>
      <c r="N356" s="198"/>
      <c r="O356" s="198"/>
      <c r="P356" s="198"/>
      <c r="Q356" s="198"/>
      <c r="R356" s="198"/>
      <c r="S356" s="198"/>
      <c r="T356" s="199"/>
      <c r="AT356" s="200" t="s">
        <v>165</v>
      </c>
      <c r="AU356" s="200" t="s">
        <v>86</v>
      </c>
      <c r="AV356" s="13" t="s">
        <v>84</v>
      </c>
      <c r="AW356" s="13" t="s">
        <v>37</v>
      </c>
      <c r="AX356" s="13" t="s">
        <v>76</v>
      </c>
      <c r="AY356" s="200" t="s">
        <v>157</v>
      </c>
    </row>
    <row r="357" spans="2:51" s="14" customFormat="1" ht="10">
      <c r="B357" s="201"/>
      <c r="C357" s="202"/>
      <c r="D357" s="192" t="s">
        <v>165</v>
      </c>
      <c r="E357" s="203" t="s">
        <v>19</v>
      </c>
      <c r="F357" s="204" t="s">
        <v>3402</v>
      </c>
      <c r="G357" s="202"/>
      <c r="H357" s="205">
        <v>10.887</v>
      </c>
      <c r="I357" s="206"/>
      <c r="J357" s="202"/>
      <c r="K357" s="202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165</v>
      </c>
      <c r="AU357" s="211" t="s">
        <v>86</v>
      </c>
      <c r="AV357" s="14" t="s">
        <v>86</v>
      </c>
      <c r="AW357" s="14" t="s">
        <v>37</v>
      </c>
      <c r="AX357" s="14" t="s">
        <v>76</v>
      </c>
      <c r="AY357" s="211" t="s">
        <v>157</v>
      </c>
    </row>
    <row r="358" spans="2:51" s="14" customFormat="1" ht="10">
      <c r="B358" s="201"/>
      <c r="C358" s="202"/>
      <c r="D358" s="192" t="s">
        <v>165</v>
      </c>
      <c r="E358" s="203" t="s">
        <v>19</v>
      </c>
      <c r="F358" s="204" t="s">
        <v>3403</v>
      </c>
      <c r="G358" s="202"/>
      <c r="H358" s="205">
        <v>-0.083</v>
      </c>
      <c r="I358" s="206"/>
      <c r="J358" s="202"/>
      <c r="K358" s="202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165</v>
      </c>
      <c r="AU358" s="211" t="s">
        <v>86</v>
      </c>
      <c r="AV358" s="14" t="s">
        <v>86</v>
      </c>
      <c r="AW358" s="14" t="s">
        <v>37</v>
      </c>
      <c r="AX358" s="14" t="s">
        <v>76</v>
      </c>
      <c r="AY358" s="211" t="s">
        <v>157</v>
      </c>
    </row>
    <row r="359" spans="2:51" s="14" customFormat="1" ht="10">
      <c r="B359" s="201"/>
      <c r="C359" s="202"/>
      <c r="D359" s="192" t="s">
        <v>165</v>
      </c>
      <c r="E359" s="203" t="s">
        <v>19</v>
      </c>
      <c r="F359" s="204" t="s">
        <v>3404</v>
      </c>
      <c r="G359" s="202"/>
      <c r="H359" s="205">
        <v>1</v>
      </c>
      <c r="I359" s="206"/>
      <c r="J359" s="202"/>
      <c r="K359" s="202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165</v>
      </c>
      <c r="AU359" s="211" t="s">
        <v>86</v>
      </c>
      <c r="AV359" s="14" t="s">
        <v>86</v>
      </c>
      <c r="AW359" s="14" t="s">
        <v>37</v>
      </c>
      <c r="AX359" s="14" t="s">
        <v>76</v>
      </c>
      <c r="AY359" s="211" t="s">
        <v>157</v>
      </c>
    </row>
    <row r="360" spans="2:51" s="14" customFormat="1" ht="10">
      <c r="B360" s="201"/>
      <c r="C360" s="202"/>
      <c r="D360" s="192" t="s">
        <v>165</v>
      </c>
      <c r="E360" s="203" t="s">
        <v>19</v>
      </c>
      <c r="F360" s="204" t="s">
        <v>3405</v>
      </c>
      <c r="G360" s="202"/>
      <c r="H360" s="205">
        <v>-0.005</v>
      </c>
      <c r="I360" s="206"/>
      <c r="J360" s="202"/>
      <c r="K360" s="202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165</v>
      </c>
      <c r="AU360" s="211" t="s">
        <v>86</v>
      </c>
      <c r="AV360" s="14" t="s">
        <v>86</v>
      </c>
      <c r="AW360" s="14" t="s">
        <v>37</v>
      </c>
      <c r="AX360" s="14" t="s">
        <v>76</v>
      </c>
      <c r="AY360" s="211" t="s">
        <v>157</v>
      </c>
    </row>
    <row r="361" spans="2:51" s="16" customFormat="1" ht="10">
      <c r="B361" s="228"/>
      <c r="C361" s="229"/>
      <c r="D361" s="192" t="s">
        <v>165</v>
      </c>
      <c r="E361" s="230" t="s">
        <v>19</v>
      </c>
      <c r="F361" s="231" t="s">
        <v>190</v>
      </c>
      <c r="G361" s="229"/>
      <c r="H361" s="232">
        <v>11.799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165</v>
      </c>
      <c r="AU361" s="238" t="s">
        <v>86</v>
      </c>
      <c r="AV361" s="16" t="s">
        <v>173</v>
      </c>
      <c r="AW361" s="16" t="s">
        <v>37</v>
      </c>
      <c r="AX361" s="16" t="s">
        <v>76</v>
      </c>
      <c r="AY361" s="238" t="s">
        <v>157</v>
      </c>
    </row>
    <row r="362" spans="2:51" s="15" customFormat="1" ht="10">
      <c r="B362" s="217"/>
      <c r="C362" s="218"/>
      <c r="D362" s="192" t="s">
        <v>165</v>
      </c>
      <c r="E362" s="219" t="s">
        <v>19</v>
      </c>
      <c r="F362" s="220" t="s">
        <v>183</v>
      </c>
      <c r="G362" s="218"/>
      <c r="H362" s="221">
        <v>32.941</v>
      </c>
      <c r="I362" s="222"/>
      <c r="J362" s="218"/>
      <c r="K362" s="218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165</v>
      </c>
      <c r="AU362" s="227" t="s">
        <v>86</v>
      </c>
      <c r="AV362" s="15" t="s">
        <v>163</v>
      </c>
      <c r="AW362" s="15" t="s">
        <v>37</v>
      </c>
      <c r="AX362" s="15" t="s">
        <v>84</v>
      </c>
      <c r="AY362" s="227" t="s">
        <v>157</v>
      </c>
    </row>
    <row r="363" spans="1:65" s="2" customFormat="1" ht="14.4" customHeight="1">
      <c r="A363" s="36"/>
      <c r="B363" s="37"/>
      <c r="C363" s="239" t="s">
        <v>261</v>
      </c>
      <c r="D363" s="239" t="s">
        <v>311</v>
      </c>
      <c r="E363" s="240" t="s">
        <v>2879</v>
      </c>
      <c r="F363" s="241" t="s">
        <v>2880</v>
      </c>
      <c r="G363" s="242" t="s">
        <v>483</v>
      </c>
      <c r="H363" s="243">
        <v>65.882</v>
      </c>
      <c r="I363" s="244"/>
      <c r="J363" s="245">
        <f>ROUND(I363*H363,2)</f>
        <v>0</v>
      </c>
      <c r="K363" s="246"/>
      <c r="L363" s="247"/>
      <c r="M363" s="248" t="s">
        <v>19</v>
      </c>
      <c r="N363" s="249" t="s">
        <v>47</v>
      </c>
      <c r="O363" s="66"/>
      <c r="P363" s="186">
        <f>O363*H363</f>
        <v>0</v>
      </c>
      <c r="Q363" s="186">
        <v>1</v>
      </c>
      <c r="R363" s="186">
        <f>Q363*H363</f>
        <v>65.882</v>
      </c>
      <c r="S363" s="186">
        <v>0</v>
      </c>
      <c r="T363" s="187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8" t="s">
        <v>211</v>
      </c>
      <c r="AT363" s="188" t="s">
        <v>311</v>
      </c>
      <c r="AU363" s="188" t="s">
        <v>86</v>
      </c>
      <c r="AY363" s="19" t="s">
        <v>157</v>
      </c>
      <c r="BE363" s="189">
        <f>IF(N363="základní",J363,0)</f>
        <v>0</v>
      </c>
      <c r="BF363" s="189">
        <f>IF(N363="snížená",J363,0)</f>
        <v>0</v>
      </c>
      <c r="BG363" s="189">
        <f>IF(N363="zákl. přenesená",J363,0)</f>
        <v>0</v>
      </c>
      <c r="BH363" s="189">
        <f>IF(N363="sníž. přenesená",J363,0)</f>
        <v>0</v>
      </c>
      <c r="BI363" s="189">
        <f>IF(N363="nulová",J363,0)</f>
        <v>0</v>
      </c>
      <c r="BJ363" s="19" t="s">
        <v>84</v>
      </c>
      <c r="BK363" s="189">
        <f>ROUND(I363*H363,2)</f>
        <v>0</v>
      </c>
      <c r="BL363" s="19" t="s">
        <v>163</v>
      </c>
      <c r="BM363" s="188" t="s">
        <v>3406</v>
      </c>
    </row>
    <row r="364" spans="2:51" s="13" customFormat="1" ht="10">
      <c r="B364" s="190"/>
      <c r="C364" s="191"/>
      <c r="D364" s="192" t="s">
        <v>165</v>
      </c>
      <c r="E364" s="193" t="s">
        <v>19</v>
      </c>
      <c r="F364" s="194" t="s">
        <v>3292</v>
      </c>
      <c r="G364" s="191"/>
      <c r="H364" s="193" t="s">
        <v>19</v>
      </c>
      <c r="I364" s="195"/>
      <c r="J364" s="191"/>
      <c r="K364" s="191"/>
      <c r="L364" s="196"/>
      <c r="M364" s="197"/>
      <c r="N364" s="198"/>
      <c r="O364" s="198"/>
      <c r="P364" s="198"/>
      <c r="Q364" s="198"/>
      <c r="R364" s="198"/>
      <c r="S364" s="198"/>
      <c r="T364" s="199"/>
      <c r="AT364" s="200" t="s">
        <v>165</v>
      </c>
      <c r="AU364" s="200" t="s">
        <v>86</v>
      </c>
      <c r="AV364" s="13" t="s">
        <v>84</v>
      </c>
      <c r="AW364" s="13" t="s">
        <v>37</v>
      </c>
      <c r="AX364" s="13" t="s">
        <v>76</v>
      </c>
      <c r="AY364" s="200" t="s">
        <v>157</v>
      </c>
    </row>
    <row r="365" spans="2:51" s="13" customFormat="1" ht="10">
      <c r="B365" s="190"/>
      <c r="C365" s="191"/>
      <c r="D365" s="192" t="s">
        <v>165</v>
      </c>
      <c r="E365" s="193" t="s">
        <v>19</v>
      </c>
      <c r="F365" s="194" t="s">
        <v>2903</v>
      </c>
      <c r="G365" s="191"/>
      <c r="H365" s="193" t="s">
        <v>19</v>
      </c>
      <c r="I365" s="195"/>
      <c r="J365" s="191"/>
      <c r="K365" s="191"/>
      <c r="L365" s="196"/>
      <c r="M365" s="197"/>
      <c r="N365" s="198"/>
      <c r="O365" s="198"/>
      <c r="P365" s="198"/>
      <c r="Q365" s="198"/>
      <c r="R365" s="198"/>
      <c r="S365" s="198"/>
      <c r="T365" s="199"/>
      <c r="AT365" s="200" t="s">
        <v>165</v>
      </c>
      <c r="AU365" s="200" t="s">
        <v>86</v>
      </c>
      <c r="AV365" s="13" t="s">
        <v>84</v>
      </c>
      <c r="AW365" s="13" t="s">
        <v>37</v>
      </c>
      <c r="AX365" s="13" t="s">
        <v>76</v>
      </c>
      <c r="AY365" s="200" t="s">
        <v>157</v>
      </c>
    </row>
    <row r="366" spans="2:51" s="13" customFormat="1" ht="10">
      <c r="B366" s="190"/>
      <c r="C366" s="191"/>
      <c r="D366" s="192" t="s">
        <v>165</v>
      </c>
      <c r="E366" s="193" t="s">
        <v>19</v>
      </c>
      <c r="F366" s="194" t="s">
        <v>3293</v>
      </c>
      <c r="G366" s="191"/>
      <c r="H366" s="193" t="s">
        <v>19</v>
      </c>
      <c r="I366" s="195"/>
      <c r="J366" s="191"/>
      <c r="K366" s="191"/>
      <c r="L366" s="196"/>
      <c r="M366" s="197"/>
      <c r="N366" s="198"/>
      <c r="O366" s="198"/>
      <c r="P366" s="198"/>
      <c r="Q366" s="198"/>
      <c r="R366" s="198"/>
      <c r="S366" s="198"/>
      <c r="T366" s="199"/>
      <c r="AT366" s="200" t="s">
        <v>165</v>
      </c>
      <c r="AU366" s="200" t="s">
        <v>86</v>
      </c>
      <c r="AV366" s="13" t="s">
        <v>84</v>
      </c>
      <c r="AW366" s="13" t="s">
        <v>37</v>
      </c>
      <c r="AX366" s="13" t="s">
        <v>76</v>
      </c>
      <c r="AY366" s="200" t="s">
        <v>157</v>
      </c>
    </row>
    <row r="367" spans="2:51" s="13" customFormat="1" ht="10">
      <c r="B367" s="190"/>
      <c r="C367" s="191"/>
      <c r="D367" s="192" t="s">
        <v>165</v>
      </c>
      <c r="E367" s="193" t="s">
        <v>19</v>
      </c>
      <c r="F367" s="194" t="s">
        <v>3294</v>
      </c>
      <c r="G367" s="191"/>
      <c r="H367" s="193" t="s">
        <v>19</v>
      </c>
      <c r="I367" s="195"/>
      <c r="J367" s="191"/>
      <c r="K367" s="191"/>
      <c r="L367" s="196"/>
      <c r="M367" s="197"/>
      <c r="N367" s="198"/>
      <c r="O367" s="198"/>
      <c r="P367" s="198"/>
      <c r="Q367" s="198"/>
      <c r="R367" s="198"/>
      <c r="S367" s="198"/>
      <c r="T367" s="199"/>
      <c r="AT367" s="200" t="s">
        <v>165</v>
      </c>
      <c r="AU367" s="200" t="s">
        <v>86</v>
      </c>
      <c r="AV367" s="13" t="s">
        <v>84</v>
      </c>
      <c r="AW367" s="13" t="s">
        <v>37</v>
      </c>
      <c r="AX367" s="13" t="s">
        <v>76</v>
      </c>
      <c r="AY367" s="200" t="s">
        <v>157</v>
      </c>
    </row>
    <row r="368" spans="2:51" s="13" customFormat="1" ht="10">
      <c r="B368" s="190"/>
      <c r="C368" s="191"/>
      <c r="D368" s="192" t="s">
        <v>165</v>
      </c>
      <c r="E368" s="193" t="s">
        <v>19</v>
      </c>
      <c r="F368" s="194" t="s">
        <v>3295</v>
      </c>
      <c r="G368" s="191"/>
      <c r="H368" s="193" t="s">
        <v>19</v>
      </c>
      <c r="I368" s="195"/>
      <c r="J368" s="191"/>
      <c r="K368" s="191"/>
      <c r="L368" s="196"/>
      <c r="M368" s="197"/>
      <c r="N368" s="198"/>
      <c r="O368" s="198"/>
      <c r="P368" s="198"/>
      <c r="Q368" s="198"/>
      <c r="R368" s="198"/>
      <c r="S368" s="198"/>
      <c r="T368" s="199"/>
      <c r="AT368" s="200" t="s">
        <v>165</v>
      </c>
      <c r="AU368" s="200" t="s">
        <v>86</v>
      </c>
      <c r="AV368" s="13" t="s">
        <v>84</v>
      </c>
      <c r="AW368" s="13" t="s">
        <v>37</v>
      </c>
      <c r="AX368" s="13" t="s">
        <v>76</v>
      </c>
      <c r="AY368" s="200" t="s">
        <v>157</v>
      </c>
    </row>
    <row r="369" spans="2:51" s="13" customFormat="1" ht="10">
      <c r="B369" s="190"/>
      <c r="C369" s="191"/>
      <c r="D369" s="192" t="s">
        <v>165</v>
      </c>
      <c r="E369" s="193" t="s">
        <v>19</v>
      </c>
      <c r="F369" s="194" t="s">
        <v>3296</v>
      </c>
      <c r="G369" s="191"/>
      <c r="H369" s="193" t="s">
        <v>19</v>
      </c>
      <c r="I369" s="195"/>
      <c r="J369" s="191"/>
      <c r="K369" s="191"/>
      <c r="L369" s="196"/>
      <c r="M369" s="197"/>
      <c r="N369" s="198"/>
      <c r="O369" s="198"/>
      <c r="P369" s="198"/>
      <c r="Q369" s="198"/>
      <c r="R369" s="198"/>
      <c r="S369" s="198"/>
      <c r="T369" s="199"/>
      <c r="AT369" s="200" t="s">
        <v>165</v>
      </c>
      <c r="AU369" s="200" t="s">
        <v>86</v>
      </c>
      <c r="AV369" s="13" t="s">
        <v>84</v>
      </c>
      <c r="AW369" s="13" t="s">
        <v>37</v>
      </c>
      <c r="AX369" s="13" t="s">
        <v>76</v>
      </c>
      <c r="AY369" s="200" t="s">
        <v>157</v>
      </c>
    </row>
    <row r="370" spans="2:51" s="13" customFormat="1" ht="10">
      <c r="B370" s="190"/>
      <c r="C370" s="191"/>
      <c r="D370" s="192" t="s">
        <v>165</v>
      </c>
      <c r="E370" s="193" t="s">
        <v>19</v>
      </c>
      <c r="F370" s="194" t="s">
        <v>3297</v>
      </c>
      <c r="G370" s="191"/>
      <c r="H370" s="193" t="s">
        <v>19</v>
      </c>
      <c r="I370" s="195"/>
      <c r="J370" s="191"/>
      <c r="K370" s="191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165</v>
      </c>
      <c r="AU370" s="200" t="s">
        <v>86</v>
      </c>
      <c r="AV370" s="13" t="s">
        <v>84</v>
      </c>
      <c r="AW370" s="13" t="s">
        <v>37</v>
      </c>
      <c r="AX370" s="13" t="s">
        <v>76</v>
      </c>
      <c r="AY370" s="200" t="s">
        <v>157</v>
      </c>
    </row>
    <row r="371" spans="2:51" s="13" customFormat="1" ht="10">
      <c r="B371" s="190"/>
      <c r="C371" s="191"/>
      <c r="D371" s="192" t="s">
        <v>165</v>
      </c>
      <c r="E371" s="193" t="s">
        <v>19</v>
      </c>
      <c r="F371" s="194" t="s">
        <v>3340</v>
      </c>
      <c r="G371" s="191"/>
      <c r="H371" s="193" t="s">
        <v>19</v>
      </c>
      <c r="I371" s="195"/>
      <c r="J371" s="191"/>
      <c r="K371" s="191"/>
      <c r="L371" s="196"/>
      <c r="M371" s="197"/>
      <c r="N371" s="198"/>
      <c r="O371" s="198"/>
      <c r="P371" s="198"/>
      <c r="Q371" s="198"/>
      <c r="R371" s="198"/>
      <c r="S371" s="198"/>
      <c r="T371" s="199"/>
      <c r="AT371" s="200" t="s">
        <v>165</v>
      </c>
      <c r="AU371" s="200" t="s">
        <v>86</v>
      </c>
      <c r="AV371" s="13" t="s">
        <v>84</v>
      </c>
      <c r="AW371" s="13" t="s">
        <v>37</v>
      </c>
      <c r="AX371" s="13" t="s">
        <v>76</v>
      </c>
      <c r="AY371" s="200" t="s">
        <v>157</v>
      </c>
    </row>
    <row r="372" spans="2:51" s="13" customFormat="1" ht="10">
      <c r="B372" s="190"/>
      <c r="C372" s="191"/>
      <c r="D372" s="192" t="s">
        <v>165</v>
      </c>
      <c r="E372" s="193" t="s">
        <v>19</v>
      </c>
      <c r="F372" s="194" t="s">
        <v>3303</v>
      </c>
      <c r="G372" s="191"/>
      <c r="H372" s="193" t="s">
        <v>19</v>
      </c>
      <c r="I372" s="195"/>
      <c r="J372" s="191"/>
      <c r="K372" s="191"/>
      <c r="L372" s="196"/>
      <c r="M372" s="197"/>
      <c r="N372" s="198"/>
      <c r="O372" s="198"/>
      <c r="P372" s="198"/>
      <c r="Q372" s="198"/>
      <c r="R372" s="198"/>
      <c r="S372" s="198"/>
      <c r="T372" s="199"/>
      <c r="AT372" s="200" t="s">
        <v>165</v>
      </c>
      <c r="AU372" s="200" t="s">
        <v>86</v>
      </c>
      <c r="AV372" s="13" t="s">
        <v>84</v>
      </c>
      <c r="AW372" s="13" t="s">
        <v>37</v>
      </c>
      <c r="AX372" s="13" t="s">
        <v>76</v>
      </c>
      <c r="AY372" s="200" t="s">
        <v>157</v>
      </c>
    </row>
    <row r="373" spans="2:51" s="13" customFormat="1" ht="10">
      <c r="B373" s="190"/>
      <c r="C373" s="191"/>
      <c r="D373" s="192" t="s">
        <v>165</v>
      </c>
      <c r="E373" s="193" t="s">
        <v>19</v>
      </c>
      <c r="F373" s="194" t="s">
        <v>3319</v>
      </c>
      <c r="G373" s="191"/>
      <c r="H373" s="193" t="s">
        <v>19</v>
      </c>
      <c r="I373" s="195"/>
      <c r="J373" s="191"/>
      <c r="K373" s="191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165</v>
      </c>
      <c r="AU373" s="200" t="s">
        <v>86</v>
      </c>
      <c r="AV373" s="13" t="s">
        <v>84</v>
      </c>
      <c r="AW373" s="13" t="s">
        <v>37</v>
      </c>
      <c r="AX373" s="13" t="s">
        <v>76</v>
      </c>
      <c r="AY373" s="200" t="s">
        <v>157</v>
      </c>
    </row>
    <row r="374" spans="2:51" s="14" customFormat="1" ht="10">
      <c r="B374" s="201"/>
      <c r="C374" s="202"/>
      <c r="D374" s="192" t="s">
        <v>165</v>
      </c>
      <c r="E374" s="203" t="s">
        <v>19</v>
      </c>
      <c r="F374" s="204" t="s">
        <v>3407</v>
      </c>
      <c r="G374" s="202"/>
      <c r="H374" s="205">
        <v>32.941</v>
      </c>
      <c r="I374" s="206"/>
      <c r="J374" s="202"/>
      <c r="K374" s="202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165</v>
      </c>
      <c r="AU374" s="211" t="s">
        <v>86</v>
      </c>
      <c r="AV374" s="14" t="s">
        <v>86</v>
      </c>
      <c r="AW374" s="14" t="s">
        <v>37</v>
      </c>
      <c r="AX374" s="14" t="s">
        <v>84</v>
      </c>
      <c r="AY374" s="211" t="s">
        <v>157</v>
      </c>
    </row>
    <row r="375" spans="2:51" s="14" customFormat="1" ht="10">
      <c r="B375" s="201"/>
      <c r="C375" s="202"/>
      <c r="D375" s="192" t="s">
        <v>165</v>
      </c>
      <c r="E375" s="202"/>
      <c r="F375" s="204" t="s">
        <v>3408</v>
      </c>
      <c r="G375" s="202"/>
      <c r="H375" s="205">
        <v>65.882</v>
      </c>
      <c r="I375" s="206"/>
      <c r="J375" s="202"/>
      <c r="K375" s="202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165</v>
      </c>
      <c r="AU375" s="211" t="s">
        <v>86</v>
      </c>
      <c r="AV375" s="14" t="s">
        <v>86</v>
      </c>
      <c r="AW375" s="14" t="s">
        <v>4</v>
      </c>
      <c r="AX375" s="14" t="s">
        <v>84</v>
      </c>
      <c r="AY375" s="211" t="s">
        <v>157</v>
      </c>
    </row>
    <row r="376" spans="2:63" s="12" customFormat="1" ht="22.75" customHeight="1">
      <c r="B376" s="160"/>
      <c r="C376" s="161"/>
      <c r="D376" s="162" t="s">
        <v>75</v>
      </c>
      <c r="E376" s="174" t="s">
        <v>86</v>
      </c>
      <c r="F376" s="174" t="s">
        <v>397</v>
      </c>
      <c r="G376" s="161"/>
      <c r="H376" s="161"/>
      <c r="I376" s="164"/>
      <c r="J376" s="175">
        <f>BK376</f>
        <v>0</v>
      </c>
      <c r="K376" s="161"/>
      <c r="L376" s="166"/>
      <c r="M376" s="167"/>
      <c r="N376" s="168"/>
      <c r="O376" s="168"/>
      <c r="P376" s="169">
        <f>SUM(P377:P505)</f>
        <v>0</v>
      </c>
      <c r="Q376" s="168"/>
      <c r="R376" s="169">
        <f>SUM(R377:R505)</f>
        <v>4.207917269999999</v>
      </c>
      <c r="S376" s="168"/>
      <c r="T376" s="170">
        <f>SUM(T377:T505)</f>
        <v>0</v>
      </c>
      <c r="AR376" s="171" t="s">
        <v>84</v>
      </c>
      <c r="AT376" s="172" t="s">
        <v>75</v>
      </c>
      <c r="AU376" s="172" t="s">
        <v>84</v>
      </c>
      <c r="AY376" s="171" t="s">
        <v>157</v>
      </c>
      <c r="BK376" s="173">
        <f>SUM(BK377:BK505)</f>
        <v>0</v>
      </c>
    </row>
    <row r="377" spans="1:65" s="2" customFormat="1" ht="22.25" customHeight="1">
      <c r="A377" s="36"/>
      <c r="B377" s="37"/>
      <c r="C377" s="176" t="s">
        <v>284</v>
      </c>
      <c r="D377" s="176" t="s">
        <v>159</v>
      </c>
      <c r="E377" s="177" t="s">
        <v>3409</v>
      </c>
      <c r="F377" s="178" t="s">
        <v>3410</v>
      </c>
      <c r="G377" s="179" t="s">
        <v>254</v>
      </c>
      <c r="H377" s="180">
        <v>0.15</v>
      </c>
      <c r="I377" s="181"/>
      <c r="J377" s="182">
        <f>ROUND(I377*H377,2)</f>
        <v>0</v>
      </c>
      <c r="K377" s="183"/>
      <c r="L377" s="41"/>
      <c r="M377" s="184" t="s">
        <v>19</v>
      </c>
      <c r="N377" s="185" t="s">
        <v>47</v>
      </c>
      <c r="O377" s="66"/>
      <c r="P377" s="186">
        <f>O377*H377</f>
        <v>0</v>
      </c>
      <c r="Q377" s="186">
        <v>0</v>
      </c>
      <c r="R377" s="186">
        <f>Q377*H377</f>
        <v>0</v>
      </c>
      <c r="S377" s="186">
        <v>0</v>
      </c>
      <c r="T377" s="187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8" t="s">
        <v>163</v>
      </c>
      <c r="AT377" s="188" t="s">
        <v>159</v>
      </c>
      <c r="AU377" s="188" t="s">
        <v>86</v>
      </c>
      <c r="AY377" s="19" t="s">
        <v>157</v>
      </c>
      <c r="BE377" s="189">
        <f>IF(N377="základní",J377,0)</f>
        <v>0</v>
      </c>
      <c r="BF377" s="189">
        <f>IF(N377="snížená",J377,0)</f>
        <v>0</v>
      </c>
      <c r="BG377" s="189">
        <f>IF(N377="zákl. přenesená",J377,0)</f>
        <v>0</v>
      </c>
      <c r="BH377" s="189">
        <f>IF(N377="sníž. přenesená",J377,0)</f>
        <v>0</v>
      </c>
      <c r="BI377" s="189">
        <f>IF(N377="nulová",J377,0)</f>
        <v>0</v>
      </c>
      <c r="BJ377" s="19" t="s">
        <v>84</v>
      </c>
      <c r="BK377" s="189">
        <f>ROUND(I377*H377,2)</f>
        <v>0</v>
      </c>
      <c r="BL377" s="19" t="s">
        <v>163</v>
      </c>
      <c r="BM377" s="188" t="s">
        <v>3411</v>
      </c>
    </row>
    <row r="378" spans="1:47" s="2" customFormat="1" ht="10">
      <c r="A378" s="36"/>
      <c r="B378" s="37"/>
      <c r="C378" s="38"/>
      <c r="D378" s="212" t="s">
        <v>178</v>
      </c>
      <c r="E378" s="38"/>
      <c r="F378" s="213" t="s">
        <v>3412</v>
      </c>
      <c r="G378" s="38"/>
      <c r="H378" s="38"/>
      <c r="I378" s="214"/>
      <c r="J378" s="38"/>
      <c r="K378" s="38"/>
      <c r="L378" s="41"/>
      <c r="M378" s="215"/>
      <c r="N378" s="216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178</v>
      </c>
      <c r="AU378" s="19" t="s">
        <v>86</v>
      </c>
    </row>
    <row r="379" spans="2:51" s="13" customFormat="1" ht="10">
      <c r="B379" s="190"/>
      <c r="C379" s="191"/>
      <c r="D379" s="192" t="s">
        <v>165</v>
      </c>
      <c r="E379" s="193" t="s">
        <v>19</v>
      </c>
      <c r="F379" s="194" t="s">
        <v>3353</v>
      </c>
      <c r="G379" s="191"/>
      <c r="H379" s="193" t="s">
        <v>19</v>
      </c>
      <c r="I379" s="195"/>
      <c r="J379" s="191"/>
      <c r="K379" s="191"/>
      <c r="L379" s="196"/>
      <c r="M379" s="197"/>
      <c r="N379" s="198"/>
      <c r="O379" s="198"/>
      <c r="P379" s="198"/>
      <c r="Q379" s="198"/>
      <c r="R379" s="198"/>
      <c r="S379" s="198"/>
      <c r="T379" s="199"/>
      <c r="AT379" s="200" t="s">
        <v>165</v>
      </c>
      <c r="AU379" s="200" t="s">
        <v>86</v>
      </c>
      <c r="AV379" s="13" t="s">
        <v>84</v>
      </c>
      <c r="AW379" s="13" t="s">
        <v>37</v>
      </c>
      <c r="AX379" s="13" t="s">
        <v>76</v>
      </c>
      <c r="AY379" s="200" t="s">
        <v>157</v>
      </c>
    </row>
    <row r="380" spans="2:51" s="13" customFormat="1" ht="10">
      <c r="B380" s="190"/>
      <c r="C380" s="191"/>
      <c r="D380" s="192" t="s">
        <v>165</v>
      </c>
      <c r="E380" s="193" t="s">
        <v>19</v>
      </c>
      <c r="F380" s="194" t="s">
        <v>3413</v>
      </c>
      <c r="G380" s="191"/>
      <c r="H380" s="193" t="s">
        <v>19</v>
      </c>
      <c r="I380" s="195"/>
      <c r="J380" s="191"/>
      <c r="K380" s="191"/>
      <c r="L380" s="196"/>
      <c r="M380" s="197"/>
      <c r="N380" s="198"/>
      <c r="O380" s="198"/>
      <c r="P380" s="198"/>
      <c r="Q380" s="198"/>
      <c r="R380" s="198"/>
      <c r="S380" s="198"/>
      <c r="T380" s="199"/>
      <c r="AT380" s="200" t="s">
        <v>165</v>
      </c>
      <c r="AU380" s="200" t="s">
        <v>86</v>
      </c>
      <c r="AV380" s="13" t="s">
        <v>84</v>
      </c>
      <c r="AW380" s="13" t="s">
        <v>37</v>
      </c>
      <c r="AX380" s="13" t="s">
        <v>76</v>
      </c>
      <c r="AY380" s="200" t="s">
        <v>157</v>
      </c>
    </row>
    <row r="381" spans="2:51" s="13" customFormat="1" ht="10">
      <c r="B381" s="190"/>
      <c r="C381" s="191"/>
      <c r="D381" s="192" t="s">
        <v>165</v>
      </c>
      <c r="E381" s="193" t="s">
        <v>19</v>
      </c>
      <c r="F381" s="194" t="s">
        <v>3414</v>
      </c>
      <c r="G381" s="191"/>
      <c r="H381" s="193" t="s">
        <v>19</v>
      </c>
      <c r="I381" s="195"/>
      <c r="J381" s="191"/>
      <c r="K381" s="191"/>
      <c r="L381" s="196"/>
      <c r="M381" s="197"/>
      <c r="N381" s="198"/>
      <c r="O381" s="198"/>
      <c r="P381" s="198"/>
      <c r="Q381" s="198"/>
      <c r="R381" s="198"/>
      <c r="S381" s="198"/>
      <c r="T381" s="199"/>
      <c r="AT381" s="200" t="s">
        <v>165</v>
      </c>
      <c r="AU381" s="200" t="s">
        <v>86</v>
      </c>
      <c r="AV381" s="13" t="s">
        <v>84</v>
      </c>
      <c r="AW381" s="13" t="s">
        <v>37</v>
      </c>
      <c r="AX381" s="13" t="s">
        <v>76</v>
      </c>
      <c r="AY381" s="200" t="s">
        <v>157</v>
      </c>
    </row>
    <row r="382" spans="2:51" s="13" customFormat="1" ht="10">
      <c r="B382" s="190"/>
      <c r="C382" s="191"/>
      <c r="D382" s="192" t="s">
        <v>165</v>
      </c>
      <c r="E382" s="193" t="s">
        <v>19</v>
      </c>
      <c r="F382" s="194" t="s">
        <v>3415</v>
      </c>
      <c r="G382" s="191"/>
      <c r="H382" s="193" t="s">
        <v>19</v>
      </c>
      <c r="I382" s="195"/>
      <c r="J382" s="191"/>
      <c r="K382" s="191"/>
      <c r="L382" s="196"/>
      <c r="M382" s="197"/>
      <c r="N382" s="198"/>
      <c r="O382" s="198"/>
      <c r="P382" s="198"/>
      <c r="Q382" s="198"/>
      <c r="R382" s="198"/>
      <c r="S382" s="198"/>
      <c r="T382" s="199"/>
      <c r="AT382" s="200" t="s">
        <v>165</v>
      </c>
      <c r="AU382" s="200" t="s">
        <v>86</v>
      </c>
      <c r="AV382" s="13" t="s">
        <v>84</v>
      </c>
      <c r="AW382" s="13" t="s">
        <v>37</v>
      </c>
      <c r="AX382" s="13" t="s">
        <v>76</v>
      </c>
      <c r="AY382" s="200" t="s">
        <v>157</v>
      </c>
    </row>
    <row r="383" spans="2:51" s="14" customFormat="1" ht="10">
      <c r="B383" s="201"/>
      <c r="C383" s="202"/>
      <c r="D383" s="192" t="s">
        <v>165</v>
      </c>
      <c r="E383" s="203" t="s">
        <v>19</v>
      </c>
      <c r="F383" s="204" t="s">
        <v>3416</v>
      </c>
      <c r="G383" s="202"/>
      <c r="H383" s="205">
        <v>0.15</v>
      </c>
      <c r="I383" s="206"/>
      <c r="J383" s="202"/>
      <c r="K383" s="202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165</v>
      </c>
      <c r="AU383" s="211" t="s">
        <v>86</v>
      </c>
      <c r="AV383" s="14" t="s">
        <v>86</v>
      </c>
      <c r="AW383" s="14" t="s">
        <v>37</v>
      </c>
      <c r="AX383" s="14" t="s">
        <v>84</v>
      </c>
      <c r="AY383" s="211" t="s">
        <v>157</v>
      </c>
    </row>
    <row r="384" spans="1:65" s="2" customFormat="1" ht="30" customHeight="1">
      <c r="A384" s="36"/>
      <c r="B384" s="37"/>
      <c r="C384" s="176" t="s">
        <v>8</v>
      </c>
      <c r="D384" s="176" t="s">
        <v>159</v>
      </c>
      <c r="E384" s="177" t="s">
        <v>399</v>
      </c>
      <c r="F384" s="178" t="s">
        <v>400</v>
      </c>
      <c r="G384" s="179" t="s">
        <v>224</v>
      </c>
      <c r="H384" s="180">
        <v>4</v>
      </c>
      <c r="I384" s="181"/>
      <c r="J384" s="182">
        <f>ROUND(I384*H384,2)</f>
        <v>0</v>
      </c>
      <c r="K384" s="183"/>
      <c r="L384" s="41"/>
      <c r="M384" s="184" t="s">
        <v>19</v>
      </c>
      <c r="N384" s="185" t="s">
        <v>47</v>
      </c>
      <c r="O384" s="66"/>
      <c r="P384" s="186">
        <f>O384*H384</f>
        <v>0</v>
      </c>
      <c r="Q384" s="186">
        <v>0.20469</v>
      </c>
      <c r="R384" s="186">
        <f>Q384*H384</f>
        <v>0.81876</v>
      </c>
      <c r="S384" s="186">
        <v>0</v>
      </c>
      <c r="T384" s="187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8" t="s">
        <v>163</v>
      </c>
      <c r="AT384" s="188" t="s">
        <v>159</v>
      </c>
      <c r="AU384" s="188" t="s">
        <v>86</v>
      </c>
      <c r="AY384" s="19" t="s">
        <v>157</v>
      </c>
      <c r="BE384" s="189">
        <f>IF(N384="základní",J384,0)</f>
        <v>0</v>
      </c>
      <c r="BF384" s="189">
        <f>IF(N384="snížená",J384,0)</f>
        <v>0</v>
      </c>
      <c r="BG384" s="189">
        <f>IF(N384="zákl. přenesená",J384,0)</f>
        <v>0</v>
      </c>
      <c r="BH384" s="189">
        <f>IF(N384="sníž. přenesená",J384,0)</f>
        <v>0</v>
      </c>
      <c r="BI384" s="189">
        <f>IF(N384="nulová",J384,0)</f>
        <v>0</v>
      </c>
      <c r="BJ384" s="19" t="s">
        <v>84</v>
      </c>
      <c r="BK384" s="189">
        <f>ROUND(I384*H384,2)</f>
        <v>0</v>
      </c>
      <c r="BL384" s="19" t="s">
        <v>163</v>
      </c>
      <c r="BM384" s="188" t="s">
        <v>3417</v>
      </c>
    </row>
    <row r="385" spans="1:47" s="2" customFormat="1" ht="10">
      <c r="A385" s="36"/>
      <c r="B385" s="37"/>
      <c r="C385" s="38"/>
      <c r="D385" s="212" t="s">
        <v>178</v>
      </c>
      <c r="E385" s="38"/>
      <c r="F385" s="213" t="s">
        <v>402</v>
      </c>
      <c r="G385" s="38"/>
      <c r="H385" s="38"/>
      <c r="I385" s="214"/>
      <c r="J385" s="38"/>
      <c r="K385" s="38"/>
      <c r="L385" s="41"/>
      <c r="M385" s="215"/>
      <c r="N385" s="216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178</v>
      </c>
      <c r="AU385" s="19" t="s">
        <v>86</v>
      </c>
    </row>
    <row r="386" spans="2:51" s="13" customFormat="1" ht="10">
      <c r="B386" s="190"/>
      <c r="C386" s="191"/>
      <c r="D386" s="192" t="s">
        <v>165</v>
      </c>
      <c r="E386" s="193" t="s">
        <v>19</v>
      </c>
      <c r="F386" s="194" t="s">
        <v>3292</v>
      </c>
      <c r="G386" s="191"/>
      <c r="H386" s="193" t="s">
        <v>19</v>
      </c>
      <c r="I386" s="195"/>
      <c r="J386" s="191"/>
      <c r="K386" s="191"/>
      <c r="L386" s="196"/>
      <c r="M386" s="197"/>
      <c r="N386" s="198"/>
      <c r="O386" s="198"/>
      <c r="P386" s="198"/>
      <c r="Q386" s="198"/>
      <c r="R386" s="198"/>
      <c r="S386" s="198"/>
      <c r="T386" s="199"/>
      <c r="AT386" s="200" t="s">
        <v>165</v>
      </c>
      <c r="AU386" s="200" t="s">
        <v>86</v>
      </c>
      <c r="AV386" s="13" t="s">
        <v>84</v>
      </c>
      <c r="AW386" s="13" t="s">
        <v>37</v>
      </c>
      <c r="AX386" s="13" t="s">
        <v>76</v>
      </c>
      <c r="AY386" s="200" t="s">
        <v>157</v>
      </c>
    </row>
    <row r="387" spans="2:51" s="13" customFormat="1" ht="10">
      <c r="B387" s="190"/>
      <c r="C387" s="191"/>
      <c r="D387" s="192" t="s">
        <v>165</v>
      </c>
      <c r="E387" s="193" t="s">
        <v>19</v>
      </c>
      <c r="F387" s="194" t="s">
        <v>2903</v>
      </c>
      <c r="G387" s="191"/>
      <c r="H387" s="193" t="s">
        <v>19</v>
      </c>
      <c r="I387" s="195"/>
      <c r="J387" s="191"/>
      <c r="K387" s="191"/>
      <c r="L387" s="196"/>
      <c r="M387" s="197"/>
      <c r="N387" s="198"/>
      <c r="O387" s="198"/>
      <c r="P387" s="198"/>
      <c r="Q387" s="198"/>
      <c r="R387" s="198"/>
      <c r="S387" s="198"/>
      <c r="T387" s="199"/>
      <c r="AT387" s="200" t="s">
        <v>165</v>
      </c>
      <c r="AU387" s="200" t="s">
        <v>86</v>
      </c>
      <c r="AV387" s="13" t="s">
        <v>84</v>
      </c>
      <c r="AW387" s="13" t="s">
        <v>37</v>
      </c>
      <c r="AX387" s="13" t="s">
        <v>76</v>
      </c>
      <c r="AY387" s="200" t="s">
        <v>157</v>
      </c>
    </row>
    <row r="388" spans="2:51" s="13" customFormat="1" ht="10">
      <c r="B388" s="190"/>
      <c r="C388" s="191"/>
      <c r="D388" s="192" t="s">
        <v>165</v>
      </c>
      <c r="E388" s="193" t="s">
        <v>19</v>
      </c>
      <c r="F388" s="194" t="s">
        <v>3293</v>
      </c>
      <c r="G388" s="191"/>
      <c r="H388" s="193" t="s">
        <v>19</v>
      </c>
      <c r="I388" s="195"/>
      <c r="J388" s="191"/>
      <c r="K388" s="191"/>
      <c r="L388" s="196"/>
      <c r="M388" s="197"/>
      <c r="N388" s="198"/>
      <c r="O388" s="198"/>
      <c r="P388" s="198"/>
      <c r="Q388" s="198"/>
      <c r="R388" s="198"/>
      <c r="S388" s="198"/>
      <c r="T388" s="199"/>
      <c r="AT388" s="200" t="s">
        <v>165</v>
      </c>
      <c r="AU388" s="200" t="s">
        <v>86</v>
      </c>
      <c r="AV388" s="13" t="s">
        <v>84</v>
      </c>
      <c r="AW388" s="13" t="s">
        <v>37</v>
      </c>
      <c r="AX388" s="13" t="s">
        <v>76</v>
      </c>
      <c r="AY388" s="200" t="s">
        <v>157</v>
      </c>
    </row>
    <row r="389" spans="2:51" s="13" customFormat="1" ht="10">
      <c r="B389" s="190"/>
      <c r="C389" s="191"/>
      <c r="D389" s="192" t="s">
        <v>165</v>
      </c>
      <c r="E389" s="193" t="s">
        <v>19</v>
      </c>
      <c r="F389" s="194" t="s">
        <v>3294</v>
      </c>
      <c r="G389" s="191"/>
      <c r="H389" s="193" t="s">
        <v>19</v>
      </c>
      <c r="I389" s="195"/>
      <c r="J389" s="191"/>
      <c r="K389" s="191"/>
      <c r="L389" s="196"/>
      <c r="M389" s="197"/>
      <c r="N389" s="198"/>
      <c r="O389" s="198"/>
      <c r="P389" s="198"/>
      <c r="Q389" s="198"/>
      <c r="R389" s="198"/>
      <c r="S389" s="198"/>
      <c r="T389" s="199"/>
      <c r="AT389" s="200" t="s">
        <v>165</v>
      </c>
      <c r="AU389" s="200" t="s">
        <v>86</v>
      </c>
      <c r="AV389" s="13" t="s">
        <v>84</v>
      </c>
      <c r="AW389" s="13" t="s">
        <v>37</v>
      </c>
      <c r="AX389" s="13" t="s">
        <v>76</v>
      </c>
      <c r="AY389" s="200" t="s">
        <v>157</v>
      </c>
    </row>
    <row r="390" spans="2:51" s="13" customFormat="1" ht="10">
      <c r="B390" s="190"/>
      <c r="C390" s="191"/>
      <c r="D390" s="192" t="s">
        <v>165</v>
      </c>
      <c r="E390" s="193" t="s">
        <v>19</v>
      </c>
      <c r="F390" s="194" t="s">
        <v>3295</v>
      </c>
      <c r="G390" s="191"/>
      <c r="H390" s="193" t="s">
        <v>19</v>
      </c>
      <c r="I390" s="195"/>
      <c r="J390" s="191"/>
      <c r="K390" s="191"/>
      <c r="L390" s="196"/>
      <c r="M390" s="197"/>
      <c r="N390" s="198"/>
      <c r="O390" s="198"/>
      <c r="P390" s="198"/>
      <c r="Q390" s="198"/>
      <c r="R390" s="198"/>
      <c r="S390" s="198"/>
      <c r="T390" s="199"/>
      <c r="AT390" s="200" t="s">
        <v>165</v>
      </c>
      <c r="AU390" s="200" t="s">
        <v>86</v>
      </c>
      <c r="AV390" s="13" t="s">
        <v>84</v>
      </c>
      <c r="AW390" s="13" t="s">
        <v>37</v>
      </c>
      <c r="AX390" s="13" t="s">
        <v>76</v>
      </c>
      <c r="AY390" s="200" t="s">
        <v>157</v>
      </c>
    </row>
    <row r="391" spans="2:51" s="13" customFormat="1" ht="10">
      <c r="B391" s="190"/>
      <c r="C391" s="191"/>
      <c r="D391" s="192" t="s">
        <v>165</v>
      </c>
      <c r="E391" s="193" t="s">
        <v>19</v>
      </c>
      <c r="F391" s="194" t="s">
        <v>3296</v>
      </c>
      <c r="G391" s="191"/>
      <c r="H391" s="193" t="s">
        <v>19</v>
      </c>
      <c r="I391" s="195"/>
      <c r="J391" s="191"/>
      <c r="K391" s="191"/>
      <c r="L391" s="196"/>
      <c r="M391" s="197"/>
      <c r="N391" s="198"/>
      <c r="O391" s="198"/>
      <c r="P391" s="198"/>
      <c r="Q391" s="198"/>
      <c r="R391" s="198"/>
      <c r="S391" s="198"/>
      <c r="T391" s="199"/>
      <c r="AT391" s="200" t="s">
        <v>165</v>
      </c>
      <c r="AU391" s="200" t="s">
        <v>86</v>
      </c>
      <c r="AV391" s="13" t="s">
        <v>84</v>
      </c>
      <c r="AW391" s="13" t="s">
        <v>37</v>
      </c>
      <c r="AX391" s="13" t="s">
        <v>76</v>
      </c>
      <c r="AY391" s="200" t="s">
        <v>157</v>
      </c>
    </row>
    <row r="392" spans="2:51" s="13" customFormat="1" ht="10">
      <c r="B392" s="190"/>
      <c r="C392" s="191"/>
      <c r="D392" s="192" t="s">
        <v>165</v>
      </c>
      <c r="E392" s="193" t="s">
        <v>19</v>
      </c>
      <c r="F392" s="194" t="s">
        <v>3297</v>
      </c>
      <c r="G392" s="191"/>
      <c r="H392" s="193" t="s">
        <v>19</v>
      </c>
      <c r="I392" s="195"/>
      <c r="J392" s="191"/>
      <c r="K392" s="191"/>
      <c r="L392" s="196"/>
      <c r="M392" s="197"/>
      <c r="N392" s="198"/>
      <c r="O392" s="198"/>
      <c r="P392" s="198"/>
      <c r="Q392" s="198"/>
      <c r="R392" s="198"/>
      <c r="S392" s="198"/>
      <c r="T392" s="199"/>
      <c r="AT392" s="200" t="s">
        <v>165</v>
      </c>
      <c r="AU392" s="200" t="s">
        <v>86</v>
      </c>
      <c r="AV392" s="13" t="s">
        <v>84</v>
      </c>
      <c r="AW392" s="13" t="s">
        <v>37</v>
      </c>
      <c r="AX392" s="13" t="s">
        <v>76</v>
      </c>
      <c r="AY392" s="200" t="s">
        <v>157</v>
      </c>
    </row>
    <row r="393" spans="2:51" s="13" customFormat="1" ht="10">
      <c r="B393" s="190"/>
      <c r="C393" s="191"/>
      <c r="D393" s="192" t="s">
        <v>165</v>
      </c>
      <c r="E393" s="193" t="s">
        <v>19</v>
      </c>
      <c r="F393" s="194" t="s">
        <v>3319</v>
      </c>
      <c r="G393" s="191"/>
      <c r="H393" s="193" t="s">
        <v>19</v>
      </c>
      <c r="I393" s="195"/>
      <c r="J393" s="191"/>
      <c r="K393" s="191"/>
      <c r="L393" s="196"/>
      <c r="M393" s="197"/>
      <c r="N393" s="198"/>
      <c r="O393" s="198"/>
      <c r="P393" s="198"/>
      <c r="Q393" s="198"/>
      <c r="R393" s="198"/>
      <c r="S393" s="198"/>
      <c r="T393" s="199"/>
      <c r="AT393" s="200" t="s">
        <v>165</v>
      </c>
      <c r="AU393" s="200" t="s">
        <v>86</v>
      </c>
      <c r="AV393" s="13" t="s">
        <v>84</v>
      </c>
      <c r="AW393" s="13" t="s">
        <v>37</v>
      </c>
      <c r="AX393" s="13" t="s">
        <v>76</v>
      </c>
      <c r="AY393" s="200" t="s">
        <v>157</v>
      </c>
    </row>
    <row r="394" spans="2:51" s="13" customFormat="1" ht="10">
      <c r="B394" s="190"/>
      <c r="C394" s="191"/>
      <c r="D394" s="192" t="s">
        <v>165</v>
      </c>
      <c r="E394" s="193" t="s">
        <v>19</v>
      </c>
      <c r="F394" s="194" t="s">
        <v>3418</v>
      </c>
      <c r="G394" s="191"/>
      <c r="H394" s="193" t="s">
        <v>19</v>
      </c>
      <c r="I394" s="195"/>
      <c r="J394" s="191"/>
      <c r="K394" s="191"/>
      <c r="L394" s="196"/>
      <c r="M394" s="197"/>
      <c r="N394" s="198"/>
      <c r="O394" s="198"/>
      <c r="P394" s="198"/>
      <c r="Q394" s="198"/>
      <c r="R394" s="198"/>
      <c r="S394" s="198"/>
      <c r="T394" s="199"/>
      <c r="AT394" s="200" t="s">
        <v>165</v>
      </c>
      <c r="AU394" s="200" t="s">
        <v>86</v>
      </c>
      <c r="AV394" s="13" t="s">
        <v>84</v>
      </c>
      <c r="AW394" s="13" t="s">
        <v>37</v>
      </c>
      <c r="AX394" s="13" t="s">
        <v>76</v>
      </c>
      <c r="AY394" s="200" t="s">
        <v>157</v>
      </c>
    </row>
    <row r="395" spans="2:51" s="14" customFormat="1" ht="10">
      <c r="B395" s="201"/>
      <c r="C395" s="202"/>
      <c r="D395" s="192" t="s">
        <v>165</v>
      </c>
      <c r="E395" s="203" t="s">
        <v>19</v>
      </c>
      <c r="F395" s="204" t="s">
        <v>3419</v>
      </c>
      <c r="G395" s="202"/>
      <c r="H395" s="205">
        <v>4</v>
      </c>
      <c r="I395" s="206"/>
      <c r="J395" s="202"/>
      <c r="K395" s="202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165</v>
      </c>
      <c r="AU395" s="211" t="s">
        <v>86</v>
      </c>
      <c r="AV395" s="14" t="s">
        <v>86</v>
      </c>
      <c r="AW395" s="14" t="s">
        <v>37</v>
      </c>
      <c r="AX395" s="14" t="s">
        <v>84</v>
      </c>
      <c r="AY395" s="211" t="s">
        <v>157</v>
      </c>
    </row>
    <row r="396" spans="1:65" s="2" customFormat="1" ht="22.25" customHeight="1">
      <c r="A396" s="36"/>
      <c r="B396" s="37"/>
      <c r="C396" s="176" t="s">
        <v>310</v>
      </c>
      <c r="D396" s="176" t="s">
        <v>159</v>
      </c>
      <c r="E396" s="177" t="s">
        <v>407</v>
      </c>
      <c r="F396" s="178" t="s">
        <v>408</v>
      </c>
      <c r="G396" s="179" t="s">
        <v>176</v>
      </c>
      <c r="H396" s="180">
        <v>4.8</v>
      </c>
      <c r="I396" s="181"/>
      <c r="J396" s="182">
        <f>ROUND(I396*H396,2)</f>
        <v>0</v>
      </c>
      <c r="K396" s="183"/>
      <c r="L396" s="41"/>
      <c r="M396" s="184" t="s">
        <v>19</v>
      </c>
      <c r="N396" s="185" t="s">
        <v>47</v>
      </c>
      <c r="O396" s="66"/>
      <c r="P396" s="186">
        <f>O396*H396</f>
        <v>0</v>
      </c>
      <c r="Q396" s="186">
        <v>0.0001</v>
      </c>
      <c r="R396" s="186">
        <f>Q396*H396</f>
        <v>0.00048</v>
      </c>
      <c r="S396" s="186">
        <v>0</v>
      </c>
      <c r="T396" s="187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8" t="s">
        <v>163</v>
      </c>
      <c r="AT396" s="188" t="s">
        <v>159</v>
      </c>
      <c r="AU396" s="188" t="s">
        <v>86</v>
      </c>
      <c r="AY396" s="19" t="s">
        <v>157</v>
      </c>
      <c r="BE396" s="189">
        <f>IF(N396="základní",J396,0)</f>
        <v>0</v>
      </c>
      <c r="BF396" s="189">
        <f>IF(N396="snížená",J396,0)</f>
        <v>0</v>
      </c>
      <c r="BG396" s="189">
        <f>IF(N396="zákl. přenesená",J396,0)</f>
        <v>0</v>
      </c>
      <c r="BH396" s="189">
        <f>IF(N396="sníž. přenesená",J396,0)</f>
        <v>0</v>
      </c>
      <c r="BI396" s="189">
        <f>IF(N396="nulová",J396,0)</f>
        <v>0</v>
      </c>
      <c r="BJ396" s="19" t="s">
        <v>84</v>
      </c>
      <c r="BK396" s="189">
        <f>ROUND(I396*H396,2)</f>
        <v>0</v>
      </c>
      <c r="BL396" s="19" t="s">
        <v>163</v>
      </c>
      <c r="BM396" s="188" t="s">
        <v>3420</v>
      </c>
    </row>
    <row r="397" spans="1:47" s="2" customFormat="1" ht="10">
      <c r="A397" s="36"/>
      <c r="B397" s="37"/>
      <c r="C397" s="38"/>
      <c r="D397" s="212" t="s">
        <v>178</v>
      </c>
      <c r="E397" s="38"/>
      <c r="F397" s="213" t="s">
        <v>410</v>
      </c>
      <c r="G397" s="38"/>
      <c r="H397" s="38"/>
      <c r="I397" s="214"/>
      <c r="J397" s="38"/>
      <c r="K397" s="38"/>
      <c r="L397" s="41"/>
      <c r="M397" s="215"/>
      <c r="N397" s="216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178</v>
      </c>
      <c r="AU397" s="19" t="s">
        <v>86</v>
      </c>
    </row>
    <row r="398" spans="2:51" s="13" customFormat="1" ht="10">
      <c r="B398" s="190"/>
      <c r="C398" s="191"/>
      <c r="D398" s="192" t="s">
        <v>165</v>
      </c>
      <c r="E398" s="193" t="s">
        <v>19</v>
      </c>
      <c r="F398" s="194" t="s">
        <v>3292</v>
      </c>
      <c r="G398" s="191"/>
      <c r="H398" s="193" t="s">
        <v>19</v>
      </c>
      <c r="I398" s="195"/>
      <c r="J398" s="191"/>
      <c r="K398" s="191"/>
      <c r="L398" s="196"/>
      <c r="M398" s="197"/>
      <c r="N398" s="198"/>
      <c r="O398" s="198"/>
      <c r="P398" s="198"/>
      <c r="Q398" s="198"/>
      <c r="R398" s="198"/>
      <c r="S398" s="198"/>
      <c r="T398" s="199"/>
      <c r="AT398" s="200" t="s">
        <v>165</v>
      </c>
      <c r="AU398" s="200" t="s">
        <v>86</v>
      </c>
      <c r="AV398" s="13" t="s">
        <v>84</v>
      </c>
      <c r="AW398" s="13" t="s">
        <v>37</v>
      </c>
      <c r="AX398" s="13" t="s">
        <v>76</v>
      </c>
      <c r="AY398" s="200" t="s">
        <v>157</v>
      </c>
    </row>
    <row r="399" spans="2:51" s="13" customFormat="1" ht="10">
      <c r="B399" s="190"/>
      <c r="C399" s="191"/>
      <c r="D399" s="192" t="s">
        <v>165</v>
      </c>
      <c r="E399" s="193" t="s">
        <v>19</v>
      </c>
      <c r="F399" s="194" t="s">
        <v>2903</v>
      </c>
      <c r="G399" s="191"/>
      <c r="H399" s="193" t="s">
        <v>19</v>
      </c>
      <c r="I399" s="195"/>
      <c r="J399" s="191"/>
      <c r="K399" s="191"/>
      <c r="L399" s="196"/>
      <c r="M399" s="197"/>
      <c r="N399" s="198"/>
      <c r="O399" s="198"/>
      <c r="P399" s="198"/>
      <c r="Q399" s="198"/>
      <c r="R399" s="198"/>
      <c r="S399" s="198"/>
      <c r="T399" s="199"/>
      <c r="AT399" s="200" t="s">
        <v>165</v>
      </c>
      <c r="AU399" s="200" t="s">
        <v>86</v>
      </c>
      <c r="AV399" s="13" t="s">
        <v>84</v>
      </c>
      <c r="AW399" s="13" t="s">
        <v>37</v>
      </c>
      <c r="AX399" s="13" t="s">
        <v>76</v>
      </c>
      <c r="AY399" s="200" t="s">
        <v>157</v>
      </c>
    </row>
    <row r="400" spans="2:51" s="13" customFormat="1" ht="10">
      <c r="B400" s="190"/>
      <c r="C400" s="191"/>
      <c r="D400" s="192" t="s">
        <v>165</v>
      </c>
      <c r="E400" s="193" t="s">
        <v>19</v>
      </c>
      <c r="F400" s="194" t="s">
        <v>3293</v>
      </c>
      <c r="G400" s="191"/>
      <c r="H400" s="193" t="s">
        <v>19</v>
      </c>
      <c r="I400" s="195"/>
      <c r="J400" s="191"/>
      <c r="K400" s="191"/>
      <c r="L400" s="196"/>
      <c r="M400" s="197"/>
      <c r="N400" s="198"/>
      <c r="O400" s="198"/>
      <c r="P400" s="198"/>
      <c r="Q400" s="198"/>
      <c r="R400" s="198"/>
      <c r="S400" s="198"/>
      <c r="T400" s="199"/>
      <c r="AT400" s="200" t="s">
        <v>165</v>
      </c>
      <c r="AU400" s="200" t="s">
        <v>86</v>
      </c>
      <c r="AV400" s="13" t="s">
        <v>84</v>
      </c>
      <c r="AW400" s="13" t="s">
        <v>37</v>
      </c>
      <c r="AX400" s="13" t="s">
        <v>76</v>
      </c>
      <c r="AY400" s="200" t="s">
        <v>157</v>
      </c>
    </row>
    <row r="401" spans="2:51" s="13" customFormat="1" ht="10">
      <c r="B401" s="190"/>
      <c r="C401" s="191"/>
      <c r="D401" s="192" t="s">
        <v>165</v>
      </c>
      <c r="E401" s="193" t="s">
        <v>19</v>
      </c>
      <c r="F401" s="194" t="s">
        <v>3294</v>
      </c>
      <c r="G401" s="191"/>
      <c r="H401" s="193" t="s">
        <v>19</v>
      </c>
      <c r="I401" s="195"/>
      <c r="J401" s="191"/>
      <c r="K401" s="191"/>
      <c r="L401" s="196"/>
      <c r="M401" s="197"/>
      <c r="N401" s="198"/>
      <c r="O401" s="198"/>
      <c r="P401" s="198"/>
      <c r="Q401" s="198"/>
      <c r="R401" s="198"/>
      <c r="S401" s="198"/>
      <c r="T401" s="199"/>
      <c r="AT401" s="200" t="s">
        <v>165</v>
      </c>
      <c r="AU401" s="200" t="s">
        <v>86</v>
      </c>
      <c r="AV401" s="13" t="s">
        <v>84</v>
      </c>
      <c r="AW401" s="13" t="s">
        <v>37</v>
      </c>
      <c r="AX401" s="13" t="s">
        <v>76</v>
      </c>
      <c r="AY401" s="200" t="s">
        <v>157</v>
      </c>
    </row>
    <row r="402" spans="2:51" s="13" customFormat="1" ht="10">
      <c r="B402" s="190"/>
      <c r="C402" s="191"/>
      <c r="D402" s="192" t="s">
        <v>165</v>
      </c>
      <c r="E402" s="193" t="s">
        <v>19</v>
      </c>
      <c r="F402" s="194" t="s">
        <v>3295</v>
      </c>
      <c r="G402" s="191"/>
      <c r="H402" s="193" t="s">
        <v>19</v>
      </c>
      <c r="I402" s="195"/>
      <c r="J402" s="191"/>
      <c r="K402" s="191"/>
      <c r="L402" s="196"/>
      <c r="M402" s="197"/>
      <c r="N402" s="198"/>
      <c r="O402" s="198"/>
      <c r="P402" s="198"/>
      <c r="Q402" s="198"/>
      <c r="R402" s="198"/>
      <c r="S402" s="198"/>
      <c r="T402" s="199"/>
      <c r="AT402" s="200" t="s">
        <v>165</v>
      </c>
      <c r="AU402" s="200" t="s">
        <v>86</v>
      </c>
      <c r="AV402" s="13" t="s">
        <v>84</v>
      </c>
      <c r="AW402" s="13" t="s">
        <v>37</v>
      </c>
      <c r="AX402" s="13" t="s">
        <v>76</v>
      </c>
      <c r="AY402" s="200" t="s">
        <v>157</v>
      </c>
    </row>
    <row r="403" spans="2:51" s="13" customFormat="1" ht="10">
      <c r="B403" s="190"/>
      <c r="C403" s="191"/>
      <c r="D403" s="192" t="s">
        <v>165</v>
      </c>
      <c r="E403" s="193" t="s">
        <v>19</v>
      </c>
      <c r="F403" s="194" t="s">
        <v>3296</v>
      </c>
      <c r="G403" s="191"/>
      <c r="H403" s="193" t="s">
        <v>19</v>
      </c>
      <c r="I403" s="195"/>
      <c r="J403" s="191"/>
      <c r="K403" s="191"/>
      <c r="L403" s="196"/>
      <c r="M403" s="197"/>
      <c r="N403" s="198"/>
      <c r="O403" s="198"/>
      <c r="P403" s="198"/>
      <c r="Q403" s="198"/>
      <c r="R403" s="198"/>
      <c r="S403" s="198"/>
      <c r="T403" s="199"/>
      <c r="AT403" s="200" t="s">
        <v>165</v>
      </c>
      <c r="AU403" s="200" t="s">
        <v>86</v>
      </c>
      <c r="AV403" s="13" t="s">
        <v>84</v>
      </c>
      <c r="AW403" s="13" t="s">
        <v>37</v>
      </c>
      <c r="AX403" s="13" t="s">
        <v>76</v>
      </c>
      <c r="AY403" s="200" t="s">
        <v>157</v>
      </c>
    </row>
    <row r="404" spans="2:51" s="13" customFormat="1" ht="10">
      <c r="B404" s="190"/>
      <c r="C404" s="191"/>
      <c r="D404" s="192" t="s">
        <v>165</v>
      </c>
      <c r="E404" s="193" t="s">
        <v>19</v>
      </c>
      <c r="F404" s="194" t="s">
        <v>3297</v>
      </c>
      <c r="G404" s="191"/>
      <c r="H404" s="193" t="s">
        <v>19</v>
      </c>
      <c r="I404" s="195"/>
      <c r="J404" s="191"/>
      <c r="K404" s="191"/>
      <c r="L404" s="196"/>
      <c r="M404" s="197"/>
      <c r="N404" s="198"/>
      <c r="O404" s="198"/>
      <c r="P404" s="198"/>
      <c r="Q404" s="198"/>
      <c r="R404" s="198"/>
      <c r="S404" s="198"/>
      <c r="T404" s="199"/>
      <c r="AT404" s="200" t="s">
        <v>165</v>
      </c>
      <c r="AU404" s="200" t="s">
        <v>86</v>
      </c>
      <c r="AV404" s="13" t="s">
        <v>84</v>
      </c>
      <c r="AW404" s="13" t="s">
        <v>37</v>
      </c>
      <c r="AX404" s="13" t="s">
        <v>76</v>
      </c>
      <c r="AY404" s="200" t="s">
        <v>157</v>
      </c>
    </row>
    <row r="405" spans="2:51" s="13" customFormat="1" ht="10">
      <c r="B405" s="190"/>
      <c r="C405" s="191"/>
      <c r="D405" s="192" t="s">
        <v>165</v>
      </c>
      <c r="E405" s="193" t="s">
        <v>19</v>
      </c>
      <c r="F405" s="194" t="s">
        <v>3319</v>
      </c>
      <c r="G405" s="191"/>
      <c r="H405" s="193" t="s">
        <v>19</v>
      </c>
      <c r="I405" s="195"/>
      <c r="J405" s="191"/>
      <c r="K405" s="191"/>
      <c r="L405" s="196"/>
      <c r="M405" s="197"/>
      <c r="N405" s="198"/>
      <c r="O405" s="198"/>
      <c r="P405" s="198"/>
      <c r="Q405" s="198"/>
      <c r="R405" s="198"/>
      <c r="S405" s="198"/>
      <c r="T405" s="199"/>
      <c r="AT405" s="200" t="s">
        <v>165</v>
      </c>
      <c r="AU405" s="200" t="s">
        <v>86</v>
      </c>
      <c r="AV405" s="13" t="s">
        <v>84</v>
      </c>
      <c r="AW405" s="13" t="s">
        <v>37</v>
      </c>
      <c r="AX405" s="13" t="s">
        <v>76</v>
      </c>
      <c r="AY405" s="200" t="s">
        <v>157</v>
      </c>
    </row>
    <row r="406" spans="2:51" s="13" customFormat="1" ht="10">
      <c r="B406" s="190"/>
      <c r="C406" s="191"/>
      <c r="D406" s="192" t="s">
        <v>165</v>
      </c>
      <c r="E406" s="193" t="s">
        <v>19</v>
      </c>
      <c r="F406" s="194" t="s">
        <v>3421</v>
      </c>
      <c r="G406" s="191"/>
      <c r="H406" s="193" t="s">
        <v>19</v>
      </c>
      <c r="I406" s="195"/>
      <c r="J406" s="191"/>
      <c r="K406" s="191"/>
      <c r="L406" s="196"/>
      <c r="M406" s="197"/>
      <c r="N406" s="198"/>
      <c r="O406" s="198"/>
      <c r="P406" s="198"/>
      <c r="Q406" s="198"/>
      <c r="R406" s="198"/>
      <c r="S406" s="198"/>
      <c r="T406" s="199"/>
      <c r="AT406" s="200" t="s">
        <v>165</v>
      </c>
      <c r="AU406" s="200" t="s">
        <v>86</v>
      </c>
      <c r="AV406" s="13" t="s">
        <v>84</v>
      </c>
      <c r="AW406" s="13" t="s">
        <v>37</v>
      </c>
      <c r="AX406" s="13" t="s">
        <v>76</v>
      </c>
      <c r="AY406" s="200" t="s">
        <v>157</v>
      </c>
    </row>
    <row r="407" spans="2:51" s="14" customFormat="1" ht="10">
      <c r="B407" s="201"/>
      <c r="C407" s="202"/>
      <c r="D407" s="192" t="s">
        <v>165</v>
      </c>
      <c r="E407" s="203" t="s">
        <v>19</v>
      </c>
      <c r="F407" s="204" t="s">
        <v>3422</v>
      </c>
      <c r="G407" s="202"/>
      <c r="H407" s="205">
        <v>4.8</v>
      </c>
      <c r="I407" s="206"/>
      <c r="J407" s="202"/>
      <c r="K407" s="202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165</v>
      </c>
      <c r="AU407" s="211" t="s">
        <v>86</v>
      </c>
      <c r="AV407" s="14" t="s">
        <v>86</v>
      </c>
      <c r="AW407" s="14" t="s">
        <v>37</v>
      </c>
      <c r="AX407" s="14" t="s">
        <v>84</v>
      </c>
      <c r="AY407" s="211" t="s">
        <v>157</v>
      </c>
    </row>
    <row r="408" spans="1:65" s="2" customFormat="1" ht="14.4" customHeight="1">
      <c r="A408" s="36"/>
      <c r="B408" s="37"/>
      <c r="C408" s="239" t="s">
        <v>318</v>
      </c>
      <c r="D408" s="239" t="s">
        <v>311</v>
      </c>
      <c r="E408" s="240" t="s">
        <v>413</v>
      </c>
      <c r="F408" s="241" t="s">
        <v>414</v>
      </c>
      <c r="G408" s="242" t="s">
        <v>176</v>
      </c>
      <c r="H408" s="243">
        <v>5.686</v>
      </c>
      <c r="I408" s="244"/>
      <c r="J408" s="245">
        <f>ROUND(I408*H408,2)</f>
        <v>0</v>
      </c>
      <c r="K408" s="246"/>
      <c r="L408" s="247"/>
      <c r="M408" s="248" t="s">
        <v>19</v>
      </c>
      <c r="N408" s="249" t="s">
        <v>47</v>
      </c>
      <c r="O408" s="66"/>
      <c r="P408" s="186">
        <f>O408*H408</f>
        <v>0</v>
      </c>
      <c r="Q408" s="186">
        <v>0.0001</v>
      </c>
      <c r="R408" s="186">
        <f>Q408*H408</f>
        <v>0.0005686</v>
      </c>
      <c r="S408" s="186">
        <v>0</v>
      </c>
      <c r="T408" s="187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8" t="s">
        <v>211</v>
      </c>
      <c r="AT408" s="188" t="s">
        <v>311</v>
      </c>
      <c r="AU408" s="188" t="s">
        <v>86</v>
      </c>
      <c r="AY408" s="19" t="s">
        <v>157</v>
      </c>
      <c r="BE408" s="189">
        <f>IF(N408="základní",J408,0)</f>
        <v>0</v>
      </c>
      <c r="BF408" s="189">
        <f>IF(N408="snížená",J408,0)</f>
        <v>0</v>
      </c>
      <c r="BG408" s="189">
        <f>IF(N408="zákl. přenesená",J408,0)</f>
        <v>0</v>
      </c>
      <c r="BH408" s="189">
        <f>IF(N408="sníž. přenesená",J408,0)</f>
        <v>0</v>
      </c>
      <c r="BI408" s="189">
        <f>IF(N408="nulová",J408,0)</f>
        <v>0</v>
      </c>
      <c r="BJ408" s="19" t="s">
        <v>84</v>
      </c>
      <c r="BK408" s="189">
        <f>ROUND(I408*H408,2)</f>
        <v>0</v>
      </c>
      <c r="BL408" s="19" t="s">
        <v>163</v>
      </c>
      <c r="BM408" s="188" t="s">
        <v>3423</v>
      </c>
    </row>
    <row r="409" spans="1:47" s="2" customFormat="1" ht="10">
      <c r="A409" s="36"/>
      <c r="B409" s="37"/>
      <c r="C409" s="38"/>
      <c r="D409" s="212" t="s">
        <v>178</v>
      </c>
      <c r="E409" s="38"/>
      <c r="F409" s="213" t="s">
        <v>416</v>
      </c>
      <c r="G409" s="38"/>
      <c r="H409" s="38"/>
      <c r="I409" s="214"/>
      <c r="J409" s="38"/>
      <c r="K409" s="38"/>
      <c r="L409" s="41"/>
      <c r="M409" s="215"/>
      <c r="N409" s="216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178</v>
      </c>
      <c r="AU409" s="19" t="s">
        <v>86</v>
      </c>
    </row>
    <row r="410" spans="2:51" s="13" customFormat="1" ht="10">
      <c r="B410" s="190"/>
      <c r="C410" s="191"/>
      <c r="D410" s="192" t="s">
        <v>165</v>
      </c>
      <c r="E410" s="193" t="s">
        <v>19</v>
      </c>
      <c r="F410" s="194" t="s">
        <v>3292</v>
      </c>
      <c r="G410" s="191"/>
      <c r="H410" s="193" t="s">
        <v>19</v>
      </c>
      <c r="I410" s="195"/>
      <c r="J410" s="191"/>
      <c r="K410" s="191"/>
      <c r="L410" s="196"/>
      <c r="M410" s="197"/>
      <c r="N410" s="198"/>
      <c r="O410" s="198"/>
      <c r="P410" s="198"/>
      <c r="Q410" s="198"/>
      <c r="R410" s="198"/>
      <c r="S410" s="198"/>
      <c r="T410" s="199"/>
      <c r="AT410" s="200" t="s">
        <v>165</v>
      </c>
      <c r="AU410" s="200" t="s">
        <v>86</v>
      </c>
      <c r="AV410" s="13" t="s">
        <v>84</v>
      </c>
      <c r="AW410" s="13" t="s">
        <v>37</v>
      </c>
      <c r="AX410" s="13" t="s">
        <v>76</v>
      </c>
      <c r="AY410" s="200" t="s">
        <v>157</v>
      </c>
    </row>
    <row r="411" spans="2:51" s="13" customFormat="1" ht="10">
      <c r="B411" s="190"/>
      <c r="C411" s="191"/>
      <c r="D411" s="192" t="s">
        <v>165</v>
      </c>
      <c r="E411" s="193" t="s">
        <v>19</v>
      </c>
      <c r="F411" s="194" t="s">
        <v>2903</v>
      </c>
      <c r="G411" s="191"/>
      <c r="H411" s="193" t="s">
        <v>19</v>
      </c>
      <c r="I411" s="195"/>
      <c r="J411" s="191"/>
      <c r="K411" s="191"/>
      <c r="L411" s="196"/>
      <c r="M411" s="197"/>
      <c r="N411" s="198"/>
      <c r="O411" s="198"/>
      <c r="P411" s="198"/>
      <c r="Q411" s="198"/>
      <c r="R411" s="198"/>
      <c r="S411" s="198"/>
      <c r="T411" s="199"/>
      <c r="AT411" s="200" t="s">
        <v>165</v>
      </c>
      <c r="AU411" s="200" t="s">
        <v>86</v>
      </c>
      <c r="AV411" s="13" t="s">
        <v>84</v>
      </c>
      <c r="AW411" s="13" t="s">
        <v>37</v>
      </c>
      <c r="AX411" s="13" t="s">
        <v>76</v>
      </c>
      <c r="AY411" s="200" t="s">
        <v>157</v>
      </c>
    </row>
    <row r="412" spans="2:51" s="13" customFormat="1" ht="10">
      <c r="B412" s="190"/>
      <c r="C412" s="191"/>
      <c r="D412" s="192" t="s">
        <v>165</v>
      </c>
      <c r="E412" s="193" t="s">
        <v>19</v>
      </c>
      <c r="F412" s="194" t="s">
        <v>3293</v>
      </c>
      <c r="G412" s="191"/>
      <c r="H412" s="193" t="s">
        <v>19</v>
      </c>
      <c r="I412" s="195"/>
      <c r="J412" s="191"/>
      <c r="K412" s="191"/>
      <c r="L412" s="196"/>
      <c r="M412" s="197"/>
      <c r="N412" s="198"/>
      <c r="O412" s="198"/>
      <c r="P412" s="198"/>
      <c r="Q412" s="198"/>
      <c r="R412" s="198"/>
      <c r="S412" s="198"/>
      <c r="T412" s="199"/>
      <c r="AT412" s="200" t="s">
        <v>165</v>
      </c>
      <c r="AU412" s="200" t="s">
        <v>86</v>
      </c>
      <c r="AV412" s="13" t="s">
        <v>84</v>
      </c>
      <c r="AW412" s="13" t="s">
        <v>37</v>
      </c>
      <c r="AX412" s="13" t="s">
        <v>76</v>
      </c>
      <c r="AY412" s="200" t="s">
        <v>157</v>
      </c>
    </row>
    <row r="413" spans="2:51" s="13" customFormat="1" ht="10">
      <c r="B413" s="190"/>
      <c r="C413" s="191"/>
      <c r="D413" s="192" t="s">
        <v>165</v>
      </c>
      <c r="E413" s="193" t="s">
        <v>19</v>
      </c>
      <c r="F413" s="194" t="s">
        <v>3294</v>
      </c>
      <c r="G413" s="191"/>
      <c r="H413" s="193" t="s">
        <v>19</v>
      </c>
      <c r="I413" s="195"/>
      <c r="J413" s="191"/>
      <c r="K413" s="191"/>
      <c r="L413" s="196"/>
      <c r="M413" s="197"/>
      <c r="N413" s="198"/>
      <c r="O413" s="198"/>
      <c r="P413" s="198"/>
      <c r="Q413" s="198"/>
      <c r="R413" s="198"/>
      <c r="S413" s="198"/>
      <c r="T413" s="199"/>
      <c r="AT413" s="200" t="s">
        <v>165</v>
      </c>
      <c r="AU413" s="200" t="s">
        <v>86</v>
      </c>
      <c r="AV413" s="13" t="s">
        <v>84</v>
      </c>
      <c r="AW413" s="13" t="s">
        <v>37</v>
      </c>
      <c r="AX413" s="13" t="s">
        <v>76</v>
      </c>
      <c r="AY413" s="200" t="s">
        <v>157</v>
      </c>
    </row>
    <row r="414" spans="2:51" s="13" customFormat="1" ht="10">
      <c r="B414" s="190"/>
      <c r="C414" s="191"/>
      <c r="D414" s="192" t="s">
        <v>165</v>
      </c>
      <c r="E414" s="193" t="s">
        <v>19</v>
      </c>
      <c r="F414" s="194" t="s">
        <v>3295</v>
      </c>
      <c r="G414" s="191"/>
      <c r="H414" s="193" t="s">
        <v>19</v>
      </c>
      <c r="I414" s="195"/>
      <c r="J414" s="191"/>
      <c r="K414" s="191"/>
      <c r="L414" s="196"/>
      <c r="M414" s="197"/>
      <c r="N414" s="198"/>
      <c r="O414" s="198"/>
      <c r="P414" s="198"/>
      <c r="Q414" s="198"/>
      <c r="R414" s="198"/>
      <c r="S414" s="198"/>
      <c r="T414" s="199"/>
      <c r="AT414" s="200" t="s">
        <v>165</v>
      </c>
      <c r="AU414" s="200" t="s">
        <v>86</v>
      </c>
      <c r="AV414" s="13" t="s">
        <v>84</v>
      </c>
      <c r="AW414" s="13" t="s">
        <v>37</v>
      </c>
      <c r="AX414" s="13" t="s">
        <v>76</v>
      </c>
      <c r="AY414" s="200" t="s">
        <v>157</v>
      </c>
    </row>
    <row r="415" spans="2:51" s="13" customFormat="1" ht="10">
      <c r="B415" s="190"/>
      <c r="C415" s="191"/>
      <c r="D415" s="192" t="s">
        <v>165</v>
      </c>
      <c r="E415" s="193" t="s">
        <v>19</v>
      </c>
      <c r="F415" s="194" t="s">
        <v>3296</v>
      </c>
      <c r="G415" s="191"/>
      <c r="H415" s="193" t="s">
        <v>19</v>
      </c>
      <c r="I415" s="195"/>
      <c r="J415" s="191"/>
      <c r="K415" s="191"/>
      <c r="L415" s="196"/>
      <c r="M415" s="197"/>
      <c r="N415" s="198"/>
      <c r="O415" s="198"/>
      <c r="P415" s="198"/>
      <c r="Q415" s="198"/>
      <c r="R415" s="198"/>
      <c r="S415" s="198"/>
      <c r="T415" s="199"/>
      <c r="AT415" s="200" t="s">
        <v>165</v>
      </c>
      <c r="AU415" s="200" t="s">
        <v>86</v>
      </c>
      <c r="AV415" s="13" t="s">
        <v>84</v>
      </c>
      <c r="AW415" s="13" t="s">
        <v>37</v>
      </c>
      <c r="AX415" s="13" t="s">
        <v>76</v>
      </c>
      <c r="AY415" s="200" t="s">
        <v>157</v>
      </c>
    </row>
    <row r="416" spans="2:51" s="13" customFormat="1" ht="10">
      <c r="B416" s="190"/>
      <c r="C416" s="191"/>
      <c r="D416" s="192" t="s">
        <v>165</v>
      </c>
      <c r="E416" s="193" t="s">
        <v>19</v>
      </c>
      <c r="F416" s="194" t="s">
        <v>3297</v>
      </c>
      <c r="G416" s="191"/>
      <c r="H416" s="193" t="s">
        <v>19</v>
      </c>
      <c r="I416" s="195"/>
      <c r="J416" s="191"/>
      <c r="K416" s="191"/>
      <c r="L416" s="196"/>
      <c r="M416" s="197"/>
      <c r="N416" s="198"/>
      <c r="O416" s="198"/>
      <c r="P416" s="198"/>
      <c r="Q416" s="198"/>
      <c r="R416" s="198"/>
      <c r="S416" s="198"/>
      <c r="T416" s="199"/>
      <c r="AT416" s="200" t="s">
        <v>165</v>
      </c>
      <c r="AU416" s="200" t="s">
        <v>86</v>
      </c>
      <c r="AV416" s="13" t="s">
        <v>84</v>
      </c>
      <c r="AW416" s="13" t="s">
        <v>37</v>
      </c>
      <c r="AX416" s="13" t="s">
        <v>76</v>
      </c>
      <c r="AY416" s="200" t="s">
        <v>157</v>
      </c>
    </row>
    <row r="417" spans="2:51" s="13" customFormat="1" ht="10">
      <c r="B417" s="190"/>
      <c r="C417" s="191"/>
      <c r="D417" s="192" t="s">
        <v>165</v>
      </c>
      <c r="E417" s="193" t="s">
        <v>19</v>
      </c>
      <c r="F417" s="194" t="s">
        <v>3319</v>
      </c>
      <c r="G417" s="191"/>
      <c r="H417" s="193" t="s">
        <v>19</v>
      </c>
      <c r="I417" s="195"/>
      <c r="J417" s="191"/>
      <c r="K417" s="191"/>
      <c r="L417" s="196"/>
      <c r="M417" s="197"/>
      <c r="N417" s="198"/>
      <c r="O417" s="198"/>
      <c r="P417" s="198"/>
      <c r="Q417" s="198"/>
      <c r="R417" s="198"/>
      <c r="S417" s="198"/>
      <c r="T417" s="199"/>
      <c r="AT417" s="200" t="s">
        <v>165</v>
      </c>
      <c r="AU417" s="200" t="s">
        <v>86</v>
      </c>
      <c r="AV417" s="13" t="s">
        <v>84</v>
      </c>
      <c r="AW417" s="13" t="s">
        <v>37</v>
      </c>
      <c r="AX417" s="13" t="s">
        <v>76</v>
      </c>
      <c r="AY417" s="200" t="s">
        <v>157</v>
      </c>
    </row>
    <row r="418" spans="2:51" s="14" customFormat="1" ht="10">
      <c r="B418" s="201"/>
      <c r="C418" s="202"/>
      <c r="D418" s="192" t="s">
        <v>165</v>
      </c>
      <c r="E418" s="203" t="s">
        <v>19</v>
      </c>
      <c r="F418" s="204" t="s">
        <v>3424</v>
      </c>
      <c r="G418" s="202"/>
      <c r="H418" s="205">
        <v>4.8</v>
      </c>
      <c r="I418" s="206"/>
      <c r="J418" s="202"/>
      <c r="K418" s="202"/>
      <c r="L418" s="207"/>
      <c r="M418" s="208"/>
      <c r="N418" s="209"/>
      <c r="O418" s="209"/>
      <c r="P418" s="209"/>
      <c r="Q418" s="209"/>
      <c r="R418" s="209"/>
      <c r="S418" s="209"/>
      <c r="T418" s="210"/>
      <c r="AT418" s="211" t="s">
        <v>165</v>
      </c>
      <c r="AU418" s="211" t="s">
        <v>86</v>
      </c>
      <c r="AV418" s="14" t="s">
        <v>86</v>
      </c>
      <c r="AW418" s="14" t="s">
        <v>37</v>
      </c>
      <c r="AX418" s="14" t="s">
        <v>84</v>
      </c>
      <c r="AY418" s="211" t="s">
        <v>157</v>
      </c>
    </row>
    <row r="419" spans="2:51" s="14" customFormat="1" ht="10">
      <c r="B419" s="201"/>
      <c r="C419" s="202"/>
      <c r="D419" s="192" t="s">
        <v>165</v>
      </c>
      <c r="E419" s="202"/>
      <c r="F419" s="204" t="s">
        <v>3425</v>
      </c>
      <c r="G419" s="202"/>
      <c r="H419" s="205">
        <v>5.686</v>
      </c>
      <c r="I419" s="206"/>
      <c r="J419" s="202"/>
      <c r="K419" s="202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165</v>
      </c>
      <c r="AU419" s="211" t="s">
        <v>86</v>
      </c>
      <c r="AV419" s="14" t="s">
        <v>86</v>
      </c>
      <c r="AW419" s="14" t="s">
        <v>4</v>
      </c>
      <c r="AX419" s="14" t="s">
        <v>84</v>
      </c>
      <c r="AY419" s="211" t="s">
        <v>157</v>
      </c>
    </row>
    <row r="420" spans="1:65" s="2" customFormat="1" ht="19.75" customHeight="1">
      <c r="A420" s="36"/>
      <c r="B420" s="37"/>
      <c r="C420" s="176" t="s">
        <v>331</v>
      </c>
      <c r="D420" s="176" t="s">
        <v>159</v>
      </c>
      <c r="E420" s="177" t="s">
        <v>1734</v>
      </c>
      <c r="F420" s="178" t="s">
        <v>1735</v>
      </c>
      <c r="G420" s="179" t="s">
        <v>254</v>
      </c>
      <c r="H420" s="180">
        <v>0.4</v>
      </c>
      <c r="I420" s="181"/>
      <c r="J420" s="182">
        <f>ROUND(I420*H420,2)</f>
        <v>0</v>
      </c>
      <c r="K420" s="183"/>
      <c r="L420" s="41"/>
      <c r="M420" s="184" t="s">
        <v>19</v>
      </c>
      <c r="N420" s="185" t="s">
        <v>47</v>
      </c>
      <c r="O420" s="66"/>
      <c r="P420" s="186">
        <f>O420*H420</f>
        <v>0</v>
      </c>
      <c r="Q420" s="186">
        <v>2.16</v>
      </c>
      <c r="R420" s="186">
        <f>Q420*H420</f>
        <v>0.8640000000000001</v>
      </c>
      <c r="S420" s="186">
        <v>0</v>
      </c>
      <c r="T420" s="187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8" t="s">
        <v>163</v>
      </c>
      <c r="AT420" s="188" t="s">
        <v>159</v>
      </c>
      <c r="AU420" s="188" t="s">
        <v>86</v>
      </c>
      <c r="AY420" s="19" t="s">
        <v>157</v>
      </c>
      <c r="BE420" s="189">
        <f>IF(N420="základní",J420,0)</f>
        <v>0</v>
      </c>
      <c r="BF420" s="189">
        <f>IF(N420="snížená",J420,0)</f>
        <v>0</v>
      </c>
      <c r="BG420" s="189">
        <f>IF(N420="zákl. přenesená",J420,0)</f>
        <v>0</v>
      </c>
      <c r="BH420" s="189">
        <f>IF(N420="sníž. přenesená",J420,0)</f>
        <v>0</v>
      </c>
      <c r="BI420" s="189">
        <f>IF(N420="nulová",J420,0)</f>
        <v>0</v>
      </c>
      <c r="BJ420" s="19" t="s">
        <v>84</v>
      </c>
      <c r="BK420" s="189">
        <f>ROUND(I420*H420,2)</f>
        <v>0</v>
      </c>
      <c r="BL420" s="19" t="s">
        <v>163</v>
      </c>
      <c r="BM420" s="188" t="s">
        <v>3426</v>
      </c>
    </row>
    <row r="421" spans="1:47" s="2" customFormat="1" ht="10">
      <c r="A421" s="36"/>
      <c r="B421" s="37"/>
      <c r="C421" s="38"/>
      <c r="D421" s="212" t="s">
        <v>178</v>
      </c>
      <c r="E421" s="38"/>
      <c r="F421" s="213" t="s">
        <v>1737</v>
      </c>
      <c r="G421" s="38"/>
      <c r="H421" s="38"/>
      <c r="I421" s="214"/>
      <c r="J421" s="38"/>
      <c r="K421" s="38"/>
      <c r="L421" s="41"/>
      <c r="M421" s="215"/>
      <c r="N421" s="216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178</v>
      </c>
      <c r="AU421" s="19" t="s">
        <v>86</v>
      </c>
    </row>
    <row r="422" spans="2:51" s="13" customFormat="1" ht="10">
      <c r="B422" s="190"/>
      <c r="C422" s="191"/>
      <c r="D422" s="192" t="s">
        <v>165</v>
      </c>
      <c r="E422" s="193" t="s">
        <v>19</v>
      </c>
      <c r="F422" s="194" t="s">
        <v>3292</v>
      </c>
      <c r="G422" s="191"/>
      <c r="H422" s="193" t="s">
        <v>19</v>
      </c>
      <c r="I422" s="195"/>
      <c r="J422" s="191"/>
      <c r="K422" s="191"/>
      <c r="L422" s="196"/>
      <c r="M422" s="197"/>
      <c r="N422" s="198"/>
      <c r="O422" s="198"/>
      <c r="P422" s="198"/>
      <c r="Q422" s="198"/>
      <c r="R422" s="198"/>
      <c r="S422" s="198"/>
      <c r="T422" s="199"/>
      <c r="AT422" s="200" t="s">
        <v>165</v>
      </c>
      <c r="AU422" s="200" t="s">
        <v>86</v>
      </c>
      <c r="AV422" s="13" t="s">
        <v>84</v>
      </c>
      <c r="AW422" s="13" t="s">
        <v>37</v>
      </c>
      <c r="AX422" s="13" t="s">
        <v>76</v>
      </c>
      <c r="AY422" s="200" t="s">
        <v>157</v>
      </c>
    </row>
    <row r="423" spans="2:51" s="13" customFormat="1" ht="10">
      <c r="B423" s="190"/>
      <c r="C423" s="191"/>
      <c r="D423" s="192" t="s">
        <v>165</v>
      </c>
      <c r="E423" s="193" t="s">
        <v>19</v>
      </c>
      <c r="F423" s="194" t="s">
        <v>2903</v>
      </c>
      <c r="G423" s="191"/>
      <c r="H423" s="193" t="s">
        <v>19</v>
      </c>
      <c r="I423" s="195"/>
      <c r="J423" s="191"/>
      <c r="K423" s="191"/>
      <c r="L423" s="196"/>
      <c r="M423" s="197"/>
      <c r="N423" s="198"/>
      <c r="O423" s="198"/>
      <c r="P423" s="198"/>
      <c r="Q423" s="198"/>
      <c r="R423" s="198"/>
      <c r="S423" s="198"/>
      <c r="T423" s="199"/>
      <c r="AT423" s="200" t="s">
        <v>165</v>
      </c>
      <c r="AU423" s="200" t="s">
        <v>86</v>
      </c>
      <c r="AV423" s="13" t="s">
        <v>84</v>
      </c>
      <c r="AW423" s="13" t="s">
        <v>37</v>
      </c>
      <c r="AX423" s="13" t="s">
        <v>76</v>
      </c>
      <c r="AY423" s="200" t="s">
        <v>157</v>
      </c>
    </row>
    <row r="424" spans="2:51" s="13" customFormat="1" ht="10">
      <c r="B424" s="190"/>
      <c r="C424" s="191"/>
      <c r="D424" s="192" t="s">
        <v>165</v>
      </c>
      <c r="E424" s="193" t="s">
        <v>19</v>
      </c>
      <c r="F424" s="194" t="s">
        <v>3293</v>
      </c>
      <c r="G424" s="191"/>
      <c r="H424" s="193" t="s">
        <v>19</v>
      </c>
      <c r="I424" s="195"/>
      <c r="J424" s="191"/>
      <c r="K424" s="191"/>
      <c r="L424" s="196"/>
      <c r="M424" s="197"/>
      <c r="N424" s="198"/>
      <c r="O424" s="198"/>
      <c r="P424" s="198"/>
      <c r="Q424" s="198"/>
      <c r="R424" s="198"/>
      <c r="S424" s="198"/>
      <c r="T424" s="199"/>
      <c r="AT424" s="200" t="s">
        <v>165</v>
      </c>
      <c r="AU424" s="200" t="s">
        <v>86</v>
      </c>
      <c r="AV424" s="13" t="s">
        <v>84</v>
      </c>
      <c r="AW424" s="13" t="s">
        <v>37</v>
      </c>
      <c r="AX424" s="13" t="s">
        <v>76</v>
      </c>
      <c r="AY424" s="200" t="s">
        <v>157</v>
      </c>
    </row>
    <row r="425" spans="2:51" s="13" customFormat="1" ht="10">
      <c r="B425" s="190"/>
      <c r="C425" s="191"/>
      <c r="D425" s="192" t="s">
        <v>165</v>
      </c>
      <c r="E425" s="193" t="s">
        <v>19</v>
      </c>
      <c r="F425" s="194" t="s">
        <v>3294</v>
      </c>
      <c r="G425" s="191"/>
      <c r="H425" s="193" t="s">
        <v>19</v>
      </c>
      <c r="I425" s="195"/>
      <c r="J425" s="191"/>
      <c r="K425" s="191"/>
      <c r="L425" s="196"/>
      <c r="M425" s="197"/>
      <c r="N425" s="198"/>
      <c r="O425" s="198"/>
      <c r="P425" s="198"/>
      <c r="Q425" s="198"/>
      <c r="R425" s="198"/>
      <c r="S425" s="198"/>
      <c r="T425" s="199"/>
      <c r="AT425" s="200" t="s">
        <v>165</v>
      </c>
      <c r="AU425" s="200" t="s">
        <v>86</v>
      </c>
      <c r="AV425" s="13" t="s">
        <v>84</v>
      </c>
      <c r="AW425" s="13" t="s">
        <v>37</v>
      </c>
      <c r="AX425" s="13" t="s">
        <v>76</v>
      </c>
      <c r="AY425" s="200" t="s">
        <v>157</v>
      </c>
    </row>
    <row r="426" spans="2:51" s="13" customFormat="1" ht="10">
      <c r="B426" s="190"/>
      <c r="C426" s="191"/>
      <c r="D426" s="192" t="s">
        <v>165</v>
      </c>
      <c r="E426" s="193" t="s">
        <v>19</v>
      </c>
      <c r="F426" s="194" t="s">
        <v>3295</v>
      </c>
      <c r="G426" s="191"/>
      <c r="H426" s="193" t="s">
        <v>19</v>
      </c>
      <c r="I426" s="195"/>
      <c r="J426" s="191"/>
      <c r="K426" s="191"/>
      <c r="L426" s="196"/>
      <c r="M426" s="197"/>
      <c r="N426" s="198"/>
      <c r="O426" s="198"/>
      <c r="P426" s="198"/>
      <c r="Q426" s="198"/>
      <c r="R426" s="198"/>
      <c r="S426" s="198"/>
      <c r="T426" s="199"/>
      <c r="AT426" s="200" t="s">
        <v>165</v>
      </c>
      <c r="AU426" s="200" t="s">
        <v>86</v>
      </c>
      <c r="AV426" s="13" t="s">
        <v>84</v>
      </c>
      <c r="AW426" s="13" t="s">
        <v>37</v>
      </c>
      <c r="AX426" s="13" t="s">
        <v>76</v>
      </c>
      <c r="AY426" s="200" t="s">
        <v>157</v>
      </c>
    </row>
    <row r="427" spans="2:51" s="13" customFormat="1" ht="10">
      <c r="B427" s="190"/>
      <c r="C427" s="191"/>
      <c r="D427" s="192" t="s">
        <v>165</v>
      </c>
      <c r="E427" s="193" t="s">
        <v>19</v>
      </c>
      <c r="F427" s="194" t="s">
        <v>3296</v>
      </c>
      <c r="G427" s="191"/>
      <c r="H427" s="193" t="s">
        <v>19</v>
      </c>
      <c r="I427" s="195"/>
      <c r="J427" s="191"/>
      <c r="K427" s="191"/>
      <c r="L427" s="196"/>
      <c r="M427" s="197"/>
      <c r="N427" s="198"/>
      <c r="O427" s="198"/>
      <c r="P427" s="198"/>
      <c r="Q427" s="198"/>
      <c r="R427" s="198"/>
      <c r="S427" s="198"/>
      <c r="T427" s="199"/>
      <c r="AT427" s="200" t="s">
        <v>165</v>
      </c>
      <c r="AU427" s="200" t="s">
        <v>86</v>
      </c>
      <c r="AV427" s="13" t="s">
        <v>84</v>
      </c>
      <c r="AW427" s="13" t="s">
        <v>37</v>
      </c>
      <c r="AX427" s="13" t="s">
        <v>76</v>
      </c>
      <c r="AY427" s="200" t="s">
        <v>157</v>
      </c>
    </row>
    <row r="428" spans="2:51" s="13" customFormat="1" ht="10">
      <c r="B428" s="190"/>
      <c r="C428" s="191"/>
      <c r="D428" s="192" t="s">
        <v>165</v>
      </c>
      <c r="E428" s="193" t="s">
        <v>19</v>
      </c>
      <c r="F428" s="194" t="s">
        <v>3297</v>
      </c>
      <c r="G428" s="191"/>
      <c r="H428" s="193" t="s">
        <v>19</v>
      </c>
      <c r="I428" s="195"/>
      <c r="J428" s="191"/>
      <c r="K428" s="191"/>
      <c r="L428" s="196"/>
      <c r="M428" s="197"/>
      <c r="N428" s="198"/>
      <c r="O428" s="198"/>
      <c r="P428" s="198"/>
      <c r="Q428" s="198"/>
      <c r="R428" s="198"/>
      <c r="S428" s="198"/>
      <c r="T428" s="199"/>
      <c r="AT428" s="200" t="s">
        <v>165</v>
      </c>
      <c r="AU428" s="200" t="s">
        <v>86</v>
      </c>
      <c r="AV428" s="13" t="s">
        <v>84</v>
      </c>
      <c r="AW428" s="13" t="s">
        <v>37</v>
      </c>
      <c r="AX428" s="13" t="s">
        <v>76</v>
      </c>
      <c r="AY428" s="200" t="s">
        <v>157</v>
      </c>
    </row>
    <row r="429" spans="2:51" s="13" customFormat="1" ht="10">
      <c r="B429" s="190"/>
      <c r="C429" s="191"/>
      <c r="D429" s="192" t="s">
        <v>165</v>
      </c>
      <c r="E429" s="193" t="s">
        <v>19</v>
      </c>
      <c r="F429" s="194" t="s">
        <v>3303</v>
      </c>
      <c r="G429" s="191"/>
      <c r="H429" s="193" t="s">
        <v>19</v>
      </c>
      <c r="I429" s="195"/>
      <c r="J429" s="191"/>
      <c r="K429" s="191"/>
      <c r="L429" s="196"/>
      <c r="M429" s="197"/>
      <c r="N429" s="198"/>
      <c r="O429" s="198"/>
      <c r="P429" s="198"/>
      <c r="Q429" s="198"/>
      <c r="R429" s="198"/>
      <c r="S429" s="198"/>
      <c r="T429" s="199"/>
      <c r="AT429" s="200" t="s">
        <v>165</v>
      </c>
      <c r="AU429" s="200" t="s">
        <v>86</v>
      </c>
      <c r="AV429" s="13" t="s">
        <v>84</v>
      </c>
      <c r="AW429" s="13" t="s">
        <v>37</v>
      </c>
      <c r="AX429" s="13" t="s">
        <v>76</v>
      </c>
      <c r="AY429" s="200" t="s">
        <v>157</v>
      </c>
    </row>
    <row r="430" spans="2:51" s="14" customFormat="1" ht="10">
      <c r="B430" s="201"/>
      <c r="C430" s="202"/>
      <c r="D430" s="192" t="s">
        <v>165</v>
      </c>
      <c r="E430" s="203" t="s">
        <v>19</v>
      </c>
      <c r="F430" s="204" t="s">
        <v>3427</v>
      </c>
      <c r="G430" s="202"/>
      <c r="H430" s="205">
        <v>0.4</v>
      </c>
      <c r="I430" s="206"/>
      <c r="J430" s="202"/>
      <c r="K430" s="202"/>
      <c r="L430" s="207"/>
      <c r="M430" s="208"/>
      <c r="N430" s="209"/>
      <c r="O430" s="209"/>
      <c r="P430" s="209"/>
      <c r="Q430" s="209"/>
      <c r="R430" s="209"/>
      <c r="S430" s="209"/>
      <c r="T430" s="210"/>
      <c r="AT430" s="211" t="s">
        <v>165</v>
      </c>
      <c r="AU430" s="211" t="s">
        <v>86</v>
      </c>
      <c r="AV430" s="14" t="s">
        <v>86</v>
      </c>
      <c r="AW430" s="14" t="s">
        <v>37</v>
      </c>
      <c r="AX430" s="14" t="s">
        <v>84</v>
      </c>
      <c r="AY430" s="211" t="s">
        <v>157</v>
      </c>
    </row>
    <row r="431" spans="1:65" s="2" customFormat="1" ht="14.4" customHeight="1">
      <c r="A431" s="36"/>
      <c r="B431" s="37"/>
      <c r="C431" s="176" t="s">
        <v>338</v>
      </c>
      <c r="D431" s="176" t="s">
        <v>159</v>
      </c>
      <c r="E431" s="177" t="s">
        <v>432</v>
      </c>
      <c r="F431" s="178" t="s">
        <v>433</v>
      </c>
      <c r="G431" s="179" t="s">
        <v>254</v>
      </c>
      <c r="H431" s="180">
        <v>0.15</v>
      </c>
      <c r="I431" s="181"/>
      <c r="J431" s="182">
        <f>ROUND(I431*H431,2)</f>
        <v>0</v>
      </c>
      <c r="K431" s="183"/>
      <c r="L431" s="41"/>
      <c r="M431" s="184" t="s">
        <v>19</v>
      </c>
      <c r="N431" s="185" t="s">
        <v>47</v>
      </c>
      <c r="O431" s="66"/>
      <c r="P431" s="186">
        <f>O431*H431</f>
        <v>0</v>
      </c>
      <c r="Q431" s="186">
        <v>2.25634</v>
      </c>
      <c r="R431" s="186">
        <f>Q431*H431</f>
        <v>0.33845099999999995</v>
      </c>
      <c r="S431" s="186">
        <v>0</v>
      </c>
      <c r="T431" s="187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8" t="s">
        <v>163</v>
      </c>
      <c r="AT431" s="188" t="s">
        <v>159</v>
      </c>
      <c r="AU431" s="188" t="s">
        <v>86</v>
      </c>
      <c r="AY431" s="19" t="s">
        <v>157</v>
      </c>
      <c r="BE431" s="189">
        <f>IF(N431="základní",J431,0)</f>
        <v>0</v>
      </c>
      <c r="BF431" s="189">
        <f>IF(N431="snížená",J431,0)</f>
        <v>0</v>
      </c>
      <c r="BG431" s="189">
        <f>IF(N431="zákl. přenesená",J431,0)</f>
        <v>0</v>
      </c>
      <c r="BH431" s="189">
        <f>IF(N431="sníž. přenesená",J431,0)</f>
        <v>0</v>
      </c>
      <c r="BI431" s="189">
        <f>IF(N431="nulová",J431,0)</f>
        <v>0</v>
      </c>
      <c r="BJ431" s="19" t="s">
        <v>84</v>
      </c>
      <c r="BK431" s="189">
        <f>ROUND(I431*H431,2)</f>
        <v>0</v>
      </c>
      <c r="BL431" s="19" t="s">
        <v>163</v>
      </c>
      <c r="BM431" s="188" t="s">
        <v>3428</v>
      </c>
    </row>
    <row r="432" spans="1:47" s="2" customFormat="1" ht="10">
      <c r="A432" s="36"/>
      <c r="B432" s="37"/>
      <c r="C432" s="38"/>
      <c r="D432" s="212" t="s">
        <v>178</v>
      </c>
      <c r="E432" s="38"/>
      <c r="F432" s="213" t="s">
        <v>435</v>
      </c>
      <c r="G432" s="38"/>
      <c r="H432" s="38"/>
      <c r="I432" s="214"/>
      <c r="J432" s="38"/>
      <c r="K432" s="38"/>
      <c r="L432" s="41"/>
      <c r="M432" s="215"/>
      <c r="N432" s="216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178</v>
      </c>
      <c r="AU432" s="19" t="s">
        <v>86</v>
      </c>
    </row>
    <row r="433" spans="2:51" s="13" customFormat="1" ht="10">
      <c r="B433" s="190"/>
      <c r="C433" s="191"/>
      <c r="D433" s="192" t="s">
        <v>165</v>
      </c>
      <c r="E433" s="193" t="s">
        <v>19</v>
      </c>
      <c r="F433" s="194" t="s">
        <v>3292</v>
      </c>
      <c r="G433" s="191"/>
      <c r="H433" s="193" t="s">
        <v>19</v>
      </c>
      <c r="I433" s="195"/>
      <c r="J433" s="191"/>
      <c r="K433" s="191"/>
      <c r="L433" s="196"/>
      <c r="M433" s="197"/>
      <c r="N433" s="198"/>
      <c r="O433" s="198"/>
      <c r="P433" s="198"/>
      <c r="Q433" s="198"/>
      <c r="R433" s="198"/>
      <c r="S433" s="198"/>
      <c r="T433" s="199"/>
      <c r="AT433" s="200" t="s">
        <v>165</v>
      </c>
      <c r="AU433" s="200" t="s">
        <v>86</v>
      </c>
      <c r="AV433" s="13" t="s">
        <v>84</v>
      </c>
      <c r="AW433" s="13" t="s">
        <v>37</v>
      </c>
      <c r="AX433" s="13" t="s">
        <v>76</v>
      </c>
      <c r="AY433" s="200" t="s">
        <v>157</v>
      </c>
    </row>
    <row r="434" spans="2:51" s="13" customFormat="1" ht="10">
      <c r="B434" s="190"/>
      <c r="C434" s="191"/>
      <c r="D434" s="192" t="s">
        <v>165</v>
      </c>
      <c r="E434" s="193" t="s">
        <v>19</v>
      </c>
      <c r="F434" s="194" t="s">
        <v>2903</v>
      </c>
      <c r="G434" s="191"/>
      <c r="H434" s="193" t="s">
        <v>19</v>
      </c>
      <c r="I434" s="195"/>
      <c r="J434" s="191"/>
      <c r="K434" s="191"/>
      <c r="L434" s="196"/>
      <c r="M434" s="197"/>
      <c r="N434" s="198"/>
      <c r="O434" s="198"/>
      <c r="P434" s="198"/>
      <c r="Q434" s="198"/>
      <c r="R434" s="198"/>
      <c r="S434" s="198"/>
      <c r="T434" s="199"/>
      <c r="AT434" s="200" t="s">
        <v>165</v>
      </c>
      <c r="AU434" s="200" t="s">
        <v>86</v>
      </c>
      <c r="AV434" s="13" t="s">
        <v>84</v>
      </c>
      <c r="AW434" s="13" t="s">
        <v>37</v>
      </c>
      <c r="AX434" s="13" t="s">
        <v>76</v>
      </c>
      <c r="AY434" s="200" t="s">
        <v>157</v>
      </c>
    </row>
    <row r="435" spans="2:51" s="13" customFormat="1" ht="10">
      <c r="B435" s="190"/>
      <c r="C435" s="191"/>
      <c r="D435" s="192" t="s">
        <v>165</v>
      </c>
      <c r="E435" s="193" t="s">
        <v>19</v>
      </c>
      <c r="F435" s="194" t="s">
        <v>3293</v>
      </c>
      <c r="G435" s="191"/>
      <c r="H435" s="193" t="s">
        <v>19</v>
      </c>
      <c r="I435" s="195"/>
      <c r="J435" s="191"/>
      <c r="K435" s="191"/>
      <c r="L435" s="196"/>
      <c r="M435" s="197"/>
      <c r="N435" s="198"/>
      <c r="O435" s="198"/>
      <c r="P435" s="198"/>
      <c r="Q435" s="198"/>
      <c r="R435" s="198"/>
      <c r="S435" s="198"/>
      <c r="T435" s="199"/>
      <c r="AT435" s="200" t="s">
        <v>165</v>
      </c>
      <c r="AU435" s="200" t="s">
        <v>86</v>
      </c>
      <c r="AV435" s="13" t="s">
        <v>84</v>
      </c>
      <c r="AW435" s="13" t="s">
        <v>37</v>
      </c>
      <c r="AX435" s="13" t="s">
        <v>76</v>
      </c>
      <c r="AY435" s="200" t="s">
        <v>157</v>
      </c>
    </row>
    <row r="436" spans="2:51" s="13" customFormat="1" ht="10">
      <c r="B436" s="190"/>
      <c r="C436" s="191"/>
      <c r="D436" s="192" t="s">
        <v>165</v>
      </c>
      <c r="E436" s="193" t="s">
        <v>19</v>
      </c>
      <c r="F436" s="194" t="s">
        <v>3294</v>
      </c>
      <c r="G436" s="191"/>
      <c r="H436" s="193" t="s">
        <v>19</v>
      </c>
      <c r="I436" s="195"/>
      <c r="J436" s="191"/>
      <c r="K436" s="191"/>
      <c r="L436" s="196"/>
      <c r="M436" s="197"/>
      <c r="N436" s="198"/>
      <c r="O436" s="198"/>
      <c r="P436" s="198"/>
      <c r="Q436" s="198"/>
      <c r="R436" s="198"/>
      <c r="S436" s="198"/>
      <c r="T436" s="199"/>
      <c r="AT436" s="200" t="s">
        <v>165</v>
      </c>
      <c r="AU436" s="200" t="s">
        <v>86</v>
      </c>
      <c r="AV436" s="13" t="s">
        <v>84</v>
      </c>
      <c r="AW436" s="13" t="s">
        <v>37</v>
      </c>
      <c r="AX436" s="13" t="s">
        <v>76</v>
      </c>
      <c r="AY436" s="200" t="s">
        <v>157</v>
      </c>
    </row>
    <row r="437" spans="2:51" s="13" customFormat="1" ht="10">
      <c r="B437" s="190"/>
      <c r="C437" s="191"/>
      <c r="D437" s="192" t="s">
        <v>165</v>
      </c>
      <c r="E437" s="193" t="s">
        <v>19</v>
      </c>
      <c r="F437" s="194" t="s">
        <v>3295</v>
      </c>
      <c r="G437" s="191"/>
      <c r="H437" s="193" t="s">
        <v>19</v>
      </c>
      <c r="I437" s="195"/>
      <c r="J437" s="191"/>
      <c r="K437" s="191"/>
      <c r="L437" s="196"/>
      <c r="M437" s="197"/>
      <c r="N437" s="198"/>
      <c r="O437" s="198"/>
      <c r="P437" s="198"/>
      <c r="Q437" s="198"/>
      <c r="R437" s="198"/>
      <c r="S437" s="198"/>
      <c r="T437" s="199"/>
      <c r="AT437" s="200" t="s">
        <v>165</v>
      </c>
      <c r="AU437" s="200" t="s">
        <v>86</v>
      </c>
      <c r="AV437" s="13" t="s">
        <v>84</v>
      </c>
      <c r="AW437" s="13" t="s">
        <v>37</v>
      </c>
      <c r="AX437" s="13" t="s">
        <v>76</v>
      </c>
      <c r="AY437" s="200" t="s">
        <v>157</v>
      </c>
    </row>
    <row r="438" spans="2:51" s="13" customFormat="1" ht="10">
      <c r="B438" s="190"/>
      <c r="C438" s="191"/>
      <c r="D438" s="192" t="s">
        <v>165</v>
      </c>
      <c r="E438" s="193" t="s">
        <v>19</v>
      </c>
      <c r="F438" s="194" t="s">
        <v>3296</v>
      </c>
      <c r="G438" s="191"/>
      <c r="H438" s="193" t="s">
        <v>19</v>
      </c>
      <c r="I438" s="195"/>
      <c r="J438" s="191"/>
      <c r="K438" s="191"/>
      <c r="L438" s="196"/>
      <c r="M438" s="197"/>
      <c r="N438" s="198"/>
      <c r="O438" s="198"/>
      <c r="P438" s="198"/>
      <c r="Q438" s="198"/>
      <c r="R438" s="198"/>
      <c r="S438" s="198"/>
      <c r="T438" s="199"/>
      <c r="AT438" s="200" t="s">
        <v>165</v>
      </c>
      <c r="AU438" s="200" t="s">
        <v>86</v>
      </c>
      <c r="AV438" s="13" t="s">
        <v>84</v>
      </c>
      <c r="AW438" s="13" t="s">
        <v>37</v>
      </c>
      <c r="AX438" s="13" t="s">
        <v>76</v>
      </c>
      <c r="AY438" s="200" t="s">
        <v>157</v>
      </c>
    </row>
    <row r="439" spans="2:51" s="13" customFormat="1" ht="10">
      <c r="B439" s="190"/>
      <c r="C439" s="191"/>
      <c r="D439" s="192" t="s">
        <v>165</v>
      </c>
      <c r="E439" s="193" t="s">
        <v>19</v>
      </c>
      <c r="F439" s="194" t="s">
        <v>3297</v>
      </c>
      <c r="G439" s="191"/>
      <c r="H439" s="193" t="s">
        <v>19</v>
      </c>
      <c r="I439" s="195"/>
      <c r="J439" s="191"/>
      <c r="K439" s="191"/>
      <c r="L439" s="196"/>
      <c r="M439" s="197"/>
      <c r="N439" s="198"/>
      <c r="O439" s="198"/>
      <c r="P439" s="198"/>
      <c r="Q439" s="198"/>
      <c r="R439" s="198"/>
      <c r="S439" s="198"/>
      <c r="T439" s="199"/>
      <c r="AT439" s="200" t="s">
        <v>165</v>
      </c>
      <c r="AU439" s="200" t="s">
        <v>86</v>
      </c>
      <c r="AV439" s="13" t="s">
        <v>84</v>
      </c>
      <c r="AW439" s="13" t="s">
        <v>37</v>
      </c>
      <c r="AX439" s="13" t="s">
        <v>76</v>
      </c>
      <c r="AY439" s="200" t="s">
        <v>157</v>
      </c>
    </row>
    <row r="440" spans="2:51" s="13" customFormat="1" ht="10">
      <c r="B440" s="190"/>
      <c r="C440" s="191"/>
      <c r="D440" s="192" t="s">
        <v>165</v>
      </c>
      <c r="E440" s="193" t="s">
        <v>19</v>
      </c>
      <c r="F440" s="194" t="s">
        <v>3303</v>
      </c>
      <c r="G440" s="191"/>
      <c r="H440" s="193" t="s">
        <v>19</v>
      </c>
      <c r="I440" s="195"/>
      <c r="J440" s="191"/>
      <c r="K440" s="191"/>
      <c r="L440" s="196"/>
      <c r="M440" s="197"/>
      <c r="N440" s="198"/>
      <c r="O440" s="198"/>
      <c r="P440" s="198"/>
      <c r="Q440" s="198"/>
      <c r="R440" s="198"/>
      <c r="S440" s="198"/>
      <c r="T440" s="199"/>
      <c r="AT440" s="200" t="s">
        <v>165</v>
      </c>
      <c r="AU440" s="200" t="s">
        <v>86</v>
      </c>
      <c r="AV440" s="13" t="s">
        <v>84</v>
      </c>
      <c r="AW440" s="13" t="s">
        <v>37</v>
      </c>
      <c r="AX440" s="13" t="s">
        <v>76</v>
      </c>
      <c r="AY440" s="200" t="s">
        <v>157</v>
      </c>
    </row>
    <row r="441" spans="2:51" s="14" customFormat="1" ht="10">
      <c r="B441" s="201"/>
      <c r="C441" s="202"/>
      <c r="D441" s="192" t="s">
        <v>165</v>
      </c>
      <c r="E441" s="203" t="s">
        <v>19</v>
      </c>
      <c r="F441" s="204" t="s">
        <v>3429</v>
      </c>
      <c r="G441" s="202"/>
      <c r="H441" s="205">
        <v>0.15</v>
      </c>
      <c r="I441" s="206"/>
      <c r="J441" s="202"/>
      <c r="K441" s="202"/>
      <c r="L441" s="207"/>
      <c r="M441" s="208"/>
      <c r="N441" s="209"/>
      <c r="O441" s="209"/>
      <c r="P441" s="209"/>
      <c r="Q441" s="209"/>
      <c r="R441" s="209"/>
      <c r="S441" s="209"/>
      <c r="T441" s="210"/>
      <c r="AT441" s="211" t="s">
        <v>165</v>
      </c>
      <c r="AU441" s="211" t="s">
        <v>86</v>
      </c>
      <c r="AV441" s="14" t="s">
        <v>86</v>
      </c>
      <c r="AW441" s="14" t="s">
        <v>37</v>
      </c>
      <c r="AX441" s="14" t="s">
        <v>84</v>
      </c>
      <c r="AY441" s="211" t="s">
        <v>157</v>
      </c>
    </row>
    <row r="442" spans="1:65" s="2" customFormat="1" ht="14.4" customHeight="1">
      <c r="A442" s="36"/>
      <c r="B442" s="37"/>
      <c r="C442" s="176" t="s">
        <v>348</v>
      </c>
      <c r="D442" s="176" t="s">
        <v>159</v>
      </c>
      <c r="E442" s="177" t="s">
        <v>467</v>
      </c>
      <c r="F442" s="178" t="s">
        <v>468</v>
      </c>
      <c r="G442" s="179" t="s">
        <v>176</v>
      </c>
      <c r="H442" s="180">
        <v>0.48</v>
      </c>
      <c r="I442" s="181"/>
      <c r="J442" s="182">
        <f>ROUND(I442*H442,2)</f>
        <v>0</v>
      </c>
      <c r="K442" s="183"/>
      <c r="L442" s="41"/>
      <c r="M442" s="184" t="s">
        <v>19</v>
      </c>
      <c r="N442" s="185" t="s">
        <v>47</v>
      </c>
      <c r="O442" s="66"/>
      <c r="P442" s="186">
        <f>O442*H442</f>
        <v>0</v>
      </c>
      <c r="Q442" s="186">
        <v>0.00247</v>
      </c>
      <c r="R442" s="186">
        <f>Q442*H442</f>
        <v>0.0011856</v>
      </c>
      <c r="S442" s="186">
        <v>0</v>
      </c>
      <c r="T442" s="187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8" t="s">
        <v>163</v>
      </c>
      <c r="AT442" s="188" t="s">
        <v>159</v>
      </c>
      <c r="AU442" s="188" t="s">
        <v>86</v>
      </c>
      <c r="AY442" s="19" t="s">
        <v>157</v>
      </c>
      <c r="BE442" s="189">
        <f>IF(N442="základní",J442,0)</f>
        <v>0</v>
      </c>
      <c r="BF442" s="189">
        <f>IF(N442="snížená",J442,0)</f>
        <v>0</v>
      </c>
      <c r="BG442" s="189">
        <f>IF(N442="zákl. přenesená",J442,0)</f>
        <v>0</v>
      </c>
      <c r="BH442" s="189">
        <f>IF(N442="sníž. přenesená",J442,0)</f>
        <v>0</v>
      </c>
      <c r="BI442" s="189">
        <f>IF(N442="nulová",J442,0)</f>
        <v>0</v>
      </c>
      <c r="BJ442" s="19" t="s">
        <v>84</v>
      </c>
      <c r="BK442" s="189">
        <f>ROUND(I442*H442,2)</f>
        <v>0</v>
      </c>
      <c r="BL442" s="19" t="s">
        <v>163</v>
      </c>
      <c r="BM442" s="188" t="s">
        <v>3430</v>
      </c>
    </row>
    <row r="443" spans="1:47" s="2" customFormat="1" ht="10">
      <c r="A443" s="36"/>
      <c r="B443" s="37"/>
      <c r="C443" s="38"/>
      <c r="D443" s="212" t="s">
        <v>178</v>
      </c>
      <c r="E443" s="38"/>
      <c r="F443" s="213" t="s">
        <v>470</v>
      </c>
      <c r="G443" s="38"/>
      <c r="H443" s="38"/>
      <c r="I443" s="214"/>
      <c r="J443" s="38"/>
      <c r="K443" s="38"/>
      <c r="L443" s="41"/>
      <c r="M443" s="215"/>
      <c r="N443" s="216"/>
      <c r="O443" s="66"/>
      <c r="P443" s="66"/>
      <c r="Q443" s="66"/>
      <c r="R443" s="66"/>
      <c r="S443" s="66"/>
      <c r="T443" s="67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178</v>
      </c>
      <c r="AU443" s="19" t="s">
        <v>86</v>
      </c>
    </row>
    <row r="444" spans="2:51" s="13" customFormat="1" ht="10">
      <c r="B444" s="190"/>
      <c r="C444" s="191"/>
      <c r="D444" s="192" t="s">
        <v>165</v>
      </c>
      <c r="E444" s="193" t="s">
        <v>19</v>
      </c>
      <c r="F444" s="194" t="s">
        <v>3292</v>
      </c>
      <c r="G444" s="191"/>
      <c r="H444" s="193" t="s">
        <v>19</v>
      </c>
      <c r="I444" s="195"/>
      <c r="J444" s="191"/>
      <c r="K444" s="191"/>
      <c r="L444" s="196"/>
      <c r="M444" s="197"/>
      <c r="N444" s="198"/>
      <c r="O444" s="198"/>
      <c r="P444" s="198"/>
      <c r="Q444" s="198"/>
      <c r="R444" s="198"/>
      <c r="S444" s="198"/>
      <c r="T444" s="199"/>
      <c r="AT444" s="200" t="s">
        <v>165</v>
      </c>
      <c r="AU444" s="200" t="s">
        <v>86</v>
      </c>
      <c r="AV444" s="13" t="s">
        <v>84</v>
      </c>
      <c r="AW444" s="13" t="s">
        <v>37</v>
      </c>
      <c r="AX444" s="13" t="s">
        <v>76</v>
      </c>
      <c r="AY444" s="200" t="s">
        <v>157</v>
      </c>
    </row>
    <row r="445" spans="2:51" s="13" customFormat="1" ht="10">
      <c r="B445" s="190"/>
      <c r="C445" s="191"/>
      <c r="D445" s="192" t="s">
        <v>165</v>
      </c>
      <c r="E445" s="193" t="s">
        <v>19</v>
      </c>
      <c r="F445" s="194" t="s">
        <v>2903</v>
      </c>
      <c r="G445" s="191"/>
      <c r="H445" s="193" t="s">
        <v>19</v>
      </c>
      <c r="I445" s="195"/>
      <c r="J445" s="191"/>
      <c r="K445" s="191"/>
      <c r="L445" s="196"/>
      <c r="M445" s="197"/>
      <c r="N445" s="198"/>
      <c r="O445" s="198"/>
      <c r="P445" s="198"/>
      <c r="Q445" s="198"/>
      <c r="R445" s="198"/>
      <c r="S445" s="198"/>
      <c r="T445" s="199"/>
      <c r="AT445" s="200" t="s">
        <v>165</v>
      </c>
      <c r="AU445" s="200" t="s">
        <v>86</v>
      </c>
      <c r="AV445" s="13" t="s">
        <v>84</v>
      </c>
      <c r="AW445" s="13" t="s">
        <v>37</v>
      </c>
      <c r="AX445" s="13" t="s">
        <v>76</v>
      </c>
      <c r="AY445" s="200" t="s">
        <v>157</v>
      </c>
    </row>
    <row r="446" spans="2:51" s="13" customFormat="1" ht="10">
      <c r="B446" s="190"/>
      <c r="C446" s="191"/>
      <c r="D446" s="192" t="s">
        <v>165</v>
      </c>
      <c r="E446" s="193" t="s">
        <v>19</v>
      </c>
      <c r="F446" s="194" t="s">
        <v>3293</v>
      </c>
      <c r="G446" s="191"/>
      <c r="H446" s="193" t="s">
        <v>19</v>
      </c>
      <c r="I446" s="195"/>
      <c r="J446" s="191"/>
      <c r="K446" s="191"/>
      <c r="L446" s="196"/>
      <c r="M446" s="197"/>
      <c r="N446" s="198"/>
      <c r="O446" s="198"/>
      <c r="P446" s="198"/>
      <c r="Q446" s="198"/>
      <c r="R446" s="198"/>
      <c r="S446" s="198"/>
      <c r="T446" s="199"/>
      <c r="AT446" s="200" t="s">
        <v>165</v>
      </c>
      <c r="AU446" s="200" t="s">
        <v>86</v>
      </c>
      <c r="AV446" s="13" t="s">
        <v>84</v>
      </c>
      <c r="AW446" s="13" t="s">
        <v>37</v>
      </c>
      <c r="AX446" s="13" t="s">
        <v>76</v>
      </c>
      <c r="AY446" s="200" t="s">
        <v>157</v>
      </c>
    </row>
    <row r="447" spans="2:51" s="13" customFormat="1" ht="10">
      <c r="B447" s="190"/>
      <c r="C447" s="191"/>
      <c r="D447" s="192" t="s">
        <v>165</v>
      </c>
      <c r="E447" s="193" t="s">
        <v>19</v>
      </c>
      <c r="F447" s="194" t="s">
        <v>3294</v>
      </c>
      <c r="G447" s="191"/>
      <c r="H447" s="193" t="s">
        <v>19</v>
      </c>
      <c r="I447" s="195"/>
      <c r="J447" s="191"/>
      <c r="K447" s="191"/>
      <c r="L447" s="196"/>
      <c r="M447" s="197"/>
      <c r="N447" s="198"/>
      <c r="O447" s="198"/>
      <c r="P447" s="198"/>
      <c r="Q447" s="198"/>
      <c r="R447" s="198"/>
      <c r="S447" s="198"/>
      <c r="T447" s="199"/>
      <c r="AT447" s="200" t="s">
        <v>165</v>
      </c>
      <c r="AU447" s="200" t="s">
        <v>86</v>
      </c>
      <c r="AV447" s="13" t="s">
        <v>84</v>
      </c>
      <c r="AW447" s="13" t="s">
        <v>37</v>
      </c>
      <c r="AX447" s="13" t="s">
        <v>76</v>
      </c>
      <c r="AY447" s="200" t="s">
        <v>157</v>
      </c>
    </row>
    <row r="448" spans="2:51" s="13" customFormat="1" ht="10">
      <c r="B448" s="190"/>
      <c r="C448" s="191"/>
      <c r="D448" s="192" t="s">
        <v>165</v>
      </c>
      <c r="E448" s="193" t="s">
        <v>19</v>
      </c>
      <c r="F448" s="194" t="s">
        <v>3295</v>
      </c>
      <c r="G448" s="191"/>
      <c r="H448" s="193" t="s">
        <v>19</v>
      </c>
      <c r="I448" s="195"/>
      <c r="J448" s="191"/>
      <c r="K448" s="191"/>
      <c r="L448" s="196"/>
      <c r="M448" s="197"/>
      <c r="N448" s="198"/>
      <c r="O448" s="198"/>
      <c r="P448" s="198"/>
      <c r="Q448" s="198"/>
      <c r="R448" s="198"/>
      <c r="S448" s="198"/>
      <c r="T448" s="199"/>
      <c r="AT448" s="200" t="s">
        <v>165</v>
      </c>
      <c r="AU448" s="200" t="s">
        <v>86</v>
      </c>
      <c r="AV448" s="13" t="s">
        <v>84</v>
      </c>
      <c r="AW448" s="13" t="s">
        <v>37</v>
      </c>
      <c r="AX448" s="13" t="s">
        <v>76</v>
      </c>
      <c r="AY448" s="200" t="s">
        <v>157</v>
      </c>
    </row>
    <row r="449" spans="2:51" s="13" customFormat="1" ht="10">
      <c r="B449" s="190"/>
      <c r="C449" s="191"/>
      <c r="D449" s="192" t="s">
        <v>165</v>
      </c>
      <c r="E449" s="193" t="s">
        <v>19</v>
      </c>
      <c r="F449" s="194" t="s">
        <v>3296</v>
      </c>
      <c r="G449" s="191"/>
      <c r="H449" s="193" t="s">
        <v>19</v>
      </c>
      <c r="I449" s="195"/>
      <c r="J449" s="191"/>
      <c r="K449" s="191"/>
      <c r="L449" s="196"/>
      <c r="M449" s="197"/>
      <c r="N449" s="198"/>
      <c r="O449" s="198"/>
      <c r="P449" s="198"/>
      <c r="Q449" s="198"/>
      <c r="R449" s="198"/>
      <c r="S449" s="198"/>
      <c r="T449" s="199"/>
      <c r="AT449" s="200" t="s">
        <v>165</v>
      </c>
      <c r="AU449" s="200" t="s">
        <v>86</v>
      </c>
      <c r="AV449" s="13" t="s">
        <v>84</v>
      </c>
      <c r="AW449" s="13" t="s">
        <v>37</v>
      </c>
      <c r="AX449" s="13" t="s">
        <v>76</v>
      </c>
      <c r="AY449" s="200" t="s">
        <v>157</v>
      </c>
    </row>
    <row r="450" spans="2:51" s="13" customFormat="1" ht="10">
      <c r="B450" s="190"/>
      <c r="C450" s="191"/>
      <c r="D450" s="192" t="s">
        <v>165</v>
      </c>
      <c r="E450" s="193" t="s">
        <v>19</v>
      </c>
      <c r="F450" s="194" t="s">
        <v>3297</v>
      </c>
      <c r="G450" s="191"/>
      <c r="H450" s="193" t="s">
        <v>19</v>
      </c>
      <c r="I450" s="195"/>
      <c r="J450" s="191"/>
      <c r="K450" s="191"/>
      <c r="L450" s="196"/>
      <c r="M450" s="197"/>
      <c r="N450" s="198"/>
      <c r="O450" s="198"/>
      <c r="P450" s="198"/>
      <c r="Q450" s="198"/>
      <c r="R450" s="198"/>
      <c r="S450" s="198"/>
      <c r="T450" s="199"/>
      <c r="AT450" s="200" t="s">
        <v>165</v>
      </c>
      <c r="AU450" s="200" t="s">
        <v>86</v>
      </c>
      <c r="AV450" s="13" t="s">
        <v>84</v>
      </c>
      <c r="AW450" s="13" t="s">
        <v>37</v>
      </c>
      <c r="AX450" s="13" t="s">
        <v>76</v>
      </c>
      <c r="AY450" s="200" t="s">
        <v>157</v>
      </c>
    </row>
    <row r="451" spans="2:51" s="13" customFormat="1" ht="10">
      <c r="B451" s="190"/>
      <c r="C451" s="191"/>
      <c r="D451" s="192" t="s">
        <v>165</v>
      </c>
      <c r="E451" s="193" t="s">
        <v>19</v>
      </c>
      <c r="F451" s="194" t="s">
        <v>3303</v>
      </c>
      <c r="G451" s="191"/>
      <c r="H451" s="193" t="s">
        <v>19</v>
      </c>
      <c r="I451" s="195"/>
      <c r="J451" s="191"/>
      <c r="K451" s="191"/>
      <c r="L451" s="196"/>
      <c r="M451" s="197"/>
      <c r="N451" s="198"/>
      <c r="O451" s="198"/>
      <c r="P451" s="198"/>
      <c r="Q451" s="198"/>
      <c r="R451" s="198"/>
      <c r="S451" s="198"/>
      <c r="T451" s="199"/>
      <c r="AT451" s="200" t="s">
        <v>165</v>
      </c>
      <c r="AU451" s="200" t="s">
        <v>86</v>
      </c>
      <c r="AV451" s="13" t="s">
        <v>84</v>
      </c>
      <c r="AW451" s="13" t="s">
        <v>37</v>
      </c>
      <c r="AX451" s="13" t="s">
        <v>76</v>
      </c>
      <c r="AY451" s="200" t="s">
        <v>157</v>
      </c>
    </row>
    <row r="452" spans="2:51" s="14" customFormat="1" ht="10">
      <c r="B452" s="201"/>
      <c r="C452" s="202"/>
      <c r="D452" s="192" t="s">
        <v>165</v>
      </c>
      <c r="E452" s="203" t="s">
        <v>19</v>
      </c>
      <c r="F452" s="204" t="s">
        <v>3431</v>
      </c>
      <c r="G452" s="202"/>
      <c r="H452" s="205">
        <v>0.48</v>
      </c>
      <c r="I452" s="206"/>
      <c r="J452" s="202"/>
      <c r="K452" s="202"/>
      <c r="L452" s="207"/>
      <c r="M452" s="208"/>
      <c r="N452" s="209"/>
      <c r="O452" s="209"/>
      <c r="P452" s="209"/>
      <c r="Q452" s="209"/>
      <c r="R452" s="209"/>
      <c r="S452" s="209"/>
      <c r="T452" s="210"/>
      <c r="AT452" s="211" t="s">
        <v>165</v>
      </c>
      <c r="AU452" s="211" t="s">
        <v>86</v>
      </c>
      <c r="AV452" s="14" t="s">
        <v>86</v>
      </c>
      <c r="AW452" s="14" t="s">
        <v>37</v>
      </c>
      <c r="AX452" s="14" t="s">
        <v>84</v>
      </c>
      <c r="AY452" s="211" t="s">
        <v>157</v>
      </c>
    </row>
    <row r="453" spans="1:65" s="2" customFormat="1" ht="14.4" customHeight="1">
      <c r="A453" s="36"/>
      <c r="B453" s="37"/>
      <c r="C453" s="176" t="s">
        <v>7</v>
      </c>
      <c r="D453" s="176" t="s">
        <v>159</v>
      </c>
      <c r="E453" s="177" t="s">
        <v>475</v>
      </c>
      <c r="F453" s="178" t="s">
        <v>476</v>
      </c>
      <c r="G453" s="179" t="s">
        <v>176</v>
      </c>
      <c r="H453" s="180">
        <v>0.48</v>
      </c>
      <c r="I453" s="181"/>
      <c r="J453" s="182">
        <f>ROUND(I453*H453,2)</f>
        <v>0</v>
      </c>
      <c r="K453" s="183"/>
      <c r="L453" s="41"/>
      <c r="M453" s="184" t="s">
        <v>19</v>
      </c>
      <c r="N453" s="185" t="s">
        <v>47</v>
      </c>
      <c r="O453" s="66"/>
      <c r="P453" s="186">
        <f>O453*H453</f>
        <v>0</v>
      </c>
      <c r="Q453" s="186">
        <v>0</v>
      </c>
      <c r="R453" s="186">
        <f>Q453*H453</f>
        <v>0</v>
      </c>
      <c r="S453" s="186">
        <v>0</v>
      </c>
      <c r="T453" s="187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8" t="s">
        <v>163</v>
      </c>
      <c r="AT453" s="188" t="s">
        <v>159</v>
      </c>
      <c r="AU453" s="188" t="s">
        <v>86</v>
      </c>
      <c r="AY453" s="19" t="s">
        <v>157</v>
      </c>
      <c r="BE453" s="189">
        <f>IF(N453="základní",J453,0)</f>
        <v>0</v>
      </c>
      <c r="BF453" s="189">
        <f>IF(N453="snížená",J453,0)</f>
        <v>0</v>
      </c>
      <c r="BG453" s="189">
        <f>IF(N453="zákl. přenesená",J453,0)</f>
        <v>0</v>
      </c>
      <c r="BH453" s="189">
        <f>IF(N453="sníž. přenesená",J453,0)</f>
        <v>0</v>
      </c>
      <c r="BI453" s="189">
        <f>IF(N453="nulová",J453,0)</f>
        <v>0</v>
      </c>
      <c r="BJ453" s="19" t="s">
        <v>84</v>
      </c>
      <c r="BK453" s="189">
        <f>ROUND(I453*H453,2)</f>
        <v>0</v>
      </c>
      <c r="BL453" s="19" t="s">
        <v>163</v>
      </c>
      <c r="BM453" s="188" t="s">
        <v>3432</v>
      </c>
    </row>
    <row r="454" spans="1:47" s="2" customFormat="1" ht="10">
      <c r="A454" s="36"/>
      <c r="B454" s="37"/>
      <c r="C454" s="38"/>
      <c r="D454" s="212" t="s">
        <v>178</v>
      </c>
      <c r="E454" s="38"/>
      <c r="F454" s="213" t="s">
        <v>478</v>
      </c>
      <c r="G454" s="38"/>
      <c r="H454" s="38"/>
      <c r="I454" s="214"/>
      <c r="J454" s="38"/>
      <c r="K454" s="38"/>
      <c r="L454" s="41"/>
      <c r="M454" s="215"/>
      <c r="N454" s="216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178</v>
      </c>
      <c r="AU454" s="19" t="s">
        <v>86</v>
      </c>
    </row>
    <row r="455" spans="2:51" s="13" customFormat="1" ht="10">
      <c r="B455" s="190"/>
      <c r="C455" s="191"/>
      <c r="D455" s="192" t="s">
        <v>165</v>
      </c>
      <c r="E455" s="193" t="s">
        <v>19</v>
      </c>
      <c r="F455" s="194" t="s">
        <v>3292</v>
      </c>
      <c r="G455" s="191"/>
      <c r="H455" s="193" t="s">
        <v>19</v>
      </c>
      <c r="I455" s="195"/>
      <c r="J455" s="191"/>
      <c r="K455" s="191"/>
      <c r="L455" s="196"/>
      <c r="M455" s="197"/>
      <c r="N455" s="198"/>
      <c r="O455" s="198"/>
      <c r="P455" s="198"/>
      <c r="Q455" s="198"/>
      <c r="R455" s="198"/>
      <c r="S455" s="198"/>
      <c r="T455" s="199"/>
      <c r="AT455" s="200" t="s">
        <v>165</v>
      </c>
      <c r="AU455" s="200" t="s">
        <v>86</v>
      </c>
      <c r="AV455" s="13" t="s">
        <v>84</v>
      </c>
      <c r="AW455" s="13" t="s">
        <v>37</v>
      </c>
      <c r="AX455" s="13" t="s">
        <v>76</v>
      </c>
      <c r="AY455" s="200" t="s">
        <v>157</v>
      </c>
    </row>
    <row r="456" spans="2:51" s="13" customFormat="1" ht="10">
      <c r="B456" s="190"/>
      <c r="C456" s="191"/>
      <c r="D456" s="192" t="s">
        <v>165</v>
      </c>
      <c r="E456" s="193" t="s">
        <v>19</v>
      </c>
      <c r="F456" s="194" t="s">
        <v>2903</v>
      </c>
      <c r="G456" s="191"/>
      <c r="H456" s="193" t="s">
        <v>19</v>
      </c>
      <c r="I456" s="195"/>
      <c r="J456" s="191"/>
      <c r="K456" s="191"/>
      <c r="L456" s="196"/>
      <c r="M456" s="197"/>
      <c r="N456" s="198"/>
      <c r="O456" s="198"/>
      <c r="P456" s="198"/>
      <c r="Q456" s="198"/>
      <c r="R456" s="198"/>
      <c r="S456" s="198"/>
      <c r="T456" s="199"/>
      <c r="AT456" s="200" t="s">
        <v>165</v>
      </c>
      <c r="AU456" s="200" t="s">
        <v>86</v>
      </c>
      <c r="AV456" s="13" t="s">
        <v>84</v>
      </c>
      <c r="AW456" s="13" t="s">
        <v>37</v>
      </c>
      <c r="AX456" s="13" t="s">
        <v>76</v>
      </c>
      <c r="AY456" s="200" t="s">
        <v>157</v>
      </c>
    </row>
    <row r="457" spans="2:51" s="13" customFormat="1" ht="10">
      <c r="B457" s="190"/>
      <c r="C457" s="191"/>
      <c r="D457" s="192" t="s">
        <v>165</v>
      </c>
      <c r="E457" s="193" t="s">
        <v>19</v>
      </c>
      <c r="F457" s="194" t="s">
        <v>3293</v>
      </c>
      <c r="G457" s="191"/>
      <c r="H457" s="193" t="s">
        <v>19</v>
      </c>
      <c r="I457" s="195"/>
      <c r="J457" s="191"/>
      <c r="K457" s="191"/>
      <c r="L457" s="196"/>
      <c r="M457" s="197"/>
      <c r="N457" s="198"/>
      <c r="O457" s="198"/>
      <c r="P457" s="198"/>
      <c r="Q457" s="198"/>
      <c r="R457" s="198"/>
      <c r="S457" s="198"/>
      <c r="T457" s="199"/>
      <c r="AT457" s="200" t="s">
        <v>165</v>
      </c>
      <c r="AU457" s="200" t="s">
        <v>86</v>
      </c>
      <c r="AV457" s="13" t="s">
        <v>84</v>
      </c>
      <c r="AW457" s="13" t="s">
        <v>37</v>
      </c>
      <c r="AX457" s="13" t="s">
        <v>76</v>
      </c>
      <c r="AY457" s="200" t="s">
        <v>157</v>
      </c>
    </row>
    <row r="458" spans="2:51" s="13" customFormat="1" ht="10">
      <c r="B458" s="190"/>
      <c r="C458" s="191"/>
      <c r="D458" s="192" t="s">
        <v>165</v>
      </c>
      <c r="E458" s="193" t="s">
        <v>19</v>
      </c>
      <c r="F458" s="194" t="s">
        <v>3294</v>
      </c>
      <c r="G458" s="191"/>
      <c r="H458" s="193" t="s">
        <v>19</v>
      </c>
      <c r="I458" s="195"/>
      <c r="J458" s="191"/>
      <c r="K458" s="191"/>
      <c r="L458" s="196"/>
      <c r="M458" s="197"/>
      <c r="N458" s="198"/>
      <c r="O458" s="198"/>
      <c r="P458" s="198"/>
      <c r="Q458" s="198"/>
      <c r="R458" s="198"/>
      <c r="S458" s="198"/>
      <c r="T458" s="199"/>
      <c r="AT458" s="200" t="s">
        <v>165</v>
      </c>
      <c r="AU458" s="200" t="s">
        <v>86</v>
      </c>
      <c r="AV458" s="13" t="s">
        <v>84</v>
      </c>
      <c r="AW458" s="13" t="s">
        <v>37</v>
      </c>
      <c r="AX458" s="13" t="s">
        <v>76</v>
      </c>
      <c r="AY458" s="200" t="s">
        <v>157</v>
      </c>
    </row>
    <row r="459" spans="2:51" s="13" customFormat="1" ht="10">
      <c r="B459" s="190"/>
      <c r="C459" s="191"/>
      <c r="D459" s="192" t="s">
        <v>165</v>
      </c>
      <c r="E459" s="193" t="s">
        <v>19</v>
      </c>
      <c r="F459" s="194" t="s">
        <v>3295</v>
      </c>
      <c r="G459" s="191"/>
      <c r="H459" s="193" t="s">
        <v>19</v>
      </c>
      <c r="I459" s="195"/>
      <c r="J459" s="191"/>
      <c r="K459" s="191"/>
      <c r="L459" s="196"/>
      <c r="M459" s="197"/>
      <c r="N459" s="198"/>
      <c r="O459" s="198"/>
      <c r="P459" s="198"/>
      <c r="Q459" s="198"/>
      <c r="R459" s="198"/>
      <c r="S459" s="198"/>
      <c r="T459" s="199"/>
      <c r="AT459" s="200" t="s">
        <v>165</v>
      </c>
      <c r="AU459" s="200" t="s">
        <v>86</v>
      </c>
      <c r="AV459" s="13" t="s">
        <v>84</v>
      </c>
      <c r="AW459" s="13" t="s">
        <v>37</v>
      </c>
      <c r="AX459" s="13" t="s">
        <v>76</v>
      </c>
      <c r="AY459" s="200" t="s">
        <v>157</v>
      </c>
    </row>
    <row r="460" spans="2:51" s="13" customFormat="1" ht="10">
      <c r="B460" s="190"/>
      <c r="C460" s="191"/>
      <c r="D460" s="192" t="s">
        <v>165</v>
      </c>
      <c r="E460" s="193" t="s">
        <v>19</v>
      </c>
      <c r="F460" s="194" t="s">
        <v>3296</v>
      </c>
      <c r="G460" s="191"/>
      <c r="H460" s="193" t="s">
        <v>19</v>
      </c>
      <c r="I460" s="195"/>
      <c r="J460" s="191"/>
      <c r="K460" s="191"/>
      <c r="L460" s="196"/>
      <c r="M460" s="197"/>
      <c r="N460" s="198"/>
      <c r="O460" s="198"/>
      <c r="P460" s="198"/>
      <c r="Q460" s="198"/>
      <c r="R460" s="198"/>
      <c r="S460" s="198"/>
      <c r="T460" s="199"/>
      <c r="AT460" s="200" t="s">
        <v>165</v>
      </c>
      <c r="AU460" s="200" t="s">
        <v>86</v>
      </c>
      <c r="AV460" s="13" t="s">
        <v>84</v>
      </c>
      <c r="AW460" s="13" t="s">
        <v>37</v>
      </c>
      <c r="AX460" s="13" t="s">
        <v>76</v>
      </c>
      <c r="AY460" s="200" t="s">
        <v>157</v>
      </c>
    </row>
    <row r="461" spans="2:51" s="13" customFormat="1" ht="10">
      <c r="B461" s="190"/>
      <c r="C461" s="191"/>
      <c r="D461" s="192" t="s">
        <v>165</v>
      </c>
      <c r="E461" s="193" t="s">
        <v>19</v>
      </c>
      <c r="F461" s="194" t="s">
        <v>3297</v>
      </c>
      <c r="G461" s="191"/>
      <c r="H461" s="193" t="s">
        <v>19</v>
      </c>
      <c r="I461" s="195"/>
      <c r="J461" s="191"/>
      <c r="K461" s="191"/>
      <c r="L461" s="196"/>
      <c r="M461" s="197"/>
      <c r="N461" s="198"/>
      <c r="O461" s="198"/>
      <c r="P461" s="198"/>
      <c r="Q461" s="198"/>
      <c r="R461" s="198"/>
      <c r="S461" s="198"/>
      <c r="T461" s="199"/>
      <c r="AT461" s="200" t="s">
        <v>165</v>
      </c>
      <c r="AU461" s="200" t="s">
        <v>86</v>
      </c>
      <c r="AV461" s="13" t="s">
        <v>84</v>
      </c>
      <c r="AW461" s="13" t="s">
        <v>37</v>
      </c>
      <c r="AX461" s="13" t="s">
        <v>76</v>
      </c>
      <c r="AY461" s="200" t="s">
        <v>157</v>
      </c>
    </row>
    <row r="462" spans="2:51" s="13" customFormat="1" ht="10">
      <c r="B462" s="190"/>
      <c r="C462" s="191"/>
      <c r="D462" s="192" t="s">
        <v>165</v>
      </c>
      <c r="E462" s="193" t="s">
        <v>19</v>
      </c>
      <c r="F462" s="194" t="s">
        <v>3303</v>
      </c>
      <c r="G462" s="191"/>
      <c r="H462" s="193" t="s">
        <v>19</v>
      </c>
      <c r="I462" s="195"/>
      <c r="J462" s="191"/>
      <c r="K462" s="191"/>
      <c r="L462" s="196"/>
      <c r="M462" s="197"/>
      <c r="N462" s="198"/>
      <c r="O462" s="198"/>
      <c r="P462" s="198"/>
      <c r="Q462" s="198"/>
      <c r="R462" s="198"/>
      <c r="S462" s="198"/>
      <c r="T462" s="199"/>
      <c r="AT462" s="200" t="s">
        <v>165</v>
      </c>
      <c r="AU462" s="200" t="s">
        <v>86</v>
      </c>
      <c r="AV462" s="13" t="s">
        <v>84</v>
      </c>
      <c r="AW462" s="13" t="s">
        <v>37</v>
      </c>
      <c r="AX462" s="13" t="s">
        <v>76</v>
      </c>
      <c r="AY462" s="200" t="s">
        <v>157</v>
      </c>
    </row>
    <row r="463" spans="2:51" s="14" customFormat="1" ht="10">
      <c r="B463" s="201"/>
      <c r="C463" s="202"/>
      <c r="D463" s="192" t="s">
        <v>165</v>
      </c>
      <c r="E463" s="203" t="s">
        <v>19</v>
      </c>
      <c r="F463" s="204" t="s">
        <v>3433</v>
      </c>
      <c r="G463" s="202"/>
      <c r="H463" s="205">
        <v>0.48</v>
      </c>
      <c r="I463" s="206"/>
      <c r="J463" s="202"/>
      <c r="K463" s="202"/>
      <c r="L463" s="207"/>
      <c r="M463" s="208"/>
      <c r="N463" s="209"/>
      <c r="O463" s="209"/>
      <c r="P463" s="209"/>
      <c r="Q463" s="209"/>
      <c r="R463" s="209"/>
      <c r="S463" s="209"/>
      <c r="T463" s="210"/>
      <c r="AT463" s="211" t="s">
        <v>165</v>
      </c>
      <c r="AU463" s="211" t="s">
        <v>86</v>
      </c>
      <c r="AV463" s="14" t="s">
        <v>86</v>
      </c>
      <c r="AW463" s="14" t="s">
        <v>37</v>
      </c>
      <c r="AX463" s="14" t="s">
        <v>84</v>
      </c>
      <c r="AY463" s="211" t="s">
        <v>157</v>
      </c>
    </row>
    <row r="464" spans="1:65" s="2" customFormat="1" ht="14.4" customHeight="1">
      <c r="A464" s="36"/>
      <c r="B464" s="37"/>
      <c r="C464" s="176" t="s">
        <v>391</v>
      </c>
      <c r="D464" s="176" t="s">
        <v>159</v>
      </c>
      <c r="E464" s="177" t="s">
        <v>1988</v>
      </c>
      <c r="F464" s="178" t="s">
        <v>1989</v>
      </c>
      <c r="G464" s="179" t="s">
        <v>483</v>
      </c>
      <c r="H464" s="180">
        <v>0.005</v>
      </c>
      <c r="I464" s="181"/>
      <c r="J464" s="182">
        <f>ROUND(I464*H464,2)</f>
        <v>0</v>
      </c>
      <c r="K464" s="183"/>
      <c r="L464" s="41"/>
      <c r="M464" s="184" t="s">
        <v>19</v>
      </c>
      <c r="N464" s="185" t="s">
        <v>47</v>
      </c>
      <c r="O464" s="66"/>
      <c r="P464" s="186">
        <f>O464*H464</f>
        <v>0</v>
      </c>
      <c r="Q464" s="186">
        <v>1.06277</v>
      </c>
      <c r="R464" s="186">
        <f>Q464*H464</f>
        <v>0.00531385</v>
      </c>
      <c r="S464" s="186">
        <v>0</v>
      </c>
      <c r="T464" s="187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8" t="s">
        <v>163</v>
      </c>
      <c r="AT464" s="188" t="s">
        <v>159</v>
      </c>
      <c r="AU464" s="188" t="s">
        <v>86</v>
      </c>
      <c r="AY464" s="19" t="s">
        <v>157</v>
      </c>
      <c r="BE464" s="189">
        <f>IF(N464="základní",J464,0)</f>
        <v>0</v>
      </c>
      <c r="BF464" s="189">
        <f>IF(N464="snížená",J464,0)</f>
        <v>0</v>
      </c>
      <c r="BG464" s="189">
        <f>IF(N464="zákl. přenesená",J464,0)</f>
        <v>0</v>
      </c>
      <c r="BH464" s="189">
        <f>IF(N464="sníž. přenesená",J464,0)</f>
        <v>0</v>
      </c>
      <c r="BI464" s="189">
        <f>IF(N464="nulová",J464,0)</f>
        <v>0</v>
      </c>
      <c r="BJ464" s="19" t="s">
        <v>84</v>
      </c>
      <c r="BK464" s="189">
        <f>ROUND(I464*H464,2)</f>
        <v>0</v>
      </c>
      <c r="BL464" s="19" t="s">
        <v>163</v>
      </c>
      <c r="BM464" s="188" t="s">
        <v>3434</v>
      </c>
    </row>
    <row r="465" spans="1:47" s="2" customFormat="1" ht="10">
      <c r="A465" s="36"/>
      <c r="B465" s="37"/>
      <c r="C465" s="38"/>
      <c r="D465" s="212" t="s">
        <v>178</v>
      </c>
      <c r="E465" s="38"/>
      <c r="F465" s="213" t="s">
        <v>1991</v>
      </c>
      <c r="G465" s="38"/>
      <c r="H465" s="38"/>
      <c r="I465" s="214"/>
      <c r="J465" s="38"/>
      <c r="K465" s="38"/>
      <c r="L465" s="41"/>
      <c r="M465" s="215"/>
      <c r="N465" s="216"/>
      <c r="O465" s="66"/>
      <c r="P465" s="66"/>
      <c r="Q465" s="66"/>
      <c r="R465" s="66"/>
      <c r="S465" s="66"/>
      <c r="T465" s="67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178</v>
      </c>
      <c r="AU465" s="19" t="s">
        <v>86</v>
      </c>
    </row>
    <row r="466" spans="2:51" s="13" customFormat="1" ht="10">
      <c r="B466" s="190"/>
      <c r="C466" s="191"/>
      <c r="D466" s="192" t="s">
        <v>165</v>
      </c>
      <c r="E466" s="193" t="s">
        <v>19</v>
      </c>
      <c r="F466" s="194" t="s">
        <v>3292</v>
      </c>
      <c r="G466" s="191"/>
      <c r="H466" s="193" t="s">
        <v>19</v>
      </c>
      <c r="I466" s="195"/>
      <c r="J466" s="191"/>
      <c r="K466" s="191"/>
      <c r="L466" s="196"/>
      <c r="M466" s="197"/>
      <c r="N466" s="198"/>
      <c r="O466" s="198"/>
      <c r="P466" s="198"/>
      <c r="Q466" s="198"/>
      <c r="R466" s="198"/>
      <c r="S466" s="198"/>
      <c r="T466" s="199"/>
      <c r="AT466" s="200" t="s">
        <v>165</v>
      </c>
      <c r="AU466" s="200" t="s">
        <v>86</v>
      </c>
      <c r="AV466" s="13" t="s">
        <v>84</v>
      </c>
      <c r="AW466" s="13" t="s">
        <v>37</v>
      </c>
      <c r="AX466" s="13" t="s">
        <v>76</v>
      </c>
      <c r="AY466" s="200" t="s">
        <v>157</v>
      </c>
    </row>
    <row r="467" spans="2:51" s="13" customFormat="1" ht="10">
      <c r="B467" s="190"/>
      <c r="C467" s="191"/>
      <c r="D467" s="192" t="s">
        <v>165</v>
      </c>
      <c r="E467" s="193" t="s">
        <v>19</v>
      </c>
      <c r="F467" s="194" t="s">
        <v>2903</v>
      </c>
      <c r="G467" s="191"/>
      <c r="H467" s="193" t="s">
        <v>19</v>
      </c>
      <c r="I467" s="195"/>
      <c r="J467" s="191"/>
      <c r="K467" s="191"/>
      <c r="L467" s="196"/>
      <c r="M467" s="197"/>
      <c r="N467" s="198"/>
      <c r="O467" s="198"/>
      <c r="P467" s="198"/>
      <c r="Q467" s="198"/>
      <c r="R467" s="198"/>
      <c r="S467" s="198"/>
      <c r="T467" s="199"/>
      <c r="AT467" s="200" t="s">
        <v>165</v>
      </c>
      <c r="AU467" s="200" t="s">
        <v>86</v>
      </c>
      <c r="AV467" s="13" t="s">
        <v>84</v>
      </c>
      <c r="AW467" s="13" t="s">
        <v>37</v>
      </c>
      <c r="AX467" s="13" t="s">
        <v>76</v>
      </c>
      <c r="AY467" s="200" t="s">
        <v>157</v>
      </c>
    </row>
    <row r="468" spans="2:51" s="13" customFormat="1" ht="10">
      <c r="B468" s="190"/>
      <c r="C468" s="191"/>
      <c r="D468" s="192" t="s">
        <v>165</v>
      </c>
      <c r="E468" s="193" t="s">
        <v>19</v>
      </c>
      <c r="F468" s="194" t="s">
        <v>3293</v>
      </c>
      <c r="G468" s="191"/>
      <c r="H468" s="193" t="s">
        <v>19</v>
      </c>
      <c r="I468" s="195"/>
      <c r="J468" s="191"/>
      <c r="K468" s="191"/>
      <c r="L468" s="196"/>
      <c r="M468" s="197"/>
      <c r="N468" s="198"/>
      <c r="O468" s="198"/>
      <c r="P468" s="198"/>
      <c r="Q468" s="198"/>
      <c r="R468" s="198"/>
      <c r="S468" s="198"/>
      <c r="T468" s="199"/>
      <c r="AT468" s="200" t="s">
        <v>165</v>
      </c>
      <c r="AU468" s="200" t="s">
        <v>86</v>
      </c>
      <c r="AV468" s="13" t="s">
        <v>84</v>
      </c>
      <c r="AW468" s="13" t="s">
        <v>37</v>
      </c>
      <c r="AX468" s="13" t="s">
        <v>76</v>
      </c>
      <c r="AY468" s="200" t="s">
        <v>157</v>
      </c>
    </row>
    <row r="469" spans="2:51" s="13" customFormat="1" ht="10">
      <c r="B469" s="190"/>
      <c r="C469" s="191"/>
      <c r="D469" s="192" t="s">
        <v>165</v>
      </c>
      <c r="E469" s="193" t="s">
        <v>19</v>
      </c>
      <c r="F469" s="194" t="s">
        <v>3294</v>
      </c>
      <c r="G469" s="191"/>
      <c r="H469" s="193" t="s">
        <v>19</v>
      </c>
      <c r="I469" s="195"/>
      <c r="J469" s="191"/>
      <c r="K469" s="191"/>
      <c r="L469" s="196"/>
      <c r="M469" s="197"/>
      <c r="N469" s="198"/>
      <c r="O469" s="198"/>
      <c r="P469" s="198"/>
      <c r="Q469" s="198"/>
      <c r="R469" s="198"/>
      <c r="S469" s="198"/>
      <c r="T469" s="199"/>
      <c r="AT469" s="200" t="s">
        <v>165</v>
      </c>
      <c r="AU469" s="200" t="s">
        <v>86</v>
      </c>
      <c r="AV469" s="13" t="s">
        <v>84</v>
      </c>
      <c r="AW469" s="13" t="s">
        <v>37</v>
      </c>
      <c r="AX469" s="13" t="s">
        <v>76</v>
      </c>
      <c r="AY469" s="200" t="s">
        <v>157</v>
      </c>
    </row>
    <row r="470" spans="2:51" s="13" customFormat="1" ht="10">
      <c r="B470" s="190"/>
      <c r="C470" s="191"/>
      <c r="D470" s="192" t="s">
        <v>165</v>
      </c>
      <c r="E470" s="193" t="s">
        <v>19</v>
      </c>
      <c r="F470" s="194" t="s">
        <v>3295</v>
      </c>
      <c r="G470" s="191"/>
      <c r="H470" s="193" t="s">
        <v>19</v>
      </c>
      <c r="I470" s="195"/>
      <c r="J470" s="191"/>
      <c r="K470" s="191"/>
      <c r="L470" s="196"/>
      <c r="M470" s="197"/>
      <c r="N470" s="198"/>
      <c r="O470" s="198"/>
      <c r="P470" s="198"/>
      <c r="Q470" s="198"/>
      <c r="R470" s="198"/>
      <c r="S470" s="198"/>
      <c r="T470" s="199"/>
      <c r="AT470" s="200" t="s">
        <v>165</v>
      </c>
      <c r="AU470" s="200" t="s">
        <v>86</v>
      </c>
      <c r="AV470" s="13" t="s">
        <v>84</v>
      </c>
      <c r="AW470" s="13" t="s">
        <v>37</v>
      </c>
      <c r="AX470" s="13" t="s">
        <v>76</v>
      </c>
      <c r="AY470" s="200" t="s">
        <v>157</v>
      </c>
    </row>
    <row r="471" spans="2:51" s="13" customFormat="1" ht="10">
      <c r="B471" s="190"/>
      <c r="C471" s="191"/>
      <c r="D471" s="192" t="s">
        <v>165</v>
      </c>
      <c r="E471" s="193" t="s">
        <v>19</v>
      </c>
      <c r="F471" s="194" t="s">
        <v>3296</v>
      </c>
      <c r="G471" s="191"/>
      <c r="H471" s="193" t="s">
        <v>19</v>
      </c>
      <c r="I471" s="195"/>
      <c r="J471" s="191"/>
      <c r="K471" s="191"/>
      <c r="L471" s="196"/>
      <c r="M471" s="197"/>
      <c r="N471" s="198"/>
      <c r="O471" s="198"/>
      <c r="P471" s="198"/>
      <c r="Q471" s="198"/>
      <c r="R471" s="198"/>
      <c r="S471" s="198"/>
      <c r="T471" s="199"/>
      <c r="AT471" s="200" t="s">
        <v>165</v>
      </c>
      <c r="AU471" s="200" t="s">
        <v>86</v>
      </c>
      <c r="AV471" s="13" t="s">
        <v>84</v>
      </c>
      <c r="AW471" s="13" t="s">
        <v>37</v>
      </c>
      <c r="AX471" s="13" t="s">
        <v>76</v>
      </c>
      <c r="AY471" s="200" t="s">
        <v>157</v>
      </c>
    </row>
    <row r="472" spans="2:51" s="13" customFormat="1" ht="10">
      <c r="B472" s="190"/>
      <c r="C472" s="191"/>
      <c r="D472" s="192" t="s">
        <v>165</v>
      </c>
      <c r="E472" s="193" t="s">
        <v>19</v>
      </c>
      <c r="F472" s="194" t="s">
        <v>3297</v>
      </c>
      <c r="G472" s="191"/>
      <c r="H472" s="193" t="s">
        <v>19</v>
      </c>
      <c r="I472" s="195"/>
      <c r="J472" s="191"/>
      <c r="K472" s="191"/>
      <c r="L472" s="196"/>
      <c r="M472" s="197"/>
      <c r="N472" s="198"/>
      <c r="O472" s="198"/>
      <c r="P472" s="198"/>
      <c r="Q472" s="198"/>
      <c r="R472" s="198"/>
      <c r="S472" s="198"/>
      <c r="T472" s="199"/>
      <c r="AT472" s="200" t="s">
        <v>165</v>
      </c>
      <c r="AU472" s="200" t="s">
        <v>86</v>
      </c>
      <c r="AV472" s="13" t="s">
        <v>84</v>
      </c>
      <c r="AW472" s="13" t="s">
        <v>37</v>
      </c>
      <c r="AX472" s="13" t="s">
        <v>76</v>
      </c>
      <c r="AY472" s="200" t="s">
        <v>157</v>
      </c>
    </row>
    <row r="473" spans="2:51" s="13" customFormat="1" ht="10">
      <c r="B473" s="190"/>
      <c r="C473" s="191"/>
      <c r="D473" s="192" t="s">
        <v>165</v>
      </c>
      <c r="E473" s="193" t="s">
        <v>19</v>
      </c>
      <c r="F473" s="194" t="s">
        <v>3303</v>
      </c>
      <c r="G473" s="191"/>
      <c r="H473" s="193" t="s">
        <v>19</v>
      </c>
      <c r="I473" s="195"/>
      <c r="J473" s="191"/>
      <c r="K473" s="191"/>
      <c r="L473" s="196"/>
      <c r="M473" s="197"/>
      <c r="N473" s="198"/>
      <c r="O473" s="198"/>
      <c r="P473" s="198"/>
      <c r="Q473" s="198"/>
      <c r="R473" s="198"/>
      <c r="S473" s="198"/>
      <c r="T473" s="199"/>
      <c r="AT473" s="200" t="s">
        <v>165</v>
      </c>
      <c r="AU473" s="200" t="s">
        <v>86</v>
      </c>
      <c r="AV473" s="13" t="s">
        <v>84</v>
      </c>
      <c r="AW473" s="13" t="s">
        <v>37</v>
      </c>
      <c r="AX473" s="13" t="s">
        <v>76</v>
      </c>
      <c r="AY473" s="200" t="s">
        <v>157</v>
      </c>
    </row>
    <row r="474" spans="2:51" s="14" customFormat="1" ht="10">
      <c r="B474" s="201"/>
      <c r="C474" s="202"/>
      <c r="D474" s="192" t="s">
        <v>165</v>
      </c>
      <c r="E474" s="203" t="s">
        <v>19</v>
      </c>
      <c r="F474" s="204" t="s">
        <v>3435</v>
      </c>
      <c r="G474" s="202"/>
      <c r="H474" s="205">
        <v>0.005</v>
      </c>
      <c r="I474" s="206"/>
      <c r="J474" s="202"/>
      <c r="K474" s="202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165</v>
      </c>
      <c r="AU474" s="211" t="s">
        <v>86</v>
      </c>
      <c r="AV474" s="14" t="s">
        <v>86</v>
      </c>
      <c r="AW474" s="14" t="s">
        <v>37</v>
      </c>
      <c r="AX474" s="14" t="s">
        <v>84</v>
      </c>
      <c r="AY474" s="211" t="s">
        <v>157</v>
      </c>
    </row>
    <row r="475" spans="1:65" s="2" customFormat="1" ht="14.4" customHeight="1">
      <c r="A475" s="36"/>
      <c r="B475" s="37"/>
      <c r="C475" s="176" t="s">
        <v>398</v>
      </c>
      <c r="D475" s="176" t="s">
        <v>159</v>
      </c>
      <c r="E475" s="177" t="s">
        <v>3436</v>
      </c>
      <c r="F475" s="178" t="s">
        <v>3437</v>
      </c>
      <c r="G475" s="179" t="s">
        <v>254</v>
      </c>
      <c r="H475" s="180">
        <v>0.955</v>
      </c>
      <c r="I475" s="181"/>
      <c r="J475" s="182">
        <f>ROUND(I475*H475,2)</f>
        <v>0</v>
      </c>
      <c r="K475" s="183"/>
      <c r="L475" s="41"/>
      <c r="M475" s="184" t="s">
        <v>19</v>
      </c>
      <c r="N475" s="185" t="s">
        <v>47</v>
      </c>
      <c r="O475" s="66"/>
      <c r="P475" s="186">
        <f>O475*H475</f>
        <v>0</v>
      </c>
      <c r="Q475" s="186">
        <v>2.25634</v>
      </c>
      <c r="R475" s="186">
        <f>Q475*H475</f>
        <v>2.1548046999999997</v>
      </c>
      <c r="S475" s="186">
        <v>0</v>
      </c>
      <c r="T475" s="187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88" t="s">
        <v>163</v>
      </c>
      <c r="AT475" s="188" t="s">
        <v>159</v>
      </c>
      <c r="AU475" s="188" t="s">
        <v>86</v>
      </c>
      <c r="AY475" s="19" t="s">
        <v>157</v>
      </c>
      <c r="BE475" s="189">
        <f>IF(N475="základní",J475,0)</f>
        <v>0</v>
      </c>
      <c r="BF475" s="189">
        <f>IF(N475="snížená",J475,0)</f>
        <v>0</v>
      </c>
      <c r="BG475" s="189">
        <f>IF(N475="zákl. přenesená",J475,0)</f>
        <v>0</v>
      </c>
      <c r="BH475" s="189">
        <f>IF(N475="sníž. přenesená",J475,0)</f>
        <v>0</v>
      </c>
      <c r="BI475" s="189">
        <f>IF(N475="nulová",J475,0)</f>
        <v>0</v>
      </c>
      <c r="BJ475" s="19" t="s">
        <v>84</v>
      </c>
      <c r="BK475" s="189">
        <f>ROUND(I475*H475,2)</f>
        <v>0</v>
      </c>
      <c r="BL475" s="19" t="s">
        <v>163</v>
      </c>
      <c r="BM475" s="188" t="s">
        <v>3438</v>
      </c>
    </row>
    <row r="476" spans="1:47" s="2" customFormat="1" ht="10">
      <c r="A476" s="36"/>
      <c r="B476" s="37"/>
      <c r="C476" s="38"/>
      <c r="D476" s="212" t="s">
        <v>178</v>
      </c>
      <c r="E476" s="38"/>
      <c r="F476" s="213" t="s">
        <v>3439</v>
      </c>
      <c r="G476" s="38"/>
      <c r="H476" s="38"/>
      <c r="I476" s="214"/>
      <c r="J476" s="38"/>
      <c r="K476" s="38"/>
      <c r="L476" s="41"/>
      <c r="M476" s="215"/>
      <c r="N476" s="216"/>
      <c r="O476" s="66"/>
      <c r="P476" s="66"/>
      <c r="Q476" s="66"/>
      <c r="R476" s="66"/>
      <c r="S476" s="66"/>
      <c r="T476" s="67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178</v>
      </c>
      <c r="AU476" s="19" t="s">
        <v>86</v>
      </c>
    </row>
    <row r="477" spans="2:51" s="13" customFormat="1" ht="10">
      <c r="B477" s="190"/>
      <c r="C477" s="191"/>
      <c r="D477" s="192" t="s">
        <v>165</v>
      </c>
      <c r="E477" s="193" t="s">
        <v>19</v>
      </c>
      <c r="F477" s="194" t="s">
        <v>3292</v>
      </c>
      <c r="G477" s="191"/>
      <c r="H477" s="193" t="s">
        <v>19</v>
      </c>
      <c r="I477" s="195"/>
      <c r="J477" s="191"/>
      <c r="K477" s="191"/>
      <c r="L477" s="196"/>
      <c r="M477" s="197"/>
      <c r="N477" s="198"/>
      <c r="O477" s="198"/>
      <c r="P477" s="198"/>
      <c r="Q477" s="198"/>
      <c r="R477" s="198"/>
      <c r="S477" s="198"/>
      <c r="T477" s="199"/>
      <c r="AT477" s="200" t="s">
        <v>165</v>
      </c>
      <c r="AU477" s="200" t="s">
        <v>86</v>
      </c>
      <c r="AV477" s="13" t="s">
        <v>84</v>
      </c>
      <c r="AW477" s="13" t="s">
        <v>37</v>
      </c>
      <c r="AX477" s="13" t="s">
        <v>76</v>
      </c>
      <c r="AY477" s="200" t="s">
        <v>157</v>
      </c>
    </row>
    <row r="478" spans="2:51" s="13" customFormat="1" ht="10">
      <c r="B478" s="190"/>
      <c r="C478" s="191"/>
      <c r="D478" s="192" t="s">
        <v>165</v>
      </c>
      <c r="E478" s="193" t="s">
        <v>19</v>
      </c>
      <c r="F478" s="194" t="s">
        <v>2903</v>
      </c>
      <c r="G478" s="191"/>
      <c r="H478" s="193" t="s">
        <v>19</v>
      </c>
      <c r="I478" s="195"/>
      <c r="J478" s="191"/>
      <c r="K478" s="191"/>
      <c r="L478" s="196"/>
      <c r="M478" s="197"/>
      <c r="N478" s="198"/>
      <c r="O478" s="198"/>
      <c r="P478" s="198"/>
      <c r="Q478" s="198"/>
      <c r="R478" s="198"/>
      <c r="S478" s="198"/>
      <c r="T478" s="199"/>
      <c r="AT478" s="200" t="s">
        <v>165</v>
      </c>
      <c r="AU478" s="200" t="s">
        <v>86</v>
      </c>
      <c r="AV478" s="13" t="s">
        <v>84</v>
      </c>
      <c r="AW478" s="13" t="s">
        <v>37</v>
      </c>
      <c r="AX478" s="13" t="s">
        <v>76</v>
      </c>
      <c r="AY478" s="200" t="s">
        <v>157</v>
      </c>
    </row>
    <row r="479" spans="2:51" s="13" customFormat="1" ht="10">
      <c r="B479" s="190"/>
      <c r="C479" s="191"/>
      <c r="D479" s="192" t="s">
        <v>165</v>
      </c>
      <c r="E479" s="193" t="s">
        <v>19</v>
      </c>
      <c r="F479" s="194" t="s">
        <v>3293</v>
      </c>
      <c r="G479" s="191"/>
      <c r="H479" s="193" t="s">
        <v>19</v>
      </c>
      <c r="I479" s="195"/>
      <c r="J479" s="191"/>
      <c r="K479" s="191"/>
      <c r="L479" s="196"/>
      <c r="M479" s="197"/>
      <c r="N479" s="198"/>
      <c r="O479" s="198"/>
      <c r="P479" s="198"/>
      <c r="Q479" s="198"/>
      <c r="R479" s="198"/>
      <c r="S479" s="198"/>
      <c r="T479" s="199"/>
      <c r="AT479" s="200" t="s">
        <v>165</v>
      </c>
      <c r="AU479" s="200" t="s">
        <v>86</v>
      </c>
      <c r="AV479" s="13" t="s">
        <v>84</v>
      </c>
      <c r="AW479" s="13" t="s">
        <v>37</v>
      </c>
      <c r="AX479" s="13" t="s">
        <v>76</v>
      </c>
      <c r="AY479" s="200" t="s">
        <v>157</v>
      </c>
    </row>
    <row r="480" spans="2:51" s="13" customFormat="1" ht="10">
      <c r="B480" s="190"/>
      <c r="C480" s="191"/>
      <c r="D480" s="192" t="s">
        <v>165</v>
      </c>
      <c r="E480" s="193" t="s">
        <v>19</v>
      </c>
      <c r="F480" s="194" t="s">
        <v>3294</v>
      </c>
      <c r="G480" s="191"/>
      <c r="H480" s="193" t="s">
        <v>19</v>
      </c>
      <c r="I480" s="195"/>
      <c r="J480" s="191"/>
      <c r="K480" s="191"/>
      <c r="L480" s="196"/>
      <c r="M480" s="197"/>
      <c r="N480" s="198"/>
      <c r="O480" s="198"/>
      <c r="P480" s="198"/>
      <c r="Q480" s="198"/>
      <c r="R480" s="198"/>
      <c r="S480" s="198"/>
      <c r="T480" s="199"/>
      <c r="AT480" s="200" t="s">
        <v>165</v>
      </c>
      <c r="AU480" s="200" t="s">
        <v>86</v>
      </c>
      <c r="AV480" s="13" t="s">
        <v>84</v>
      </c>
      <c r="AW480" s="13" t="s">
        <v>37</v>
      </c>
      <c r="AX480" s="13" t="s">
        <v>76</v>
      </c>
      <c r="AY480" s="200" t="s">
        <v>157</v>
      </c>
    </row>
    <row r="481" spans="2:51" s="13" customFormat="1" ht="10">
      <c r="B481" s="190"/>
      <c r="C481" s="191"/>
      <c r="D481" s="192" t="s">
        <v>165</v>
      </c>
      <c r="E481" s="193" t="s">
        <v>19</v>
      </c>
      <c r="F481" s="194" t="s">
        <v>3295</v>
      </c>
      <c r="G481" s="191"/>
      <c r="H481" s="193" t="s">
        <v>19</v>
      </c>
      <c r="I481" s="195"/>
      <c r="J481" s="191"/>
      <c r="K481" s="191"/>
      <c r="L481" s="196"/>
      <c r="M481" s="197"/>
      <c r="N481" s="198"/>
      <c r="O481" s="198"/>
      <c r="P481" s="198"/>
      <c r="Q481" s="198"/>
      <c r="R481" s="198"/>
      <c r="S481" s="198"/>
      <c r="T481" s="199"/>
      <c r="AT481" s="200" t="s">
        <v>165</v>
      </c>
      <c r="AU481" s="200" t="s">
        <v>86</v>
      </c>
      <c r="AV481" s="13" t="s">
        <v>84</v>
      </c>
      <c r="AW481" s="13" t="s">
        <v>37</v>
      </c>
      <c r="AX481" s="13" t="s">
        <v>76</v>
      </c>
      <c r="AY481" s="200" t="s">
        <v>157</v>
      </c>
    </row>
    <row r="482" spans="2:51" s="13" customFormat="1" ht="10">
      <c r="B482" s="190"/>
      <c r="C482" s="191"/>
      <c r="D482" s="192" t="s">
        <v>165</v>
      </c>
      <c r="E482" s="193" t="s">
        <v>19</v>
      </c>
      <c r="F482" s="194" t="s">
        <v>3296</v>
      </c>
      <c r="G482" s="191"/>
      <c r="H482" s="193" t="s">
        <v>19</v>
      </c>
      <c r="I482" s="195"/>
      <c r="J482" s="191"/>
      <c r="K482" s="191"/>
      <c r="L482" s="196"/>
      <c r="M482" s="197"/>
      <c r="N482" s="198"/>
      <c r="O482" s="198"/>
      <c r="P482" s="198"/>
      <c r="Q482" s="198"/>
      <c r="R482" s="198"/>
      <c r="S482" s="198"/>
      <c r="T482" s="199"/>
      <c r="AT482" s="200" t="s">
        <v>165</v>
      </c>
      <c r="AU482" s="200" t="s">
        <v>86</v>
      </c>
      <c r="AV482" s="13" t="s">
        <v>84</v>
      </c>
      <c r="AW482" s="13" t="s">
        <v>37</v>
      </c>
      <c r="AX482" s="13" t="s">
        <v>76</v>
      </c>
      <c r="AY482" s="200" t="s">
        <v>157</v>
      </c>
    </row>
    <row r="483" spans="2:51" s="13" customFormat="1" ht="10">
      <c r="B483" s="190"/>
      <c r="C483" s="191"/>
      <c r="D483" s="192" t="s">
        <v>165</v>
      </c>
      <c r="E483" s="193" t="s">
        <v>19</v>
      </c>
      <c r="F483" s="194" t="s">
        <v>3297</v>
      </c>
      <c r="G483" s="191"/>
      <c r="H483" s="193" t="s">
        <v>19</v>
      </c>
      <c r="I483" s="195"/>
      <c r="J483" s="191"/>
      <c r="K483" s="191"/>
      <c r="L483" s="196"/>
      <c r="M483" s="197"/>
      <c r="N483" s="198"/>
      <c r="O483" s="198"/>
      <c r="P483" s="198"/>
      <c r="Q483" s="198"/>
      <c r="R483" s="198"/>
      <c r="S483" s="198"/>
      <c r="T483" s="199"/>
      <c r="AT483" s="200" t="s">
        <v>165</v>
      </c>
      <c r="AU483" s="200" t="s">
        <v>86</v>
      </c>
      <c r="AV483" s="13" t="s">
        <v>84</v>
      </c>
      <c r="AW483" s="13" t="s">
        <v>37</v>
      </c>
      <c r="AX483" s="13" t="s">
        <v>76</v>
      </c>
      <c r="AY483" s="200" t="s">
        <v>157</v>
      </c>
    </row>
    <row r="484" spans="2:51" s="13" customFormat="1" ht="10">
      <c r="B484" s="190"/>
      <c r="C484" s="191"/>
      <c r="D484" s="192" t="s">
        <v>165</v>
      </c>
      <c r="E484" s="193" t="s">
        <v>19</v>
      </c>
      <c r="F484" s="194" t="s">
        <v>3303</v>
      </c>
      <c r="G484" s="191"/>
      <c r="H484" s="193" t="s">
        <v>19</v>
      </c>
      <c r="I484" s="195"/>
      <c r="J484" s="191"/>
      <c r="K484" s="191"/>
      <c r="L484" s="196"/>
      <c r="M484" s="197"/>
      <c r="N484" s="198"/>
      <c r="O484" s="198"/>
      <c r="P484" s="198"/>
      <c r="Q484" s="198"/>
      <c r="R484" s="198"/>
      <c r="S484" s="198"/>
      <c r="T484" s="199"/>
      <c r="AT484" s="200" t="s">
        <v>165</v>
      </c>
      <c r="AU484" s="200" t="s">
        <v>86</v>
      </c>
      <c r="AV484" s="13" t="s">
        <v>84</v>
      </c>
      <c r="AW484" s="13" t="s">
        <v>37</v>
      </c>
      <c r="AX484" s="13" t="s">
        <v>76</v>
      </c>
      <c r="AY484" s="200" t="s">
        <v>157</v>
      </c>
    </row>
    <row r="485" spans="2:51" s="14" customFormat="1" ht="10">
      <c r="B485" s="201"/>
      <c r="C485" s="202"/>
      <c r="D485" s="192" t="s">
        <v>165</v>
      </c>
      <c r="E485" s="203" t="s">
        <v>19</v>
      </c>
      <c r="F485" s="204" t="s">
        <v>3440</v>
      </c>
      <c r="G485" s="202"/>
      <c r="H485" s="205">
        <v>0.955</v>
      </c>
      <c r="I485" s="206"/>
      <c r="J485" s="202"/>
      <c r="K485" s="202"/>
      <c r="L485" s="207"/>
      <c r="M485" s="208"/>
      <c r="N485" s="209"/>
      <c r="O485" s="209"/>
      <c r="P485" s="209"/>
      <c r="Q485" s="209"/>
      <c r="R485" s="209"/>
      <c r="S485" s="209"/>
      <c r="T485" s="210"/>
      <c r="AT485" s="211" t="s">
        <v>165</v>
      </c>
      <c r="AU485" s="211" t="s">
        <v>86</v>
      </c>
      <c r="AV485" s="14" t="s">
        <v>86</v>
      </c>
      <c r="AW485" s="14" t="s">
        <v>37</v>
      </c>
      <c r="AX485" s="14" t="s">
        <v>84</v>
      </c>
      <c r="AY485" s="211" t="s">
        <v>157</v>
      </c>
    </row>
    <row r="486" spans="1:65" s="2" customFormat="1" ht="14.4" customHeight="1">
      <c r="A486" s="36"/>
      <c r="B486" s="37"/>
      <c r="C486" s="176" t="s">
        <v>406</v>
      </c>
      <c r="D486" s="176" t="s">
        <v>159</v>
      </c>
      <c r="E486" s="177" t="s">
        <v>3441</v>
      </c>
      <c r="F486" s="178" t="s">
        <v>3442</v>
      </c>
      <c r="G486" s="179" t="s">
        <v>176</v>
      </c>
      <c r="H486" s="180">
        <v>5.969</v>
      </c>
      <c r="I486" s="181"/>
      <c r="J486" s="182">
        <f>ROUND(I486*H486,2)</f>
        <v>0</v>
      </c>
      <c r="K486" s="183"/>
      <c r="L486" s="41"/>
      <c r="M486" s="184" t="s">
        <v>19</v>
      </c>
      <c r="N486" s="185" t="s">
        <v>47</v>
      </c>
      <c r="O486" s="66"/>
      <c r="P486" s="186">
        <f>O486*H486</f>
        <v>0</v>
      </c>
      <c r="Q486" s="186">
        <v>0.00408</v>
      </c>
      <c r="R486" s="186">
        <f>Q486*H486</f>
        <v>0.024353520000000003</v>
      </c>
      <c r="S486" s="186">
        <v>0</v>
      </c>
      <c r="T486" s="187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8" t="s">
        <v>163</v>
      </c>
      <c r="AT486" s="188" t="s">
        <v>159</v>
      </c>
      <c r="AU486" s="188" t="s">
        <v>86</v>
      </c>
      <c r="AY486" s="19" t="s">
        <v>157</v>
      </c>
      <c r="BE486" s="189">
        <f>IF(N486="základní",J486,0)</f>
        <v>0</v>
      </c>
      <c r="BF486" s="189">
        <f>IF(N486="snížená",J486,0)</f>
        <v>0</v>
      </c>
      <c r="BG486" s="189">
        <f>IF(N486="zákl. přenesená",J486,0)</f>
        <v>0</v>
      </c>
      <c r="BH486" s="189">
        <f>IF(N486="sníž. přenesená",J486,0)</f>
        <v>0</v>
      </c>
      <c r="BI486" s="189">
        <f>IF(N486="nulová",J486,0)</f>
        <v>0</v>
      </c>
      <c r="BJ486" s="19" t="s">
        <v>84</v>
      </c>
      <c r="BK486" s="189">
        <f>ROUND(I486*H486,2)</f>
        <v>0</v>
      </c>
      <c r="BL486" s="19" t="s">
        <v>163</v>
      </c>
      <c r="BM486" s="188" t="s">
        <v>3443</v>
      </c>
    </row>
    <row r="487" spans="2:51" s="13" customFormat="1" ht="10">
      <c r="B487" s="190"/>
      <c r="C487" s="191"/>
      <c r="D487" s="192" t="s">
        <v>165</v>
      </c>
      <c r="E487" s="193" t="s">
        <v>19</v>
      </c>
      <c r="F487" s="194" t="s">
        <v>3292</v>
      </c>
      <c r="G487" s="191"/>
      <c r="H487" s="193" t="s">
        <v>19</v>
      </c>
      <c r="I487" s="195"/>
      <c r="J487" s="191"/>
      <c r="K487" s="191"/>
      <c r="L487" s="196"/>
      <c r="M487" s="197"/>
      <c r="N487" s="198"/>
      <c r="O487" s="198"/>
      <c r="P487" s="198"/>
      <c r="Q487" s="198"/>
      <c r="R487" s="198"/>
      <c r="S487" s="198"/>
      <c r="T487" s="199"/>
      <c r="AT487" s="200" t="s">
        <v>165</v>
      </c>
      <c r="AU487" s="200" t="s">
        <v>86</v>
      </c>
      <c r="AV487" s="13" t="s">
        <v>84</v>
      </c>
      <c r="AW487" s="13" t="s">
        <v>37</v>
      </c>
      <c r="AX487" s="13" t="s">
        <v>76</v>
      </c>
      <c r="AY487" s="200" t="s">
        <v>157</v>
      </c>
    </row>
    <row r="488" spans="2:51" s="13" customFormat="1" ht="10">
      <c r="B488" s="190"/>
      <c r="C488" s="191"/>
      <c r="D488" s="192" t="s">
        <v>165</v>
      </c>
      <c r="E488" s="193" t="s">
        <v>19</v>
      </c>
      <c r="F488" s="194" t="s">
        <v>2903</v>
      </c>
      <c r="G488" s="191"/>
      <c r="H488" s="193" t="s">
        <v>19</v>
      </c>
      <c r="I488" s="195"/>
      <c r="J488" s="191"/>
      <c r="K488" s="191"/>
      <c r="L488" s="196"/>
      <c r="M488" s="197"/>
      <c r="N488" s="198"/>
      <c r="O488" s="198"/>
      <c r="P488" s="198"/>
      <c r="Q488" s="198"/>
      <c r="R488" s="198"/>
      <c r="S488" s="198"/>
      <c r="T488" s="199"/>
      <c r="AT488" s="200" t="s">
        <v>165</v>
      </c>
      <c r="AU488" s="200" t="s">
        <v>86</v>
      </c>
      <c r="AV488" s="13" t="s">
        <v>84</v>
      </c>
      <c r="AW488" s="13" t="s">
        <v>37</v>
      </c>
      <c r="AX488" s="13" t="s">
        <v>76</v>
      </c>
      <c r="AY488" s="200" t="s">
        <v>157</v>
      </c>
    </row>
    <row r="489" spans="2:51" s="13" customFormat="1" ht="10">
      <c r="B489" s="190"/>
      <c r="C489" s="191"/>
      <c r="D489" s="192" t="s">
        <v>165</v>
      </c>
      <c r="E489" s="193" t="s">
        <v>19</v>
      </c>
      <c r="F489" s="194" t="s">
        <v>3293</v>
      </c>
      <c r="G489" s="191"/>
      <c r="H489" s="193" t="s">
        <v>19</v>
      </c>
      <c r="I489" s="195"/>
      <c r="J489" s="191"/>
      <c r="K489" s="191"/>
      <c r="L489" s="196"/>
      <c r="M489" s="197"/>
      <c r="N489" s="198"/>
      <c r="O489" s="198"/>
      <c r="P489" s="198"/>
      <c r="Q489" s="198"/>
      <c r="R489" s="198"/>
      <c r="S489" s="198"/>
      <c r="T489" s="199"/>
      <c r="AT489" s="200" t="s">
        <v>165</v>
      </c>
      <c r="AU489" s="200" t="s">
        <v>86</v>
      </c>
      <c r="AV489" s="13" t="s">
        <v>84</v>
      </c>
      <c r="AW489" s="13" t="s">
        <v>37</v>
      </c>
      <c r="AX489" s="13" t="s">
        <v>76</v>
      </c>
      <c r="AY489" s="200" t="s">
        <v>157</v>
      </c>
    </row>
    <row r="490" spans="2:51" s="13" customFormat="1" ht="10">
      <c r="B490" s="190"/>
      <c r="C490" s="191"/>
      <c r="D490" s="192" t="s">
        <v>165</v>
      </c>
      <c r="E490" s="193" t="s">
        <v>19</v>
      </c>
      <c r="F490" s="194" t="s">
        <v>3294</v>
      </c>
      <c r="G490" s="191"/>
      <c r="H490" s="193" t="s">
        <v>19</v>
      </c>
      <c r="I490" s="195"/>
      <c r="J490" s="191"/>
      <c r="K490" s="191"/>
      <c r="L490" s="196"/>
      <c r="M490" s="197"/>
      <c r="N490" s="198"/>
      <c r="O490" s="198"/>
      <c r="P490" s="198"/>
      <c r="Q490" s="198"/>
      <c r="R490" s="198"/>
      <c r="S490" s="198"/>
      <c r="T490" s="199"/>
      <c r="AT490" s="200" t="s">
        <v>165</v>
      </c>
      <c r="AU490" s="200" t="s">
        <v>86</v>
      </c>
      <c r="AV490" s="13" t="s">
        <v>84</v>
      </c>
      <c r="AW490" s="13" t="s">
        <v>37</v>
      </c>
      <c r="AX490" s="13" t="s">
        <v>76</v>
      </c>
      <c r="AY490" s="200" t="s">
        <v>157</v>
      </c>
    </row>
    <row r="491" spans="2:51" s="13" customFormat="1" ht="10">
      <c r="B491" s="190"/>
      <c r="C491" s="191"/>
      <c r="D491" s="192" t="s">
        <v>165</v>
      </c>
      <c r="E491" s="193" t="s">
        <v>19</v>
      </c>
      <c r="F491" s="194" t="s">
        <v>3295</v>
      </c>
      <c r="G491" s="191"/>
      <c r="H491" s="193" t="s">
        <v>19</v>
      </c>
      <c r="I491" s="195"/>
      <c r="J491" s="191"/>
      <c r="K491" s="191"/>
      <c r="L491" s="196"/>
      <c r="M491" s="197"/>
      <c r="N491" s="198"/>
      <c r="O491" s="198"/>
      <c r="P491" s="198"/>
      <c r="Q491" s="198"/>
      <c r="R491" s="198"/>
      <c r="S491" s="198"/>
      <c r="T491" s="199"/>
      <c r="AT491" s="200" t="s">
        <v>165</v>
      </c>
      <c r="AU491" s="200" t="s">
        <v>86</v>
      </c>
      <c r="AV491" s="13" t="s">
        <v>84</v>
      </c>
      <c r="AW491" s="13" t="s">
        <v>37</v>
      </c>
      <c r="AX491" s="13" t="s">
        <v>76</v>
      </c>
      <c r="AY491" s="200" t="s">
        <v>157</v>
      </c>
    </row>
    <row r="492" spans="2:51" s="13" customFormat="1" ht="10">
      <c r="B492" s="190"/>
      <c r="C492" s="191"/>
      <c r="D492" s="192" t="s">
        <v>165</v>
      </c>
      <c r="E492" s="193" t="s">
        <v>19</v>
      </c>
      <c r="F492" s="194" t="s">
        <v>3296</v>
      </c>
      <c r="G492" s="191"/>
      <c r="H492" s="193" t="s">
        <v>19</v>
      </c>
      <c r="I492" s="195"/>
      <c r="J492" s="191"/>
      <c r="K492" s="191"/>
      <c r="L492" s="196"/>
      <c r="M492" s="197"/>
      <c r="N492" s="198"/>
      <c r="O492" s="198"/>
      <c r="P492" s="198"/>
      <c r="Q492" s="198"/>
      <c r="R492" s="198"/>
      <c r="S492" s="198"/>
      <c r="T492" s="199"/>
      <c r="AT492" s="200" t="s">
        <v>165</v>
      </c>
      <c r="AU492" s="200" t="s">
        <v>86</v>
      </c>
      <c r="AV492" s="13" t="s">
        <v>84</v>
      </c>
      <c r="AW492" s="13" t="s">
        <v>37</v>
      </c>
      <c r="AX492" s="13" t="s">
        <v>76</v>
      </c>
      <c r="AY492" s="200" t="s">
        <v>157</v>
      </c>
    </row>
    <row r="493" spans="2:51" s="13" customFormat="1" ht="10">
      <c r="B493" s="190"/>
      <c r="C493" s="191"/>
      <c r="D493" s="192" t="s">
        <v>165</v>
      </c>
      <c r="E493" s="193" t="s">
        <v>19</v>
      </c>
      <c r="F493" s="194" t="s">
        <v>3297</v>
      </c>
      <c r="G493" s="191"/>
      <c r="H493" s="193" t="s">
        <v>19</v>
      </c>
      <c r="I493" s="195"/>
      <c r="J493" s="191"/>
      <c r="K493" s="191"/>
      <c r="L493" s="196"/>
      <c r="M493" s="197"/>
      <c r="N493" s="198"/>
      <c r="O493" s="198"/>
      <c r="P493" s="198"/>
      <c r="Q493" s="198"/>
      <c r="R493" s="198"/>
      <c r="S493" s="198"/>
      <c r="T493" s="199"/>
      <c r="AT493" s="200" t="s">
        <v>165</v>
      </c>
      <c r="AU493" s="200" t="s">
        <v>86</v>
      </c>
      <c r="AV493" s="13" t="s">
        <v>84</v>
      </c>
      <c r="AW493" s="13" t="s">
        <v>37</v>
      </c>
      <c r="AX493" s="13" t="s">
        <v>76</v>
      </c>
      <c r="AY493" s="200" t="s">
        <v>157</v>
      </c>
    </row>
    <row r="494" spans="2:51" s="13" customFormat="1" ht="10">
      <c r="B494" s="190"/>
      <c r="C494" s="191"/>
      <c r="D494" s="192" t="s">
        <v>165</v>
      </c>
      <c r="E494" s="193" t="s">
        <v>19</v>
      </c>
      <c r="F494" s="194" t="s">
        <v>3303</v>
      </c>
      <c r="G494" s="191"/>
      <c r="H494" s="193" t="s">
        <v>19</v>
      </c>
      <c r="I494" s="195"/>
      <c r="J494" s="191"/>
      <c r="K494" s="191"/>
      <c r="L494" s="196"/>
      <c r="M494" s="197"/>
      <c r="N494" s="198"/>
      <c r="O494" s="198"/>
      <c r="P494" s="198"/>
      <c r="Q494" s="198"/>
      <c r="R494" s="198"/>
      <c r="S494" s="198"/>
      <c r="T494" s="199"/>
      <c r="AT494" s="200" t="s">
        <v>165</v>
      </c>
      <c r="AU494" s="200" t="s">
        <v>86</v>
      </c>
      <c r="AV494" s="13" t="s">
        <v>84</v>
      </c>
      <c r="AW494" s="13" t="s">
        <v>37</v>
      </c>
      <c r="AX494" s="13" t="s">
        <v>76</v>
      </c>
      <c r="AY494" s="200" t="s">
        <v>157</v>
      </c>
    </row>
    <row r="495" spans="2:51" s="14" customFormat="1" ht="10">
      <c r="B495" s="201"/>
      <c r="C495" s="202"/>
      <c r="D495" s="192" t="s">
        <v>165</v>
      </c>
      <c r="E495" s="203" t="s">
        <v>19</v>
      </c>
      <c r="F495" s="204" t="s">
        <v>3444</v>
      </c>
      <c r="G495" s="202"/>
      <c r="H495" s="205">
        <v>5.969</v>
      </c>
      <c r="I495" s="206"/>
      <c r="J495" s="202"/>
      <c r="K495" s="202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165</v>
      </c>
      <c r="AU495" s="211" t="s">
        <v>86</v>
      </c>
      <c r="AV495" s="14" t="s">
        <v>86</v>
      </c>
      <c r="AW495" s="14" t="s">
        <v>37</v>
      </c>
      <c r="AX495" s="14" t="s">
        <v>84</v>
      </c>
      <c r="AY495" s="211" t="s">
        <v>157</v>
      </c>
    </row>
    <row r="496" spans="1:65" s="2" customFormat="1" ht="22.25" customHeight="1">
      <c r="A496" s="36"/>
      <c r="B496" s="37"/>
      <c r="C496" s="176" t="s">
        <v>412</v>
      </c>
      <c r="D496" s="176" t="s">
        <v>159</v>
      </c>
      <c r="E496" s="177" t="s">
        <v>3445</v>
      </c>
      <c r="F496" s="178" t="s">
        <v>3446</v>
      </c>
      <c r="G496" s="179" t="s">
        <v>176</v>
      </c>
      <c r="H496" s="180">
        <v>5.969</v>
      </c>
      <c r="I496" s="181"/>
      <c r="J496" s="182">
        <f>ROUND(I496*H496,2)</f>
        <v>0</v>
      </c>
      <c r="K496" s="183"/>
      <c r="L496" s="41"/>
      <c r="M496" s="184" t="s">
        <v>19</v>
      </c>
      <c r="N496" s="185" t="s">
        <v>47</v>
      </c>
      <c r="O496" s="66"/>
      <c r="P496" s="186">
        <f>O496*H496</f>
        <v>0</v>
      </c>
      <c r="Q496" s="186">
        <v>0</v>
      </c>
      <c r="R496" s="186">
        <f>Q496*H496</f>
        <v>0</v>
      </c>
      <c r="S496" s="186">
        <v>0</v>
      </c>
      <c r="T496" s="187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8" t="s">
        <v>163</v>
      </c>
      <c r="AT496" s="188" t="s">
        <v>159</v>
      </c>
      <c r="AU496" s="188" t="s">
        <v>86</v>
      </c>
      <c r="AY496" s="19" t="s">
        <v>157</v>
      </c>
      <c r="BE496" s="189">
        <f>IF(N496="základní",J496,0)</f>
        <v>0</v>
      </c>
      <c r="BF496" s="189">
        <f>IF(N496="snížená",J496,0)</f>
        <v>0</v>
      </c>
      <c r="BG496" s="189">
        <f>IF(N496="zákl. přenesená",J496,0)</f>
        <v>0</v>
      </c>
      <c r="BH496" s="189">
        <f>IF(N496="sníž. přenesená",J496,0)</f>
        <v>0</v>
      </c>
      <c r="BI496" s="189">
        <f>IF(N496="nulová",J496,0)</f>
        <v>0</v>
      </c>
      <c r="BJ496" s="19" t="s">
        <v>84</v>
      </c>
      <c r="BK496" s="189">
        <f>ROUND(I496*H496,2)</f>
        <v>0</v>
      </c>
      <c r="BL496" s="19" t="s">
        <v>163</v>
      </c>
      <c r="BM496" s="188" t="s">
        <v>3447</v>
      </c>
    </row>
    <row r="497" spans="2:51" s="13" customFormat="1" ht="10">
      <c r="B497" s="190"/>
      <c r="C497" s="191"/>
      <c r="D497" s="192" t="s">
        <v>165</v>
      </c>
      <c r="E497" s="193" t="s">
        <v>19</v>
      </c>
      <c r="F497" s="194" t="s">
        <v>3292</v>
      </c>
      <c r="G497" s="191"/>
      <c r="H497" s="193" t="s">
        <v>19</v>
      </c>
      <c r="I497" s="195"/>
      <c r="J497" s="191"/>
      <c r="K497" s="191"/>
      <c r="L497" s="196"/>
      <c r="M497" s="197"/>
      <c r="N497" s="198"/>
      <c r="O497" s="198"/>
      <c r="P497" s="198"/>
      <c r="Q497" s="198"/>
      <c r="R497" s="198"/>
      <c r="S497" s="198"/>
      <c r="T497" s="199"/>
      <c r="AT497" s="200" t="s">
        <v>165</v>
      </c>
      <c r="AU497" s="200" t="s">
        <v>86</v>
      </c>
      <c r="AV497" s="13" t="s">
        <v>84</v>
      </c>
      <c r="AW497" s="13" t="s">
        <v>37</v>
      </c>
      <c r="AX497" s="13" t="s">
        <v>76</v>
      </c>
      <c r="AY497" s="200" t="s">
        <v>157</v>
      </c>
    </row>
    <row r="498" spans="2:51" s="13" customFormat="1" ht="10">
      <c r="B498" s="190"/>
      <c r="C498" s="191"/>
      <c r="D498" s="192" t="s">
        <v>165</v>
      </c>
      <c r="E498" s="193" t="s">
        <v>19</v>
      </c>
      <c r="F498" s="194" t="s">
        <v>2903</v>
      </c>
      <c r="G498" s="191"/>
      <c r="H498" s="193" t="s">
        <v>19</v>
      </c>
      <c r="I498" s="195"/>
      <c r="J498" s="191"/>
      <c r="K498" s="191"/>
      <c r="L498" s="196"/>
      <c r="M498" s="197"/>
      <c r="N498" s="198"/>
      <c r="O498" s="198"/>
      <c r="P498" s="198"/>
      <c r="Q498" s="198"/>
      <c r="R498" s="198"/>
      <c r="S498" s="198"/>
      <c r="T498" s="199"/>
      <c r="AT498" s="200" t="s">
        <v>165</v>
      </c>
      <c r="AU498" s="200" t="s">
        <v>86</v>
      </c>
      <c r="AV498" s="13" t="s">
        <v>84</v>
      </c>
      <c r="AW498" s="13" t="s">
        <v>37</v>
      </c>
      <c r="AX498" s="13" t="s">
        <v>76</v>
      </c>
      <c r="AY498" s="200" t="s">
        <v>157</v>
      </c>
    </row>
    <row r="499" spans="2:51" s="13" customFormat="1" ht="10">
      <c r="B499" s="190"/>
      <c r="C499" s="191"/>
      <c r="D499" s="192" t="s">
        <v>165</v>
      </c>
      <c r="E499" s="193" t="s">
        <v>19</v>
      </c>
      <c r="F499" s="194" t="s">
        <v>3293</v>
      </c>
      <c r="G499" s="191"/>
      <c r="H499" s="193" t="s">
        <v>19</v>
      </c>
      <c r="I499" s="195"/>
      <c r="J499" s="191"/>
      <c r="K499" s="191"/>
      <c r="L499" s="196"/>
      <c r="M499" s="197"/>
      <c r="N499" s="198"/>
      <c r="O499" s="198"/>
      <c r="P499" s="198"/>
      <c r="Q499" s="198"/>
      <c r="R499" s="198"/>
      <c r="S499" s="198"/>
      <c r="T499" s="199"/>
      <c r="AT499" s="200" t="s">
        <v>165</v>
      </c>
      <c r="AU499" s="200" t="s">
        <v>86</v>
      </c>
      <c r="AV499" s="13" t="s">
        <v>84</v>
      </c>
      <c r="AW499" s="13" t="s">
        <v>37</v>
      </c>
      <c r="AX499" s="13" t="s">
        <v>76</v>
      </c>
      <c r="AY499" s="200" t="s">
        <v>157</v>
      </c>
    </row>
    <row r="500" spans="2:51" s="13" customFormat="1" ht="10">
      <c r="B500" s="190"/>
      <c r="C500" s="191"/>
      <c r="D500" s="192" t="s">
        <v>165</v>
      </c>
      <c r="E500" s="193" t="s">
        <v>19</v>
      </c>
      <c r="F500" s="194" t="s">
        <v>3294</v>
      </c>
      <c r="G500" s="191"/>
      <c r="H500" s="193" t="s">
        <v>19</v>
      </c>
      <c r="I500" s="195"/>
      <c r="J500" s="191"/>
      <c r="K500" s="191"/>
      <c r="L500" s="196"/>
      <c r="M500" s="197"/>
      <c r="N500" s="198"/>
      <c r="O500" s="198"/>
      <c r="P500" s="198"/>
      <c r="Q500" s="198"/>
      <c r="R500" s="198"/>
      <c r="S500" s="198"/>
      <c r="T500" s="199"/>
      <c r="AT500" s="200" t="s">
        <v>165</v>
      </c>
      <c r="AU500" s="200" t="s">
        <v>86</v>
      </c>
      <c r="AV500" s="13" t="s">
        <v>84</v>
      </c>
      <c r="AW500" s="13" t="s">
        <v>37</v>
      </c>
      <c r="AX500" s="13" t="s">
        <v>76</v>
      </c>
      <c r="AY500" s="200" t="s">
        <v>157</v>
      </c>
    </row>
    <row r="501" spans="2:51" s="13" customFormat="1" ht="10">
      <c r="B501" s="190"/>
      <c r="C501" s="191"/>
      <c r="D501" s="192" t="s">
        <v>165</v>
      </c>
      <c r="E501" s="193" t="s">
        <v>19</v>
      </c>
      <c r="F501" s="194" t="s">
        <v>3295</v>
      </c>
      <c r="G501" s="191"/>
      <c r="H501" s="193" t="s">
        <v>19</v>
      </c>
      <c r="I501" s="195"/>
      <c r="J501" s="191"/>
      <c r="K501" s="191"/>
      <c r="L501" s="196"/>
      <c r="M501" s="197"/>
      <c r="N501" s="198"/>
      <c r="O501" s="198"/>
      <c r="P501" s="198"/>
      <c r="Q501" s="198"/>
      <c r="R501" s="198"/>
      <c r="S501" s="198"/>
      <c r="T501" s="199"/>
      <c r="AT501" s="200" t="s">
        <v>165</v>
      </c>
      <c r="AU501" s="200" t="s">
        <v>86</v>
      </c>
      <c r="AV501" s="13" t="s">
        <v>84</v>
      </c>
      <c r="AW501" s="13" t="s">
        <v>37</v>
      </c>
      <c r="AX501" s="13" t="s">
        <v>76</v>
      </c>
      <c r="AY501" s="200" t="s">
        <v>157</v>
      </c>
    </row>
    <row r="502" spans="2:51" s="13" customFormat="1" ht="10">
      <c r="B502" s="190"/>
      <c r="C502" s="191"/>
      <c r="D502" s="192" t="s">
        <v>165</v>
      </c>
      <c r="E502" s="193" t="s">
        <v>19</v>
      </c>
      <c r="F502" s="194" t="s">
        <v>3296</v>
      </c>
      <c r="G502" s="191"/>
      <c r="H502" s="193" t="s">
        <v>19</v>
      </c>
      <c r="I502" s="195"/>
      <c r="J502" s="191"/>
      <c r="K502" s="191"/>
      <c r="L502" s="196"/>
      <c r="M502" s="197"/>
      <c r="N502" s="198"/>
      <c r="O502" s="198"/>
      <c r="P502" s="198"/>
      <c r="Q502" s="198"/>
      <c r="R502" s="198"/>
      <c r="S502" s="198"/>
      <c r="T502" s="199"/>
      <c r="AT502" s="200" t="s">
        <v>165</v>
      </c>
      <c r="AU502" s="200" t="s">
        <v>86</v>
      </c>
      <c r="AV502" s="13" t="s">
        <v>84</v>
      </c>
      <c r="AW502" s="13" t="s">
        <v>37</v>
      </c>
      <c r="AX502" s="13" t="s">
        <v>76</v>
      </c>
      <c r="AY502" s="200" t="s">
        <v>157</v>
      </c>
    </row>
    <row r="503" spans="2:51" s="13" customFormat="1" ht="10">
      <c r="B503" s="190"/>
      <c r="C503" s="191"/>
      <c r="D503" s="192" t="s">
        <v>165</v>
      </c>
      <c r="E503" s="193" t="s">
        <v>19</v>
      </c>
      <c r="F503" s="194" t="s">
        <v>3297</v>
      </c>
      <c r="G503" s="191"/>
      <c r="H503" s="193" t="s">
        <v>19</v>
      </c>
      <c r="I503" s="195"/>
      <c r="J503" s="191"/>
      <c r="K503" s="191"/>
      <c r="L503" s="196"/>
      <c r="M503" s="197"/>
      <c r="N503" s="198"/>
      <c r="O503" s="198"/>
      <c r="P503" s="198"/>
      <c r="Q503" s="198"/>
      <c r="R503" s="198"/>
      <c r="S503" s="198"/>
      <c r="T503" s="199"/>
      <c r="AT503" s="200" t="s">
        <v>165</v>
      </c>
      <c r="AU503" s="200" t="s">
        <v>86</v>
      </c>
      <c r="AV503" s="13" t="s">
        <v>84</v>
      </c>
      <c r="AW503" s="13" t="s">
        <v>37</v>
      </c>
      <c r="AX503" s="13" t="s">
        <v>76</v>
      </c>
      <c r="AY503" s="200" t="s">
        <v>157</v>
      </c>
    </row>
    <row r="504" spans="2:51" s="13" customFormat="1" ht="10">
      <c r="B504" s="190"/>
      <c r="C504" s="191"/>
      <c r="D504" s="192" t="s">
        <v>165</v>
      </c>
      <c r="E504" s="193" t="s">
        <v>19</v>
      </c>
      <c r="F504" s="194" t="s">
        <v>3303</v>
      </c>
      <c r="G504" s="191"/>
      <c r="H504" s="193" t="s">
        <v>19</v>
      </c>
      <c r="I504" s="195"/>
      <c r="J504" s="191"/>
      <c r="K504" s="191"/>
      <c r="L504" s="196"/>
      <c r="M504" s="197"/>
      <c r="N504" s="198"/>
      <c r="O504" s="198"/>
      <c r="P504" s="198"/>
      <c r="Q504" s="198"/>
      <c r="R504" s="198"/>
      <c r="S504" s="198"/>
      <c r="T504" s="199"/>
      <c r="AT504" s="200" t="s">
        <v>165</v>
      </c>
      <c r="AU504" s="200" t="s">
        <v>86</v>
      </c>
      <c r="AV504" s="13" t="s">
        <v>84</v>
      </c>
      <c r="AW504" s="13" t="s">
        <v>37</v>
      </c>
      <c r="AX504" s="13" t="s">
        <v>76</v>
      </c>
      <c r="AY504" s="200" t="s">
        <v>157</v>
      </c>
    </row>
    <row r="505" spans="2:51" s="14" customFormat="1" ht="10">
      <c r="B505" s="201"/>
      <c r="C505" s="202"/>
      <c r="D505" s="192" t="s">
        <v>165</v>
      </c>
      <c r="E505" s="203" t="s">
        <v>19</v>
      </c>
      <c r="F505" s="204" t="s">
        <v>3448</v>
      </c>
      <c r="G505" s="202"/>
      <c r="H505" s="205">
        <v>5.969</v>
      </c>
      <c r="I505" s="206"/>
      <c r="J505" s="202"/>
      <c r="K505" s="202"/>
      <c r="L505" s="207"/>
      <c r="M505" s="208"/>
      <c r="N505" s="209"/>
      <c r="O505" s="209"/>
      <c r="P505" s="209"/>
      <c r="Q505" s="209"/>
      <c r="R505" s="209"/>
      <c r="S505" s="209"/>
      <c r="T505" s="210"/>
      <c r="AT505" s="211" t="s">
        <v>165</v>
      </c>
      <c r="AU505" s="211" t="s">
        <v>86</v>
      </c>
      <c r="AV505" s="14" t="s">
        <v>86</v>
      </c>
      <c r="AW505" s="14" t="s">
        <v>37</v>
      </c>
      <c r="AX505" s="14" t="s">
        <v>84</v>
      </c>
      <c r="AY505" s="211" t="s">
        <v>157</v>
      </c>
    </row>
    <row r="506" spans="2:63" s="12" customFormat="1" ht="22.75" customHeight="1">
      <c r="B506" s="160"/>
      <c r="C506" s="161"/>
      <c r="D506" s="162" t="s">
        <v>75</v>
      </c>
      <c r="E506" s="174" t="s">
        <v>163</v>
      </c>
      <c r="F506" s="174" t="s">
        <v>766</v>
      </c>
      <c r="G506" s="161"/>
      <c r="H506" s="161"/>
      <c r="I506" s="164"/>
      <c r="J506" s="175">
        <f>BK506</f>
        <v>0</v>
      </c>
      <c r="K506" s="161"/>
      <c r="L506" s="166"/>
      <c r="M506" s="167"/>
      <c r="N506" s="168"/>
      <c r="O506" s="168"/>
      <c r="P506" s="169">
        <f>SUM(P507:P581)</f>
        <v>0</v>
      </c>
      <c r="Q506" s="168"/>
      <c r="R506" s="169">
        <f>SUM(R507:R581)</f>
        <v>36.706783429999994</v>
      </c>
      <c r="S506" s="168"/>
      <c r="T506" s="170">
        <f>SUM(T507:T581)</f>
        <v>0</v>
      </c>
      <c r="AR506" s="171" t="s">
        <v>84</v>
      </c>
      <c r="AT506" s="172" t="s">
        <v>75</v>
      </c>
      <c r="AU506" s="172" t="s">
        <v>84</v>
      </c>
      <c r="AY506" s="171" t="s">
        <v>157</v>
      </c>
      <c r="BK506" s="173">
        <f>SUM(BK507:BK581)</f>
        <v>0</v>
      </c>
    </row>
    <row r="507" spans="1:65" s="2" customFormat="1" ht="19.75" customHeight="1">
      <c r="A507" s="36"/>
      <c r="B507" s="37"/>
      <c r="C507" s="176" t="s">
        <v>419</v>
      </c>
      <c r="D507" s="176" t="s">
        <v>159</v>
      </c>
      <c r="E507" s="177" t="s">
        <v>2985</v>
      </c>
      <c r="F507" s="178" t="s">
        <v>2986</v>
      </c>
      <c r="G507" s="179" t="s">
        <v>254</v>
      </c>
      <c r="H507" s="180">
        <v>18.059</v>
      </c>
      <c r="I507" s="181"/>
      <c r="J507" s="182">
        <f>ROUND(I507*H507,2)</f>
        <v>0</v>
      </c>
      <c r="K507" s="183"/>
      <c r="L507" s="41"/>
      <c r="M507" s="184" t="s">
        <v>19</v>
      </c>
      <c r="N507" s="185" t="s">
        <v>47</v>
      </c>
      <c r="O507" s="66"/>
      <c r="P507" s="186">
        <f>O507*H507</f>
        <v>0</v>
      </c>
      <c r="Q507" s="186">
        <v>1.89077</v>
      </c>
      <c r="R507" s="186">
        <f>Q507*H507</f>
        <v>34.14541543</v>
      </c>
      <c r="S507" s="186">
        <v>0</v>
      </c>
      <c r="T507" s="187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88" t="s">
        <v>163</v>
      </c>
      <c r="AT507" s="188" t="s">
        <v>159</v>
      </c>
      <c r="AU507" s="188" t="s">
        <v>86</v>
      </c>
      <c r="AY507" s="19" t="s">
        <v>157</v>
      </c>
      <c r="BE507" s="189">
        <f>IF(N507="základní",J507,0)</f>
        <v>0</v>
      </c>
      <c r="BF507" s="189">
        <f>IF(N507="snížená",J507,0)</f>
        <v>0</v>
      </c>
      <c r="BG507" s="189">
        <f>IF(N507="zákl. přenesená",J507,0)</f>
        <v>0</v>
      </c>
      <c r="BH507" s="189">
        <f>IF(N507="sníž. přenesená",J507,0)</f>
        <v>0</v>
      </c>
      <c r="BI507" s="189">
        <f>IF(N507="nulová",J507,0)</f>
        <v>0</v>
      </c>
      <c r="BJ507" s="19" t="s">
        <v>84</v>
      </c>
      <c r="BK507" s="189">
        <f>ROUND(I507*H507,2)</f>
        <v>0</v>
      </c>
      <c r="BL507" s="19" t="s">
        <v>163</v>
      </c>
      <c r="BM507" s="188" t="s">
        <v>3449</v>
      </c>
    </row>
    <row r="508" spans="2:51" s="13" customFormat="1" ht="10">
      <c r="B508" s="190"/>
      <c r="C508" s="191"/>
      <c r="D508" s="192" t="s">
        <v>165</v>
      </c>
      <c r="E508" s="193" t="s">
        <v>19</v>
      </c>
      <c r="F508" s="194" t="s">
        <v>3292</v>
      </c>
      <c r="G508" s="191"/>
      <c r="H508" s="193" t="s">
        <v>19</v>
      </c>
      <c r="I508" s="195"/>
      <c r="J508" s="191"/>
      <c r="K508" s="191"/>
      <c r="L508" s="196"/>
      <c r="M508" s="197"/>
      <c r="N508" s="198"/>
      <c r="O508" s="198"/>
      <c r="P508" s="198"/>
      <c r="Q508" s="198"/>
      <c r="R508" s="198"/>
      <c r="S508" s="198"/>
      <c r="T508" s="199"/>
      <c r="AT508" s="200" t="s">
        <v>165</v>
      </c>
      <c r="AU508" s="200" t="s">
        <v>86</v>
      </c>
      <c r="AV508" s="13" t="s">
        <v>84</v>
      </c>
      <c r="AW508" s="13" t="s">
        <v>37</v>
      </c>
      <c r="AX508" s="13" t="s">
        <v>76</v>
      </c>
      <c r="AY508" s="200" t="s">
        <v>157</v>
      </c>
    </row>
    <row r="509" spans="2:51" s="13" customFormat="1" ht="10">
      <c r="B509" s="190"/>
      <c r="C509" s="191"/>
      <c r="D509" s="192" t="s">
        <v>165</v>
      </c>
      <c r="E509" s="193" t="s">
        <v>19</v>
      </c>
      <c r="F509" s="194" t="s">
        <v>2903</v>
      </c>
      <c r="G509" s="191"/>
      <c r="H509" s="193" t="s">
        <v>19</v>
      </c>
      <c r="I509" s="195"/>
      <c r="J509" s="191"/>
      <c r="K509" s="191"/>
      <c r="L509" s="196"/>
      <c r="M509" s="197"/>
      <c r="N509" s="198"/>
      <c r="O509" s="198"/>
      <c r="P509" s="198"/>
      <c r="Q509" s="198"/>
      <c r="R509" s="198"/>
      <c r="S509" s="198"/>
      <c r="T509" s="199"/>
      <c r="AT509" s="200" t="s">
        <v>165</v>
      </c>
      <c r="AU509" s="200" t="s">
        <v>86</v>
      </c>
      <c r="AV509" s="13" t="s">
        <v>84</v>
      </c>
      <c r="AW509" s="13" t="s">
        <v>37</v>
      </c>
      <c r="AX509" s="13" t="s">
        <v>76</v>
      </c>
      <c r="AY509" s="200" t="s">
        <v>157</v>
      </c>
    </row>
    <row r="510" spans="2:51" s="13" customFormat="1" ht="10">
      <c r="B510" s="190"/>
      <c r="C510" s="191"/>
      <c r="D510" s="192" t="s">
        <v>165</v>
      </c>
      <c r="E510" s="193" t="s">
        <v>19</v>
      </c>
      <c r="F510" s="194" t="s">
        <v>3293</v>
      </c>
      <c r="G510" s="191"/>
      <c r="H510" s="193" t="s">
        <v>19</v>
      </c>
      <c r="I510" s="195"/>
      <c r="J510" s="191"/>
      <c r="K510" s="191"/>
      <c r="L510" s="196"/>
      <c r="M510" s="197"/>
      <c r="N510" s="198"/>
      <c r="O510" s="198"/>
      <c r="P510" s="198"/>
      <c r="Q510" s="198"/>
      <c r="R510" s="198"/>
      <c r="S510" s="198"/>
      <c r="T510" s="199"/>
      <c r="AT510" s="200" t="s">
        <v>165</v>
      </c>
      <c r="AU510" s="200" t="s">
        <v>86</v>
      </c>
      <c r="AV510" s="13" t="s">
        <v>84</v>
      </c>
      <c r="AW510" s="13" t="s">
        <v>37</v>
      </c>
      <c r="AX510" s="13" t="s">
        <v>76</v>
      </c>
      <c r="AY510" s="200" t="s">
        <v>157</v>
      </c>
    </row>
    <row r="511" spans="2:51" s="13" customFormat="1" ht="10">
      <c r="B511" s="190"/>
      <c r="C511" s="191"/>
      <c r="D511" s="192" t="s">
        <v>165</v>
      </c>
      <c r="E511" s="193" t="s">
        <v>19</v>
      </c>
      <c r="F511" s="194" t="s">
        <v>3294</v>
      </c>
      <c r="G511" s="191"/>
      <c r="H511" s="193" t="s">
        <v>19</v>
      </c>
      <c r="I511" s="195"/>
      <c r="J511" s="191"/>
      <c r="K511" s="191"/>
      <c r="L511" s="196"/>
      <c r="M511" s="197"/>
      <c r="N511" s="198"/>
      <c r="O511" s="198"/>
      <c r="P511" s="198"/>
      <c r="Q511" s="198"/>
      <c r="R511" s="198"/>
      <c r="S511" s="198"/>
      <c r="T511" s="199"/>
      <c r="AT511" s="200" t="s">
        <v>165</v>
      </c>
      <c r="AU511" s="200" t="s">
        <v>86</v>
      </c>
      <c r="AV511" s="13" t="s">
        <v>84</v>
      </c>
      <c r="AW511" s="13" t="s">
        <v>37</v>
      </c>
      <c r="AX511" s="13" t="s">
        <v>76</v>
      </c>
      <c r="AY511" s="200" t="s">
        <v>157</v>
      </c>
    </row>
    <row r="512" spans="2:51" s="13" customFormat="1" ht="10">
      <c r="B512" s="190"/>
      <c r="C512" s="191"/>
      <c r="D512" s="192" t="s">
        <v>165</v>
      </c>
      <c r="E512" s="193" t="s">
        <v>19</v>
      </c>
      <c r="F512" s="194" t="s">
        <v>3295</v>
      </c>
      <c r="G512" s="191"/>
      <c r="H512" s="193" t="s">
        <v>19</v>
      </c>
      <c r="I512" s="195"/>
      <c r="J512" s="191"/>
      <c r="K512" s="191"/>
      <c r="L512" s="196"/>
      <c r="M512" s="197"/>
      <c r="N512" s="198"/>
      <c r="O512" s="198"/>
      <c r="P512" s="198"/>
      <c r="Q512" s="198"/>
      <c r="R512" s="198"/>
      <c r="S512" s="198"/>
      <c r="T512" s="199"/>
      <c r="AT512" s="200" t="s">
        <v>165</v>
      </c>
      <c r="AU512" s="200" t="s">
        <v>86</v>
      </c>
      <c r="AV512" s="13" t="s">
        <v>84</v>
      </c>
      <c r="AW512" s="13" t="s">
        <v>37</v>
      </c>
      <c r="AX512" s="13" t="s">
        <v>76</v>
      </c>
      <c r="AY512" s="200" t="s">
        <v>157</v>
      </c>
    </row>
    <row r="513" spans="2:51" s="13" customFormat="1" ht="10">
      <c r="B513" s="190"/>
      <c r="C513" s="191"/>
      <c r="D513" s="192" t="s">
        <v>165</v>
      </c>
      <c r="E513" s="193" t="s">
        <v>19</v>
      </c>
      <c r="F513" s="194" t="s">
        <v>3296</v>
      </c>
      <c r="G513" s="191"/>
      <c r="H513" s="193" t="s">
        <v>19</v>
      </c>
      <c r="I513" s="195"/>
      <c r="J513" s="191"/>
      <c r="K513" s="191"/>
      <c r="L513" s="196"/>
      <c r="M513" s="197"/>
      <c r="N513" s="198"/>
      <c r="O513" s="198"/>
      <c r="P513" s="198"/>
      <c r="Q513" s="198"/>
      <c r="R513" s="198"/>
      <c r="S513" s="198"/>
      <c r="T513" s="199"/>
      <c r="AT513" s="200" t="s">
        <v>165</v>
      </c>
      <c r="AU513" s="200" t="s">
        <v>86</v>
      </c>
      <c r="AV513" s="13" t="s">
        <v>84</v>
      </c>
      <c r="AW513" s="13" t="s">
        <v>37</v>
      </c>
      <c r="AX513" s="13" t="s">
        <v>76</v>
      </c>
      <c r="AY513" s="200" t="s">
        <v>157</v>
      </c>
    </row>
    <row r="514" spans="2:51" s="13" customFormat="1" ht="10">
      <c r="B514" s="190"/>
      <c r="C514" s="191"/>
      <c r="D514" s="192" t="s">
        <v>165</v>
      </c>
      <c r="E514" s="193" t="s">
        <v>19</v>
      </c>
      <c r="F514" s="194" t="s">
        <v>3297</v>
      </c>
      <c r="G514" s="191"/>
      <c r="H514" s="193" t="s">
        <v>19</v>
      </c>
      <c r="I514" s="195"/>
      <c r="J514" s="191"/>
      <c r="K514" s="191"/>
      <c r="L514" s="196"/>
      <c r="M514" s="197"/>
      <c r="N514" s="198"/>
      <c r="O514" s="198"/>
      <c r="P514" s="198"/>
      <c r="Q514" s="198"/>
      <c r="R514" s="198"/>
      <c r="S514" s="198"/>
      <c r="T514" s="199"/>
      <c r="AT514" s="200" t="s">
        <v>165</v>
      </c>
      <c r="AU514" s="200" t="s">
        <v>86</v>
      </c>
      <c r="AV514" s="13" t="s">
        <v>84</v>
      </c>
      <c r="AW514" s="13" t="s">
        <v>37</v>
      </c>
      <c r="AX514" s="13" t="s">
        <v>76</v>
      </c>
      <c r="AY514" s="200" t="s">
        <v>157</v>
      </c>
    </row>
    <row r="515" spans="2:51" s="13" customFormat="1" ht="10">
      <c r="B515" s="190"/>
      <c r="C515" s="191"/>
      <c r="D515" s="192" t="s">
        <v>165</v>
      </c>
      <c r="E515" s="193" t="s">
        <v>19</v>
      </c>
      <c r="F515" s="194" t="s">
        <v>3298</v>
      </c>
      <c r="G515" s="191"/>
      <c r="H515" s="193" t="s">
        <v>19</v>
      </c>
      <c r="I515" s="195"/>
      <c r="J515" s="191"/>
      <c r="K515" s="191"/>
      <c r="L515" s="196"/>
      <c r="M515" s="197"/>
      <c r="N515" s="198"/>
      <c r="O515" s="198"/>
      <c r="P515" s="198"/>
      <c r="Q515" s="198"/>
      <c r="R515" s="198"/>
      <c r="S515" s="198"/>
      <c r="T515" s="199"/>
      <c r="AT515" s="200" t="s">
        <v>165</v>
      </c>
      <c r="AU515" s="200" t="s">
        <v>86</v>
      </c>
      <c r="AV515" s="13" t="s">
        <v>84</v>
      </c>
      <c r="AW515" s="13" t="s">
        <v>37</v>
      </c>
      <c r="AX515" s="13" t="s">
        <v>76</v>
      </c>
      <c r="AY515" s="200" t="s">
        <v>157</v>
      </c>
    </row>
    <row r="516" spans="2:51" s="14" customFormat="1" ht="10">
      <c r="B516" s="201"/>
      <c r="C516" s="202"/>
      <c r="D516" s="192" t="s">
        <v>165</v>
      </c>
      <c r="E516" s="203" t="s">
        <v>19</v>
      </c>
      <c r="F516" s="204" t="s">
        <v>3450</v>
      </c>
      <c r="G516" s="202"/>
      <c r="H516" s="205">
        <v>0.52</v>
      </c>
      <c r="I516" s="206"/>
      <c r="J516" s="202"/>
      <c r="K516" s="202"/>
      <c r="L516" s="207"/>
      <c r="M516" s="208"/>
      <c r="N516" s="209"/>
      <c r="O516" s="209"/>
      <c r="P516" s="209"/>
      <c r="Q516" s="209"/>
      <c r="R516" s="209"/>
      <c r="S516" s="209"/>
      <c r="T516" s="210"/>
      <c r="AT516" s="211" t="s">
        <v>165</v>
      </c>
      <c r="AU516" s="211" t="s">
        <v>86</v>
      </c>
      <c r="AV516" s="14" t="s">
        <v>86</v>
      </c>
      <c r="AW516" s="14" t="s">
        <v>37</v>
      </c>
      <c r="AX516" s="14" t="s">
        <v>76</v>
      </c>
      <c r="AY516" s="211" t="s">
        <v>157</v>
      </c>
    </row>
    <row r="517" spans="2:51" s="13" customFormat="1" ht="10">
      <c r="B517" s="190"/>
      <c r="C517" s="191"/>
      <c r="D517" s="192" t="s">
        <v>165</v>
      </c>
      <c r="E517" s="193" t="s">
        <v>19</v>
      </c>
      <c r="F517" s="194" t="s">
        <v>3309</v>
      </c>
      <c r="G517" s="191"/>
      <c r="H517" s="193" t="s">
        <v>19</v>
      </c>
      <c r="I517" s="195"/>
      <c r="J517" s="191"/>
      <c r="K517" s="191"/>
      <c r="L517" s="196"/>
      <c r="M517" s="197"/>
      <c r="N517" s="198"/>
      <c r="O517" s="198"/>
      <c r="P517" s="198"/>
      <c r="Q517" s="198"/>
      <c r="R517" s="198"/>
      <c r="S517" s="198"/>
      <c r="T517" s="199"/>
      <c r="AT517" s="200" t="s">
        <v>165</v>
      </c>
      <c r="AU517" s="200" t="s">
        <v>86</v>
      </c>
      <c r="AV517" s="13" t="s">
        <v>84</v>
      </c>
      <c r="AW517" s="13" t="s">
        <v>37</v>
      </c>
      <c r="AX517" s="13" t="s">
        <v>76</v>
      </c>
      <c r="AY517" s="200" t="s">
        <v>157</v>
      </c>
    </row>
    <row r="518" spans="2:51" s="14" customFormat="1" ht="10">
      <c r="B518" s="201"/>
      <c r="C518" s="202"/>
      <c r="D518" s="192" t="s">
        <v>165</v>
      </c>
      <c r="E518" s="203" t="s">
        <v>19</v>
      </c>
      <c r="F518" s="204" t="s">
        <v>3451</v>
      </c>
      <c r="G518" s="202"/>
      <c r="H518" s="205">
        <v>2.049</v>
      </c>
      <c r="I518" s="206"/>
      <c r="J518" s="202"/>
      <c r="K518" s="202"/>
      <c r="L518" s="207"/>
      <c r="M518" s="208"/>
      <c r="N518" s="209"/>
      <c r="O518" s="209"/>
      <c r="P518" s="209"/>
      <c r="Q518" s="209"/>
      <c r="R518" s="209"/>
      <c r="S518" s="209"/>
      <c r="T518" s="210"/>
      <c r="AT518" s="211" t="s">
        <v>165</v>
      </c>
      <c r="AU518" s="211" t="s">
        <v>86</v>
      </c>
      <c r="AV518" s="14" t="s">
        <v>86</v>
      </c>
      <c r="AW518" s="14" t="s">
        <v>37</v>
      </c>
      <c r="AX518" s="14" t="s">
        <v>76</v>
      </c>
      <c r="AY518" s="211" t="s">
        <v>157</v>
      </c>
    </row>
    <row r="519" spans="2:51" s="14" customFormat="1" ht="10">
      <c r="B519" s="201"/>
      <c r="C519" s="202"/>
      <c r="D519" s="192" t="s">
        <v>165</v>
      </c>
      <c r="E519" s="203" t="s">
        <v>19</v>
      </c>
      <c r="F519" s="204" t="s">
        <v>3452</v>
      </c>
      <c r="G519" s="202"/>
      <c r="H519" s="205">
        <v>0.156</v>
      </c>
      <c r="I519" s="206"/>
      <c r="J519" s="202"/>
      <c r="K519" s="202"/>
      <c r="L519" s="207"/>
      <c r="M519" s="208"/>
      <c r="N519" s="209"/>
      <c r="O519" s="209"/>
      <c r="P519" s="209"/>
      <c r="Q519" s="209"/>
      <c r="R519" s="209"/>
      <c r="S519" s="209"/>
      <c r="T519" s="210"/>
      <c r="AT519" s="211" t="s">
        <v>165</v>
      </c>
      <c r="AU519" s="211" t="s">
        <v>86</v>
      </c>
      <c r="AV519" s="14" t="s">
        <v>86</v>
      </c>
      <c r="AW519" s="14" t="s">
        <v>37</v>
      </c>
      <c r="AX519" s="14" t="s">
        <v>76</v>
      </c>
      <c r="AY519" s="211" t="s">
        <v>157</v>
      </c>
    </row>
    <row r="520" spans="2:51" s="16" customFormat="1" ht="10">
      <c r="B520" s="228"/>
      <c r="C520" s="229"/>
      <c r="D520" s="192" t="s">
        <v>165</v>
      </c>
      <c r="E520" s="230" t="s">
        <v>19</v>
      </c>
      <c r="F520" s="231" t="s">
        <v>190</v>
      </c>
      <c r="G520" s="229"/>
      <c r="H520" s="232">
        <v>2.725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165</v>
      </c>
      <c r="AU520" s="238" t="s">
        <v>86</v>
      </c>
      <c r="AV520" s="16" t="s">
        <v>173</v>
      </c>
      <c r="AW520" s="16" t="s">
        <v>37</v>
      </c>
      <c r="AX520" s="16" t="s">
        <v>76</v>
      </c>
      <c r="AY520" s="238" t="s">
        <v>157</v>
      </c>
    </row>
    <row r="521" spans="2:51" s="13" customFormat="1" ht="10">
      <c r="B521" s="190"/>
      <c r="C521" s="191"/>
      <c r="D521" s="192" t="s">
        <v>165</v>
      </c>
      <c r="E521" s="193" t="s">
        <v>19</v>
      </c>
      <c r="F521" s="194" t="s">
        <v>3303</v>
      </c>
      <c r="G521" s="191"/>
      <c r="H521" s="193" t="s">
        <v>19</v>
      </c>
      <c r="I521" s="195"/>
      <c r="J521" s="191"/>
      <c r="K521" s="191"/>
      <c r="L521" s="196"/>
      <c r="M521" s="197"/>
      <c r="N521" s="198"/>
      <c r="O521" s="198"/>
      <c r="P521" s="198"/>
      <c r="Q521" s="198"/>
      <c r="R521" s="198"/>
      <c r="S521" s="198"/>
      <c r="T521" s="199"/>
      <c r="AT521" s="200" t="s">
        <v>165</v>
      </c>
      <c r="AU521" s="200" t="s">
        <v>86</v>
      </c>
      <c r="AV521" s="13" t="s">
        <v>84</v>
      </c>
      <c r="AW521" s="13" t="s">
        <v>37</v>
      </c>
      <c r="AX521" s="13" t="s">
        <v>76</v>
      </c>
      <c r="AY521" s="200" t="s">
        <v>157</v>
      </c>
    </row>
    <row r="522" spans="2:51" s="13" customFormat="1" ht="10">
      <c r="B522" s="190"/>
      <c r="C522" s="191"/>
      <c r="D522" s="192" t="s">
        <v>165</v>
      </c>
      <c r="E522" s="193" t="s">
        <v>19</v>
      </c>
      <c r="F522" s="194" t="s">
        <v>3313</v>
      </c>
      <c r="G522" s="191"/>
      <c r="H522" s="193" t="s">
        <v>19</v>
      </c>
      <c r="I522" s="195"/>
      <c r="J522" s="191"/>
      <c r="K522" s="191"/>
      <c r="L522" s="196"/>
      <c r="M522" s="197"/>
      <c r="N522" s="198"/>
      <c r="O522" s="198"/>
      <c r="P522" s="198"/>
      <c r="Q522" s="198"/>
      <c r="R522" s="198"/>
      <c r="S522" s="198"/>
      <c r="T522" s="199"/>
      <c r="AT522" s="200" t="s">
        <v>165</v>
      </c>
      <c r="AU522" s="200" t="s">
        <v>86</v>
      </c>
      <c r="AV522" s="13" t="s">
        <v>84</v>
      </c>
      <c r="AW522" s="13" t="s">
        <v>37</v>
      </c>
      <c r="AX522" s="13" t="s">
        <v>76</v>
      </c>
      <c r="AY522" s="200" t="s">
        <v>157</v>
      </c>
    </row>
    <row r="523" spans="2:51" s="14" customFormat="1" ht="10">
      <c r="B523" s="201"/>
      <c r="C523" s="202"/>
      <c r="D523" s="192" t="s">
        <v>165</v>
      </c>
      <c r="E523" s="203" t="s">
        <v>19</v>
      </c>
      <c r="F523" s="204" t="s">
        <v>3453</v>
      </c>
      <c r="G523" s="202"/>
      <c r="H523" s="205">
        <v>2.664</v>
      </c>
      <c r="I523" s="206"/>
      <c r="J523" s="202"/>
      <c r="K523" s="202"/>
      <c r="L523" s="207"/>
      <c r="M523" s="208"/>
      <c r="N523" s="209"/>
      <c r="O523" s="209"/>
      <c r="P523" s="209"/>
      <c r="Q523" s="209"/>
      <c r="R523" s="209"/>
      <c r="S523" s="209"/>
      <c r="T523" s="210"/>
      <c r="AT523" s="211" t="s">
        <v>165</v>
      </c>
      <c r="AU523" s="211" t="s">
        <v>86</v>
      </c>
      <c r="AV523" s="14" t="s">
        <v>86</v>
      </c>
      <c r="AW523" s="14" t="s">
        <v>37</v>
      </c>
      <c r="AX523" s="14" t="s">
        <v>76</v>
      </c>
      <c r="AY523" s="211" t="s">
        <v>157</v>
      </c>
    </row>
    <row r="524" spans="2:51" s="13" customFormat="1" ht="10">
      <c r="B524" s="190"/>
      <c r="C524" s="191"/>
      <c r="D524" s="192" t="s">
        <v>165</v>
      </c>
      <c r="E524" s="193" t="s">
        <v>19</v>
      </c>
      <c r="F524" s="194" t="s">
        <v>3315</v>
      </c>
      <c r="G524" s="191"/>
      <c r="H524" s="193" t="s">
        <v>19</v>
      </c>
      <c r="I524" s="195"/>
      <c r="J524" s="191"/>
      <c r="K524" s="191"/>
      <c r="L524" s="196"/>
      <c r="M524" s="197"/>
      <c r="N524" s="198"/>
      <c r="O524" s="198"/>
      <c r="P524" s="198"/>
      <c r="Q524" s="198"/>
      <c r="R524" s="198"/>
      <c r="S524" s="198"/>
      <c r="T524" s="199"/>
      <c r="AT524" s="200" t="s">
        <v>165</v>
      </c>
      <c r="AU524" s="200" t="s">
        <v>86</v>
      </c>
      <c r="AV524" s="13" t="s">
        <v>84</v>
      </c>
      <c r="AW524" s="13" t="s">
        <v>37</v>
      </c>
      <c r="AX524" s="13" t="s">
        <v>76</v>
      </c>
      <c r="AY524" s="200" t="s">
        <v>157</v>
      </c>
    </row>
    <row r="525" spans="2:51" s="14" customFormat="1" ht="10">
      <c r="B525" s="201"/>
      <c r="C525" s="202"/>
      <c r="D525" s="192" t="s">
        <v>165</v>
      </c>
      <c r="E525" s="203" t="s">
        <v>19</v>
      </c>
      <c r="F525" s="204" t="s">
        <v>3454</v>
      </c>
      <c r="G525" s="202"/>
      <c r="H525" s="205">
        <v>0.148</v>
      </c>
      <c r="I525" s="206"/>
      <c r="J525" s="202"/>
      <c r="K525" s="202"/>
      <c r="L525" s="207"/>
      <c r="M525" s="208"/>
      <c r="N525" s="209"/>
      <c r="O525" s="209"/>
      <c r="P525" s="209"/>
      <c r="Q525" s="209"/>
      <c r="R525" s="209"/>
      <c r="S525" s="209"/>
      <c r="T525" s="210"/>
      <c r="AT525" s="211" t="s">
        <v>165</v>
      </c>
      <c r="AU525" s="211" t="s">
        <v>86</v>
      </c>
      <c r="AV525" s="14" t="s">
        <v>86</v>
      </c>
      <c r="AW525" s="14" t="s">
        <v>37</v>
      </c>
      <c r="AX525" s="14" t="s">
        <v>76</v>
      </c>
      <c r="AY525" s="211" t="s">
        <v>157</v>
      </c>
    </row>
    <row r="526" spans="2:51" s="13" customFormat="1" ht="10">
      <c r="B526" s="190"/>
      <c r="C526" s="191"/>
      <c r="D526" s="192" t="s">
        <v>165</v>
      </c>
      <c r="E526" s="193" t="s">
        <v>19</v>
      </c>
      <c r="F526" s="194" t="s">
        <v>3317</v>
      </c>
      <c r="G526" s="191"/>
      <c r="H526" s="193" t="s">
        <v>19</v>
      </c>
      <c r="I526" s="195"/>
      <c r="J526" s="191"/>
      <c r="K526" s="191"/>
      <c r="L526" s="196"/>
      <c r="M526" s="197"/>
      <c r="N526" s="198"/>
      <c r="O526" s="198"/>
      <c r="P526" s="198"/>
      <c r="Q526" s="198"/>
      <c r="R526" s="198"/>
      <c r="S526" s="198"/>
      <c r="T526" s="199"/>
      <c r="AT526" s="200" t="s">
        <v>165</v>
      </c>
      <c r="AU526" s="200" t="s">
        <v>86</v>
      </c>
      <c r="AV526" s="13" t="s">
        <v>84</v>
      </c>
      <c r="AW526" s="13" t="s">
        <v>37</v>
      </c>
      <c r="AX526" s="13" t="s">
        <v>76</v>
      </c>
      <c r="AY526" s="200" t="s">
        <v>157</v>
      </c>
    </row>
    <row r="527" spans="2:51" s="14" customFormat="1" ht="10">
      <c r="B527" s="201"/>
      <c r="C527" s="202"/>
      <c r="D527" s="192" t="s">
        <v>165</v>
      </c>
      <c r="E527" s="203" t="s">
        <v>19</v>
      </c>
      <c r="F527" s="204" t="s">
        <v>3455</v>
      </c>
      <c r="G527" s="202"/>
      <c r="H527" s="205">
        <v>3.474</v>
      </c>
      <c r="I527" s="206"/>
      <c r="J527" s="202"/>
      <c r="K527" s="202"/>
      <c r="L527" s="207"/>
      <c r="M527" s="208"/>
      <c r="N527" s="209"/>
      <c r="O527" s="209"/>
      <c r="P527" s="209"/>
      <c r="Q527" s="209"/>
      <c r="R527" s="209"/>
      <c r="S527" s="209"/>
      <c r="T527" s="210"/>
      <c r="AT527" s="211" t="s">
        <v>165</v>
      </c>
      <c r="AU527" s="211" t="s">
        <v>86</v>
      </c>
      <c r="AV527" s="14" t="s">
        <v>86</v>
      </c>
      <c r="AW527" s="14" t="s">
        <v>37</v>
      </c>
      <c r="AX527" s="14" t="s">
        <v>76</v>
      </c>
      <c r="AY527" s="211" t="s">
        <v>157</v>
      </c>
    </row>
    <row r="528" spans="2:51" s="16" customFormat="1" ht="10">
      <c r="B528" s="228"/>
      <c r="C528" s="229"/>
      <c r="D528" s="192" t="s">
        <v>165</v>
      </c>
      <c r="E528" s="230" t="s">
        <v>19</v>
      </c>
      <c r="F528" s="231" t="s">
        <v>190</v>
      </c>
      <c r="G528" s="229"/>
      <c r="H528" s="232">
        <v>6.286</v>
      </c>
      <c r="I528" s="233"/>
      <c r="J528" s="229"/>
      <c r="K528" s="229"/>
      <c r="L528" s="234"/>
      <c r="M528" s="235"/>
      <c r="N528" s="236"/>
      <c r="O528" s="236"/>
      <c r="P528" s="236"/>
      <c r="Q528" s="236"/>
      <c r="R528" s="236"/>
      <c r="S528" s="236"/>
      <c r="T528" s="237"/>
      <c r="AT528" s="238" t="s">
        <v>165</v>
      </c>
      <c r="AU528" s="238" t="s">
        <v>86</v>
      </c>
      <c r="AV528" s="16" t="s">
        <v>173</v>
      </c>
      <c r="AW528" s="16" t="s">
        <v>37</v>
      </c>
      <c r="AX528" s="16" t="s">
        <v>76</v>
      </c>
      <c r="AY528" s="238" t="s">
        <v>157</v>
      </c>
    </row>
    <row r="529" spans="2:51" s="13" customFormat="1" ht="10">
      <c r="B529" s="190"/>
      <c r="C529" s="191"/>
      <c r="D529" s="192" t="s">
        <v>165</v>
      </c>
      <c r="E529" s="193" t="s">
        <v>19</v>
      </c>
      <c r="F529" s="194" t="s">
        <v>3319</v>
      </c>
      <c r="G529" s="191"/>
      <c r="H529" s="193" t="s">
        <v>19</v>
      </c>
      <c r="I529" s="195"/>
      <c r="J529" s="191"/>
      <c r="K529" s="191"/>
      <c r="L529" s="196"/>
      <c r="M529" s="197"/>
      <c r="N529" s="198"/>
      <c r="O529" s="198"/>
      <c r="P529" s="198"/>
      <c r="Q529" s="198"/>
      <c r="R529" s="198"/>
      <c r="S529" s="198"/>
      <c r="T529" s="199"/>
      <c r="AT529" s="200" t="s">
        <v>165</v>
      </c>
      <c r="AU529" s="200" t="s">
        <v>86</v>
      </c>
      <c r="AV529" s="13" t="s">
        <v>84</v>
      </c>
      <c r="AW529" s="13" t="s">
        <v>37</v>
      </c>
      <c r="AX529" s="13" t="s">
        <v>76</v>
      </c>
      <c r="AY529" s="200" t="s">
        <v>157</v>
      </c>
    </row>
    <row r="530" spans="2:51" s="14" customFormat="1" ht="10">
      <c r="B530" s="201"/>
      <c r="C530" s="202"/>
      <c r="D530" s="192" t="s">
        <v>165</v>
      </c>
      <c r="E530" s="203" t="s">
        <v>19</v>
      </c>
      <c r="F530" s="204" t="s">
        <v>3456</v>
      </c>
      <c r="G530" s="202"/>
      <c r="H530" s="205">
        <v>8.248</v>
      </c>
      <c r="I530" s="206"/>
      <c r="J530" s="202"/>
      <c r="K530" s="202"/>
      <c r="L530" s="207"/>
      <c r="M530" s="208"/>
      <c r="N530" s="209"/>
      <c r="O530" s="209"/>
      <c r="P530" s="209"/>
      <c r="Q530" s="209"/>
      <c r="R530" s="209"/>
      <c r="S530" s="209"/>
      <c r="T530" s="210"/>
      <c r="AT530" s="211" t="s">
        <v>165</v>
      </c>
      <c r="AU530" s="211" t="s">
        <v>86</v>
      </c>
      <c r="AV530" s="14" t="s">
        <v>86</v>
      </c>
      <c r="AW530" s="14" t="s">
        <v>37</v>
      </c>
      <c r="AX530" s="14" t="s">
        <v>76</v>
      </c>
      <c r="AY530" s="211" t="s">
        <v>157</v>
      </c>
    </row>
    <row r="531" spans="2:51" s="14" customFormat="1" ht="10">
      <c r="B531" s="201"/>
      <c r="C531" s="202"/>
      <c r="D531" s="192" t="s">
        <v>165</v>
      </c>
      <c r="E531" s="203" t="s">
        <v>19</v>
      </c>
      <c r="F531" s="204" t="s">
        <v>3457</v>
      </c>
      <c r="G531" s="202"/>
      <c r="H531" s="205">
        <v>0.8</v>
      </c>
      <c r="I531" s="206"/>
      <c r="J531" s="202"/>
      <c r="K531" s="202"/>
      <c r="L531" s="207"/>
      <c r="M531" s="208"/>
      <c r="N531" s="209"/>
      <c r="O531" s="209"/>
      <c r="P531" s="209"/>
      <c r="Q531" s="209"/>
      <c r="R531" s="209"/>
      <c r="S531" s="209"/>
      <c r="T531" s="210"/>
      <c r="AT531" s="211" t="s">
        <v>165</v>
      </c>
      <c r="AU531" s="211" t="s">
        <v>86</v>
      </c>
      <c r="AV531" s="14" t="s">
        <v>86</v>
      </c>
      <c r="AW531" s="14" t="s">
        <v>37</v>
      </c>
      <c r="AX531" s="14" t="s">
        <v>76</v>
      </c>
      <c r="AY531" s="211" t="s">
        <v>157</v>
      </c>
    </row>
    <row r="532" spans="2:51" s="16" customFormat="1" ht="10">
      <c r="B532" s="228"/>
      <c r="C532" s="229"/>
      <c r="D532" s="192" t="s">
        <v>165</v>
      </c>
      <c r="E532" s="230" t="s">
        <v>19</v>
      </c>
      <c r="F532" s="231" t="s">
        <v>190</v>
      </c>
      <c r="G532" s="229"/>
      <c r="H532" s="232">
        <v>9.048</v>
      </c>
      <c r="I532" s="233"/>
      <c r="J532" s="229"/>
      <c r="K532" s="229"/>
      <c r="L532" s="234"/>
      <c r="M532" s="235"/>
      <c r="N532" s="236"/>
      <c r="O532" s="236"/>
      <c r="P532" s="236"/>
      <c r="Q532" s="236"/>
      <c r="R532" s="236"/>
      <c r="S532" s="236"/>
      <c r="T532" s="237"/>
      <c r="AT532" s="238" t="s">
        <v>165</v>
      </c>
      <c r="AU532" s="238" t="s">
        <v>86</v>
      </c>
      <c r="AV532" s="16" t="s">
        <v>173</v>
      </c>
      <c r="AW532" s="16" t="s">
        <v>37</v>
      </c>
      <c r="AX532" s="16" t="s">
        <v>76</v>
      </c>
      <c r="AY532" s="238" t="s">
        <v>157</v>
      </c>
    </row>
    <row r="533" spans="2:51" s="15" customFormat="1" ht="10">
      <c r="B533" s="217"/>
      <c r="C533" s="218"/>
      <c r="D533" s="192" t="s">
        <v>165</v>
      </c>
      <c r="E533" s="219" t="s">
        <v>19</v>
      </c>
      <c r="F533" s="220" t="s">
        <v>183</v>
      </c>
      <c r="G533" s="218"/>
      <c r="H533" s="221">
        <v>18.059</v>
      </c>
      <c r="I533" s="222"/>
      <c r="J533" s="218"/>
      <c r="K533" s="218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165</v>
      </c>
      <c r="AU533" s="227" t="s">
        <v>86</v>
      </c>
      <c r="AV533" s="15" t="s">
        <v>163</v>
      </c>
      <c r="AW533" s="15" t="s">
        <v>37</v>
      </c>
      <c r="AX533" s="15" t="s">
        <v>84</v>
      </c>
      <c r="AY533" s="227" t="s">
        <v>157</v>
      </c>
    </row>
    <row r="534" spans="1:65" s="2" customFormat="1" ht="14.4" customHeight="1">
      <c r="A534" s="36"/>
      <c r="B534" s="37"/>
      <c r="C534" s="176" t="s">
        <v>431</v>
      </c>
      <c r="D534" s="176" t="s">
        <v>159</v>
      </c>
      <c r="E534" s="177" t="s">
        <v>849</v>
      </c>
      <c r="F534" s="178" t="s">
        <v>850</v>
      </c>
      <c r="G534" s="179" t="s">
        <v>162</v>
      </c>
      <c r="H534" s="180">
        <v>3</v>
      </c>
      <c r="I534" s="181"/>
      <c r="J534" s="182">
        <f>ROUND(I534*H534,2)</f>
        <v>0</v>
      </c>
      <c r="K534" s="183"/>
      <c r="L534" s="41"/>
      <c r="M534" s="184" t="s">
        <v>19</v>
      </c>
      <c r="N534" s="185" t="s">
        <v>47</v>
      </c>
      <c r="O534" s="66"/>
      <c r="P534" s="186">
        <f>O534*H534</f>
        <v>0</v>
      </c>
      <c r="Q534" s="186">
        <v>0.0066</v>
      </c>
      <c r="R534" s="186">
        <f>Q534*H534</f>
        <v>0.019799999999999998</v>
      </c>
      <c r="S534" s="186">
        <v>0</v>
      </c>
      <c r="T534" s="187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188" t="s">
        <v>163</v>
      </c>
      <c r="AT534" s="188" t="s">
        <v>159</v>
      </c>
      <c r="AU534" s="188" t="s">
        <v>86</v>
      </c>
      <c r="AY534" s="19" t="s">
        <v>157</v>
      </c>
      <c r="BE534" s="189">
        <f>IF(N534="základní",J534,0)</f>
        <v>0</v>
      </c>
      <c r="BF534" s="189">
        <f>IF(N534="snížená",J534,0)</f>
        <v>0</v>
      </c>
      <c r="BG534" s="189">
        <f>IF(N534="zákl. přenesená",J534,0)</f>
        <v>0</v>
      </c>
      <c r="BH534" s="189">
        <f>IF(N534="sníž. přenesená",J534,0)</f>
        <v>0</v>
      </c>
      <c r="BI534" s="189">
        <f>IF(N534="nulová",J534,0)</f>
        <v>0</v>
      </c>
      <c r="BJ534" s="19" t="s">
        <v>84</v>
      </c>
      <c r="BK534" s="189">
        <f>ROUND(I534*H534,2)</f>
        <v>0</v>
      </c>
      <c r="BL534" s="19" t="s">
        <v>163</v>
      </c>
      <c r="BM534" s="188" t="s">
        <v>3458</v>
      </c>
    </row>
    <row r="535" spans="1:47" s="2" customFormat="1" ht="10">
      <c r="A535" s="36"/>
      <c r="B535" s="37"/>
      <c r="C535" s="38"/>
      <c r="D535" s="212" t="s">
        <v>178</v>
      </c>
      <c r="E535" s="38"/>
      <c r="F535" s="213" t="s">
        <v>852</v>
      </c>
      <c r="G535" s="38"/>
      <c r="H535" s="38"/>
      <c r="I535" s="214"/>
      <c r="J535" s="38"/>
      <c r="K535" s="38"/>
      <c r="L535" s="41"/>
      <c r="M535" s="215"/>
      <c r="N535" s="216"/>
      <c r="O535" s="66"/>
      <c r="P535" s="66"/>
      <c r="Q535" s="66"/>
      <c r="R535" s="66"/>
      <c r="S535" s="66"/>
      <c r="T535" s="67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9" t="s">
        <v>178</v>
      </c>
      <c r="AU535" s="19" t="s">
        <v>86</v>
      </c>
    </row>
    <row r="536" spans="2:51" s="13" customFormat="1" ht="10">
      <c r="B536" s="190"/>
      <c r="C536" s="191"/>
      <c r="D536" s="192" t="s">
        <v>165</v>
      </c>
      <c r="E536" s="193" t="s">
        <v>19</v>
      </c>
      <c r="F536" s="194" t="s">
        <v>3292</v>
      </c>
      <c r="G536" s="191"/>
      <c r="H536" s="193" t="s">
        <v>19</v>
      </c>
      <c r="I536" s="195"/>
      <c r="J536" s="191"/>
      <c r="K536" s="191"/>
      <c r="L536" s="196"/>
      <c r="M536" s="197"/>
      <c r="N536" s="198"/>
      <c r="O536" s="198"/>
      <c r="P536" s="198"/>
      <c r="Q536" s="198"/>
      <c r="R536" s="198"/>
      <c r="S536" s="198"/>
      <c r="T536" s="199"/>
      <c r="AT536" s="200" t="s">
        <v>165</v>
      </c>
      <c r="AU536" s="200" t="s">
        <v>86</v>
      </c>
      <c r="AV536" s="13" t="s">
        <v>84</v>
      </c>
      <c r="AW536" s="13" t="s">
        <v>37</v>
      </c>
      <c r="AX536" s="13" t="s">
        <v>76</v>
      </c>
      <c r="AY536" s="200" t="s">
        <v>157</v>
      </c>
    </row>
    <row r="537" spans="2:51" s="13" customFormat="1" ht="10">
      <c r="B537" s="190"/>
      <c r="C537" s="191"/>
      <c r="D537" s="192" t="s">
        <v>165</v>
      </c>
      <c r="E537" s="193" t="s">
        <v>19</v>
      </c>
      <c r="F537" s="194" t="s">
        <v>2903</v>
      </c>
      <c r="G537" s="191"/>
      <c r="H537" s="193" t="s">
        <v>19</v>
      </c>
      <c r="I537" s="195"/>
      <c r="J537" s="191"/>
      <c r="K537" s="191"/>
      <c r="L537" s="196"/>
      <c r="M537" s="197"/>
      <c r="N537" s="198"/>
      <c r="O537" s="198"/>
      <c r="P537" s="198"/>
      <c r="Q537" s="198"/>
      <c r="R537" s="198"/>
      <c r="S537" s="198"/>
      <c r="T537" s="199"/>
      <c r="AT537" s="200" t="s">
        <v>165</v>
      </c>
      <c r="AU537" s="200" t="s">
        <v>86</v>
      </c>
      <c r="AV537" s="13" t="s">
        <v>84</v>
      </c>
      <c r="AW537" s="13" t="s">
        <v>37</v>
      </c>
      <c r="AX537" s="13" t="s">
        <v>76</v>
      </c>
      <c r="AY537" s="200" t="s">
        <v>157</v>
      </c>
    </row>
    <row r="538" spans="2:51" s="13" customFormat="1" ht="10">
      <c r="B538" s="190"/>
      <c r="C538" s="191"/>
      <c r="D538" s="192" t="s">
        <v>165</v>
      </c>
      <c r="E538" s="193" t="s">
        <v>19</v>
      </c>
      <c r="F538" s="194" t="s">
        <v>3293</v>
      </c>
      <c r="G538" s="191"/>
      <c r="H538" s="193" t="s">
        <v>19</v>
      </c>
      <c r="I538" s="195"/>
      <c r="J538" s="191"/>
      <c r="K538" s="191"/>
      <c r="L538" s="196"/>
      <c r="M538" s="197"/>
      <c r="N538" s="198"/>
      <c r="O538" s="198"/>
      <c r="P538" s="198"/>
      <c r="Q538" s="198"/>
      <c r="R538" s="198"/>
      <c r="S538" s="198"/>
      <c r="T538" s="199"/>
      <c r="AT538" s="200" t="s">
        <v>165</v>
      </c>
      <c r="AU538" s="200" t="s">
        <v>86</v>
      </c>
      <c r="AV538" s="13" t="s">
        <v>84</v>
      </c>
      <c r="AW538" s="13" t="s">
        <v>37</v>
      </c>
      <c r="AX538" s="13" t="s">
        <v>76</v>
      </c>
      <c r="AY538" s="200" t="s">
        <v>157</v>
      </c>
    </row>
    <row r="539" spans="2:51" s="13" customFormat="1" ht="10">
      <c r="B539" s="190"/>
      <c r="C539" s="191"/>
      <c r="D539" s="192" t="s">
        <v>165</v>
      </c>
      <c r="E539" s="193" t="s">
        <v>19</v>
      </c>
      <c r="F539" s="194" t="s">
        <v>3294</v>
      </c>
      <c r="G539" s="191"/>
      <c r="H539" s="193" t="s">
        <v>19</v>
      </c>
      <c r="I539" s="195"/>
      <c r="J539" s="191"/>
      <c r="K539" s="191"/>
      <c r="L539" s="196"/>
      <c r="M539" s="197"/>
      <c r="N539" s="198"/>
      <c r="O539" s="198"/>
      <c r="P539" s="198"/>
      <c r="Q539" s="198"/>
      <c r="R539" s="198"/>
      <c r="S539" s="198"/>
      <c r="T539" s="199"/>
      <c r="AT539" s="200" t="s">
        <v>165</v>
      </c>
      <c r="AU539" s="200" t="s">
        <v>86</v>
      </c>
      <c r="AV539" s="13" t="s">
        <v>84</v>
      </c>
      <c r="AW539" s="13" t="s">
        <v>37</v>
      </c>
      <c r="AX539" s="13" t="s">
        <v>76</v>
      </c>
      <c r="AY539" s="200" t="s">
        <v>157</v>
      </c>
    </row>
    <row r="540" spans="2:51" s="13" customFormat="1" ht="10">
      <c r="B540" s="190"/>
      <c r="C540" s="191"/>
      <c r="D540" s="192" t="s">
        <v>165</v>
      </c>
      <c r="E540" s="193" t="s">
        <v>19</v>
      </c>
      <c r="F540" s="194" t="s">
        <v>3295</v>
      </c>
      <c r="G540" s="191"/>
      <c r="H540" s="193" t="s">
        <v>19</v>
      </c>
      <c r="I540" s="195"/>
      <c r="J540" s="191"/>
      <c r="K540" s="191"/>
      <c r="L540" s="196"/>
      <c r="M540" s="197"/>
      <c r="N540" s="198"/>
      <c r="O540" s="198"/>
      <c r="P540" s="198"/>
      <c r="Q540" s="198"/>
      <c r="R540" s="198"/>
      <c r="S540" s="198"/>
      <c r="T540" s="199"/>
      <c r="AT540" s="200" t="s">
        <v>165</v>
      </c>
      <c r="AU540" s="200" t="s">
        <v>86</v>
      </c>
      <c r="AV540" s="13" t="s">
        <v>84</v>
      </c>
      <c r="AW540" s="13" t="s">
        <v>37</v>
      </c>
      <c r="AX540" s="13" t="s">
        <v>76</v>
      </c>
      <c r="AY540" s="200" t="s">
        <v>157</v>
      </c>
    </row>
    <row r="541" spans="2:51" s="13" customFormat="1" ht="10">
      <c r="B541" s="190"/>
      <c r="C541" s="191"/>
      <c r="D541" s="192" t="s">
        <v>165</v>
      </c>
      <c r="E541" s="193" t="s">
        <v>19</v>
      </c>
      <c r="F541" s="194" t="s">
        <v>3296</v>
      </c>
      <c r="G541" s="191"/>
      <c r="H541" s="193" t="s">
        <v>19</v>
      </c>
      <c r="I541" s="195"/>
      <c r="J541" s="191"/>
      <c r="K541" s="191"/>
      <c r="L541" s="196"/>
      <c r="M541" s="197"/>
      <c r="N541" s="198"/>
      <c r="O541" s="198"/>
      <c r="P541" s="198"/>
      <c r="Q541" s="198"/>
      <c r="R541" s="198"/>
      <c r="S541" s="198"/>
      <c r="T541" s="199"/>
      <c r="AT541" s="200" t="s">
        <v>165</v>
      </c>
      <c r="AU541" s="200" t="s">
        <v>86</v>
      </c>
      <c r="AV541" s="13" t="s">
        <v>84</v>
      </c>
      <c r="AW541" s="13" t="s">
        <v>37</v>
      </c>
      <c r="AX541" s="13" t="s">
        <v>76</v>
      </c>
      <c r="AY541" s="200" t="s">
        <v>157</v>
      </c>
    </row>
    <row r="542" spans="2:51" s="13" customFormat="1" ht="10">
      <c r="B542" s="190"/>
      <c r="C542" s="191"/>
      <c r="D542" s="192" t="s">
        <v>165</v>
      </c>
      <c r="E542" s="193" t="s">
        <v>19</v>
      </c>
      <c r="F542" s="194" t="s">
        <v>3297</v>
      </c>
      <c r="G542" s="191"/>
      <c r="H542" s="193" t="s">
        <v>19</v>
      </c>
      <c r="I542" s="195"/>
      <c r="J542" s="191"/>
      <c r="K542" s="191"/>
      <c r="L542" s="196"/>
      <c r="M542" s="197"/>
      <c r="N542" s="198"/>
      <c r="O542" s="198"/>
      <c r="P542" s="198"/>
      <c r="Q542" s="198"/>
      <c r="R542" s="198"/>
      <c r="S542" s="198"/>
      <c r="T542" s="199"/>
      <c r="AT542" s="200" t="s">
        <v>165</v>
      </c>
      <c r="AU542" s="200" t="s">
        <v>86</v>
      </c>
      <c r="AV542" s="13" t="s">
        <v>84</v>
      </c>
      <c r="AW542" s="13" t="s">
        <v>37</v>
      </c>
      <c r="AX542" s="13" t="s">
        <v>76</v>
      </c>
      <c r="AY542" s="200" t="s">
        <v>157</v>
      </c>
    </row>
    <row r="543" spans="2:51" s="13" customFormat="1" ht="10">
      <c r="B543" s="190"/>
      <c r="C543" s="191"/>
      <c r="D543" s="192" t="s">
        <v>165</v>
      </c>
      <c r="E543" s="193" t="s">
        <v>19</v>
      </c>
      <c r="F543" s="194" t="s">
        <v>3340</v>
      </c>
      <c r="G543" s="191"/>
      <c r="H543" s="193" t="s">
        <v>19</v>
      </c>
      <c r="I543" s="195"/>
      <c r="J543" s="191"/>
      <c r="K543" s="191"/>
      <c r="L543" s="196"/>
      <c r="M543" s="197"/>
      <c r="N543" s="198"/>
      <c r="O543" s="198"/>
      <c r="P543" s="198"/>
      <c r="Q543" s="198"/>
      <c r="R543" s="198"/>
      <c r="S543" s="198"/>
      <c r="T543" s="199"/>
      <c r="AT543" s="200" t="s">
        <v>165</v>
      </c>
      <c r="AU543" s="200" t="s">
        <v>86</v>
      </c>
      <c r="AV543" s="13" t="s">
        <v>84</v>
      </c>
      <c r="AW543" s="13" t="s">
        <v>37</v>
      </c>
      <c r="AX543" s="13" t="s">
        <v>76</v>
      </c>
      <c r="AY543" s="200" t="s">
        <v>157</v>
      </c>
    </row>
    <row r="544" spans="2:51" s="14" customFormat="1" ht="10">
      <c r="B544" s="201"/>
      <c r="C544" s="202"/>
      <c r="D544" s="192" t="s">
        <v>165</v>
      </c>
      <c r="E544" s="203" t="s">
        <v>19</v>
      </c>
      <c r="F544" s="204" t="s">
        <v>3459</v>
      </c>
      <c r="G544" s="202"/>
      <c r="H544" s="205">
        <v>2</v>
      </c>
      <c r="I544" s="206"/>
      <c r="J544" s="202"/>
      <c r="K544" s="202"/>
      <c r="L544" s="207"/>
      <c r="M544" s="208"/>
      <c r="N544" s="209"/>
      <c r="O544" s="209"/>
      <c r="P544" s="209"/>
      <c r="Q544" s="209"/>
      <c r="R544" s="209"/>
      <c r="S544" s="209"/>
      <c r="T544" s="210"/>
      <c r="AT544" s="211" t="s">
        <v>165</v>
      </c>
      <c r="AU544" s="211" t="s">
        <v>86</v>
      </c>
      <c r="AV544" s="14" t="s">
        <v>86</v>
      </c>
      <c r="AW544" s="14" t="s">
        <v>37</v>
      </c>
      <c r="AX544" s="14" t="s">
        <v>76</v>
      </c>
      <c r="AY544" s="211" t="s">
        <v>157</v>
      </c>
    </row>
    <row r="545" spans="2:51" s="13" customFormat="1" ht="10">
      <c r="B545" s="190"/>
      <c r="C545" s="191"/>
      <c r="D545" s="192" t="s">
        <v>165</v>
      </c>
      <c r="E545" s="193" t="s">
        <v>19</v>
      </c>
      <c r="F545" s="194" t="s">
        <v>3353</v>
      </c>
      <c r="G545" s="191"/>
      <c r="H545" s="193" t="s">
        <v>19</v>
      </c>
      <c r="I545" s="195"/>
      <c r="J545" s="191"/>
      <c r="K545" s="191"/>
      <c r="L545" s="196"/>
      <c r="M545" s="197"/>
      <c r="N545" s="198"/>
      <c r="O545" s="198"/>
      <c r="P545" s="198"/>
      <c r="Q545" s="198"/>
      <c r="R545" s="198"/>
      <c r="S545" s="198"/>
      <c r="T545" s="199"/>
      <c r="AT545" s="200" t="s">
        <v>165</v>
      </c>
      <c r="AU545" s="200" t="s">
        <v>86</v>
      </c>
      <c r="AV545" s="13" t="s">
        <v>84</v>
      </c>
      <c r="AW545" s="13" t="s">
        <v>37</v>
      </c>
      <c r="AX545" s="13" t="s">
        <v>76</v>
      </c>
      <c r="AY545" s="200" t="s">
        <v>157</v>
      </c>
    </row>
    <row r="546" spans="2:51" s="13" customFormat="1" ht="10">
      <c r="B546" s="190"/>
      <c r="C546" s="191"/>
      <c r="D546" s="192" t="s">
        <v>165</v>
      </c>
      <c r="E546" s="193" t="s">
        <v>19</v>
      </c>
      <c r="F546" s="194" t="s">
        <v>3460</v>
      </c>
      <c r="G546" s="191"/>
      <c r="H546" s="193" t="s">
        <v>19</v>
      </c>
      <c r="I546" s="195"/>
      <c r="J546" s="191"/>
      <c r="K546" s="191"/>
      <c r="L546" s="196"/>
      <c r="M546" s="197"/>
      <c r="N546" s="198"/>
      <c r="O546" s="198"/>
      <c r="P546" s="198"/>
      <c r="Q546" s="198"/>
      <c r="R546" s="198"/>
      <c r="S546" s="198"/>
      <c r="T546" s="199"/>
      <c r="AT546" s="200" t="s">
        <v>165</v>
      </c>
      <c r="AU546" s="200" t="s">
        <v>86</v>
      </c>
      <c r="AV546" s="13" t="s">
        <v>84</v>
      </c>
      <c r="AW546" s="13" t="s">
        <v>37</v>
      </c>
      <c r="AX546" s="13" t="s">
        <v>76</v>
      </c>
      <c r="AY546" s="200" t="s">
        <v>157</v>
      </c>
    </row>
    <row r="547" spans="2:51" s="13" customFormat="1" ht="10">
      <c r="B547" s="190"/>
      <c r="C547" s="191"/>
      <c r="D547" s="192" t="s">
        <v>165</v>
      </c>
      <c r="E547" s="193" t="s">
        <v>19</v>
      </c>
      <c r="F547" s="194" t="s">
        <v>3414</v>
      </c>
      <c r="G547" s="191"/>
      <c r="H547" s="193" t="s">
        <v>19</v>
      </c>
      <c r="I547" s="195"/>
      <c r="J547" s="191"/>
      <c r="K547" s="191"/>
      <c r="L547" s="196"/>
      <c r="M547" s="197"/>
      <c r="N547" s="198"/>
      <c r="O547" s="198"/>
      <c r="P547" s="198"/>
      <c r="Q547" s="198"/>
      <c r="R547" s="198"/>
      <c r="S547" s="198"/>
      <c r="T547" s="199"/>
      <c r="AT547" s="200" t="s">
        <v>165</v>
      </c>
      <c r="AU547" s="200" t="s">
        <v>86</v>
      </c>
      <c r="AV547" s="13" t="s">
        <v>84</v>
      </c>
      <c r="AW547" s="13" t="s">
        <v>37</v>
      </c>
      <c r="AX547" s="13" t="s">
        <v>76</v>
      </c>
      <c r="AY547" s="200" t="s">
        <v>157</v>
      </c>
    </row>
    <row r="548" spans="2:51" s="13" customFormat="1" ht="10">
      <c r="B548" s="190"/>
      <c r="C548" s="191"/>
      <c r="D548" s="192" t="s">
        <v>165</v>
      </c>
      <c r="E548" s="193" t="s">
        <v>19</v>
      </c>
      <c r="F548" s="194" t="s">
        <v>3415</v>
      </c>
      <c r="G548" s="191"/>
      <c r="H548" s="193" t="s">
        <v>19</v>
      </c>
      <c r="I548" s="195"/>
      <c r="J548" s="191"/>
      <c r="K548" s="191"/>
      <c r="L548" s="196"/>
      <c r="M548" s="197"/>
      <c r="N548" s="198"/>
      <c r="O548" s="198"/>
      <c r="P548" s="198"/>
      <c r="Q548" s="198"/>
      <c r="R548" s="198"/>
      <c r="S548" s="198"/>
      <c r="T548" s="199"/>
      <c r="AT548" s="200" t="s">
        <v>165</v>
      </c>
      <c r="AU548" s="200" t="s">
        <v>86</v>
      </c>
      <c r="AV548" s="13" t="s">
        <v>84</v>
      </c>
      <c r="AW548" s="13" t="s">
        <v>37</v>
      </c>
      <c r="AX548" s="13" t="s">
        <v>76</v>
      </c>
      <c r="AY548" s="200" t="s">
        <v>157</v>
      </c>
    </row>
    <row r="549" spans="2:51" s="14" customFormat="1" ht="10">
      <c r="B549" s="201"/>
      <c r="C549" s="202"/>
      <c r="D549" s="192" t="s">
        <v>165</v>
      </c>
      <c r="E549" s="203" t="s">
        <v>19</v>
      </c>
      <c r="F549" s="204" t="s">
        <v>3461</v>
      </c>
      <c r="G549" s="202"/>
      <c r="H549" s="205">
        <v>1</v>
      </c>
      <c r="I549" s="206"/>
      <c r="J549" s="202"/>
      <c r="K549" s="202"/>
      <c r="L549" s="207"/>
      <c r="M549" s="208"/>
      <c r="N549" s="209"/>
      <c r="O549" s="209"/>
      <c r="P549" s="209"/>
      <c r="Q549" s="209"/>
      <c r="R549" s="209"/>
      <c r="S549" s="209"/>
      <c r="T549" s="210"/>
      <c r="AT549" s="211" t="s">
        <v>165</v>
      </c>
      <c r="AU549" s="211" t="s">
        <v>86</v>
      </c>
      <c r="AV549" s="14" t="s">
        <v>86</v>
      </c>
      <c r="AW549" s="14" t="s">
        <v>37</v>
      </c>
      <c r="AX549" s="14" t="s">
        <v>76</v>
      </c>
      <c r="AY549" s="211" t="s">
        <v>157</v>
      </c>
    </row>
    <row r="550" spans="2:51" s="15" customFormat="1" ht="10">
      <c r="B550" s="217"/>
      <c r="C550" s="218"/>
      <c r="D550" s="192" t="s">
        <v>165</v>
      </c>
      <c r="E550" s="219" t="s">
        <v>19</v>
      </c>
      <c r="F550" s="220" t="s">
        <v>183</v>
      </c>
      <c r="G550" s="218"/>
      <c r="H550" s="221">
        <v>3</v>
      </c>
      <c r="I550" s="222"/>
      <c r="J550" s="218"/>
      <c r="K550" s="218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165</v>
      </c>
      <c r="AU550" s="227" t="s">
        <v>86</v>
      </c>
      <c r="AV550" s="15" t="s">
        <v>163</v>
      </c>
      <c r="AW550" s="15" t="s">
        <v>37</v>
      </c>
      <c r="AX550" s="15" t="s">
        <v>84</v>
      </c>
      <c r="AY550" s="227" t="s">
        <v>157</v>
      </c>
    </row>
    <row r="551" spans="1:65" s="2" customFormat="1" ht="14.4" customHeight="1">
      <c r="A551" s="36"/>
      <c r="B551" s="37"/>
      <c r="C551" s="239" t="s">
        <v>454</v>
      </c>
      <c r="D551" s="239" t="s">
        <v>311</v>
      </c>
      <c r="E551" s="240" t="s">
        <v>856</v>
      </c>
      <c r="F551" s="241" t="s">
        <v>857</v>
      </c>
      <c r="G551" s="242" t="s">
        <v>162</v>
      </c>
      <c r="H551" s="243">
        <v>3</v>
      </c>
      <c r="I551" s="244"/>
      <c r="J551" s="245">
        <f>ROUND(I551*H551,2)</f>
        <v>0</v>
      </c>
      <c r="K551" s="246"/>
      <c r="L551" s="247"/>
      <c r="M551" s="248" t="s">
        <v>19</v>
      </c>
      <c r="N551" s="249" t="s">
        <v>47</v>
      </c>
      <c r="O551" s="66"/>
      <c r="P551" s="186">
        <f>O551*H551</f>
        <v>0</v>
      </c>
      <c r="Q551" s="186">
        <v>0.044</v>
      </c>
      <c r="R551" s="186">
        <f>Q551*H551</f>
        <v>0.132</v>
      </c>
      <c r="S551" s="186">
        <v>0</v>
      </c>
      <c r="T551" s="187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188" t="s">
        <v>211</v>
      </c>
      <c r="AT551" s="188" t="s">
        <v>311</v>
      </c>
      <c r="AU551" s="188" t="s">
        <v>86</v>
      </c>
      <c r="AY551" s="19" t="s">
        <v>157</v>
      </c>
      <c r="BE551" s="189">
        <f>IF(N551="základní",J551,0)</f>
        <v>0</v>
      </c>
      <c r="BF551" s="189">
        <f>IF(N551="snížená",J551,0)</f>
        <v>0</v>
      </c>
      <c r="BG551" s="189">
        <f>IF(N551="zákl. přenesená",J551,0)</f>
        <v>0</v>
      </c>
      <c r="BH551" s="189">
        <f>IF(N551="sníž. přenesená",J551,0)</f>
        <v>0</v>
      </c>
      <c r="BI551" s="189">
        <f>IF(N551="nulová",J551,0)</f>
        <v>0</v>
      </c>
      <c r="BJ551" s="19" t="s">
        <v>84</v>
      </c>
      <c r="BK551" s="189">
        <f>ROUND(I551*H551,2)</f>
        <v>0</v>
      </c>
      <c r="BL551" s="19" t="s">
        <v>163</v>
      </c>
      <c r="BM551" s="188" t="s">
        <v>3462</v>
      </c>
    </row>
    <row r="552" spans="1:47" s="2" customFormat="1" ht="10">
      <c r="A552" s="36"/>
      <c r="B552" s="37"/>
      <c r="C552" s="38"/>
      <c r="D552" s="212" t="s">
        <v>178</v>
      </c>
      <c r="E552" s="38"/>
      <c r="F552" s="213" t="s">
        <v>859</v>
      </c>
      <c r="G552" s="38"/>
      <c r="H552" s="38"/>
      <c r="I552" s="214"/>
      <c r="J552" s="38"/>
      <c r="K552" s="38"/>
      <c r="L552" s="41"/>
      <c r="M552" s="215"/>
      <c r="N552" s="216"/>
      <c r="O552" s="66"/>
      <c r="P552" s="66"/>
      <c r="Q552" s="66"/>
      <c r="R552" s="66"/>
      <c r="S552" s="66"/>
      <c r="T552" s="67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T552" s="19" t="s">
        <v>178</v>
      </c>
      <c r="AU552" s="19" t="s">
        <v>86</v>
      </c>
    </row>
    <row r="553" spans="2:51" s="13" customFormat="1" ht="10">
      <c r="B553" s="190"/>
      <c r="C553" s="191"/>
      <c r="D553" s="192" t="s">
        <v>165</v>
      </c>
      <c r="E553" s="193" t="s">
        <v>19</v>
      </c>
      <c r="F553" s="194" t="s">
        <v>3292</v>
      </c>
      <c r="G553" s="191"/>
      <c r="H553" s="193" t="s">
        <v>19</v>
      </c>
      <c r="I553" s="195"/>
      <c r="J553" s="191"/>
      <c r="K553" s="191"/>
      <c r="L553" s="196"/>
      <c r="M553" s="197"/>
      <c r="N553" s="198"/>
      <c r="O553" s="198"/>
      <c r="P553" s="198"/>
      <c r="Q553" s="198"/>
      <c r="R553" s="198"/>
      <c r="S553" s="198"/>
      <c r="T553" s="199"/>
      <c r="AT553" s="200" t="s">
        <v>165</v>
      </c>
      <c r="AU553" s="200" t="s">
        <v>86</v>
      </c>
      <c r="AV553" s="13" t="s">
        <v>84</v>
      </c>
      <c r="AW553" s="13" t="s">
        <v>37</v>
      </c>
      <c r="AX553" s="13" t="s">
        <v>76</v>
      </c>
      <c r="AY553" s="200" t="s">
        <v>157</v>
      </c>
    </row>
    <row r="554" spans="2:51" s="13" customFormat="1" ht="10">
      <c r="B554" s="190"/>
      <c r="C554" s="191"/>
      <c r="D554" s="192" t="s">
        <v>165</v>
      </c>
      <c r="E554" s="193" t="s">
        <v>19</v>
      </c>
      <c r="F554" s="194" t="s">
        <v>2903</v>
      </c>
      <c r="G554" s="191"/>
      <c r="H554" s="193" t="s">
        <v>19</v>
      </c>
      <c r="I554" s="195"/>
      <c r="J554" s="191"/>
      <c r="K554" s="191"/>
      <c r="L554" s="196"/>
      <c r="M554" s="197"/>
      <c r="N554" s="198"/>
      <c r="O554" s="198"/>
      <c r="P554" s="198"/>
      <c r="Q554" s="198"/>
      <c r="R554" s="198"/>
      <c r="S554" s="198"/>
      <c r="T554" s="199"/>
      <c r="AT554" s="200" t="s">
        <v>165</v>
      </c>
      <c r="AU554" s="200" t="s">
        <v>86</v>
      </c>
      <c r="AV554" s="13" t="s">
        <v>84</v>
      </c>
      <c r="AW554" s="13" t="s">
        <v>37</v>
      </c>
      <c r="AX554" s="13" t="s">
        <v>76</v>
      </c>
      <c r="AY554" s="200" t="s">
        <v>157</v>
      </c>
    </row>
    <row r="555" spans="2:51" s="13" customFormat="1" ht="10">
      <c r="B555" s="190"/>
      <c r="C555" s="191"/>
      <c r="D555" s="192" t="s">
        <v>165</v>
      </c>
      <c r="E555" s="193" t="s">
        <v>19</v>
      </c>
      <c r="F555" s="194" t="s">
        <v>3293</v>
      </c>
      <c r="G555" s="191"/>
      <c r="H555" s="193" t="s">
        <v>19</v>
      </c>
      <c r="I555" s="195"/>
      <c r="J555" s="191"/>
      <c r="K555" s="191"/>
      <c r="L555" s="196"/>
      <c r="M555" s="197"/>
      <c r="N555" s="198"/>
      <c r="O555" s="198"/>
      <c r="P555" s="198"/>
      <c r="Q555" s="198"/>
      <c r="R555" s="198"/>
      <c r="S555" s="198"/>
      <c r="T555" s="199"/>
      <c r="AT555" s="200" t="s">
        <v>165</v>
      </c>
      <c r="AU555" s="200" t="s">
        <v>86</v>
      </c>
      <c r="AV555" s="13" t="s">
        <v>84</v>
      </c>
      <c r="AW555" s="13" t="s">
        <v>37</v>
      </c>
      <c r="AX555" s="13" t="s">
        <v>76</v>
      </c>
      <c r="AY555" s="200" t="s">
        <v>157</v>
      </c>
    </row>
    <row r="556" spans="2:51" s="13" customFormat="1" ht="10">
      <c r="B556" s="190"/>
      <c r="C556" s="191"/>
      <c r="D556" s="192" t="s">
        <v>165</v>
      </c>
      <c r="E556" s="193" t="s">
        <v>19</v>
      </c>
      <c r="F556" s="194" t="s">
        <v>3294</v>
      </c>
      <c r="G556" s="191"/>
      <c r="H556" s="193" t="s">
        <v>19</v>
      </c>
      <c r="I556" s="195"/>
      <c r="J556" s="191"/>
      <c r="K556" s="191"/>
      <c r="L556" s="196"/>
      <c r="M556" s="197"/>
      <c r="N556" s="198"/>
      <c r="O556" s="198"/>
      <c r="P556" s="198"/>
      <c r="Q556" s="198"/>
      <c r="R556" s="198"/>
      <c r="S556" s="198"/>
      <c r="T556" s="199"/>
      <c r="AT556" s="200" t="s">
        <v>165</v>
      </c>
      <c r="AU556" s="200" t="s">
        <v>86</v>
      </c>
      <c r="AV556" s="13" t="s">
        <v>84</v>
      </c>
      <c r="AW556" s="13" t="s">
        <v>37</v>
      </c>
      <c r="AX556" s="13" t="s">
        <v>76</v>
      </c>
      <c r="AY556" s="200" t="s">
        <v>157</v>
      </c>
    </row>
    <row r="557" spans="2:51" s="13" customFormat="1" ht="10">
      <c r="B557" s="190"/>
      <c r="C557" s="191"/>
      <c r="D557" s="192" t="s">
        <v>165</v>
      </c>
      <c r="E557" s="193" t="s">
        <v>19</v>
      </c>
      <c r="F557" s="194" t="s">
        <v>3295</v>
      </c>
      <c r="G557" s="191"/>
      <c r="H557" s="193" t="s">
        <v>19</v>
      </c>
      <c r="I557" s="195"/>
      <c r="J557" s="191"/>
      <c r="K557" s="191"/>
      <c r="L557" s="196"/>
      <c r="M557" s="197"/>
      <c r="N557" s="198"/>
      <c r="O557" s="198"/>
      <c r="P557" s="198"/>
      <c r="Q557" s="198"/>
      <c r="R557" s="198"/>
      <c r="S557" s="198"/>
      <c r="T557" s="199"/>
      <c r="AT557" s="200" t="s">
        <v>165</v>
      </c>
      <c r="AU557" s="200" t="s">
        <v>86</v>
      </c>
      <c r="AV557" s="13" t="s">
        <v>84</v>
      </c>
      <c r="AW557" s="13" t="s">
        <v>37</v>
      </c>
      <c r="AX557" s="13" t="s">
        <v>76</v>
      </c>
      <c r="AY557" s="200" t="s">
        <v>157</v>
      </c>
    </row>
    <row r="558" spans="2:51" s="13" customFormat="1" ht="10">
      <c r="B558" s="190"/>
      <c r="C558" s="191"/>
      <c r="D558" s="192" t="s">
        <v>165</v>
      </c>
      <c r="E558" s="193" t="s">
        <v>19</v>
      </c>
      <c r="F558" s="194" t="s">
        <v>3296</v>
      </c>
      <c r="G558" s="191"/>
      <c r="H558" s="193" t="s">
        <v>19</v>
      </c>
      <c r="I558" s="195"/>
      <c r="J558" s="191"/>
      <c r="K558" s="191"/>
      <c r="L558" s="196"/>
      <c r="M558" s="197"/>
      <c r="N558" s="198"/>
      <c r="O558" s="198"/>
      <c r="P558" s="198"/>
      <c r="Q558" s="198"/>
      <c r="R558" s="198"/>
      <c r="S558" s="198"/>
      <c r="T558" s="199"/>
      <c r="AT558" s="200" t="s">
        <v>165</v>
      </c>
      <c r="AU558" s="200" t="s">
        <v>86</v>
      </c>
      <c r="AV558" s="13" t="s">
        <v>84</v>
      </c>
      <c r="AW558" s="13" t="s">
        <v>37</v>
      </c>
      <c r="AX558" s="13" t="s">
        <v>76</v>
      </c>
      <c r="AY558" s="200" t="s">
        <v>157</v>
      </c>
    </row>
    <row r="559" spans="2:51" s="13" customFormat="1" ht="10">
      <c r="B559" s="190"/>
      <c r="C559" s="191"/>
      <c r="D559" s="192" t="s">
        <v>165</v>
      </c>
      <c r="E559" s="193" t="s">
        <v>19</v>
      </c>
      <c r="F559" s="194" t="s">
        <v>3297</v>
      </c>
      <c r="G559" s="191"/>
      <c r="H559" s="193" t="s">
        <v>19</v>
      </c>
      <c r="I559" s="195"/>
      <c r="J559" s="191"/>
      <c r="K559" s="191"/>
      <c r="L559" s="196"/>
      <c r="M559" s="197"/>
      <c r="N559" s="198"/>
      <c r="O559" s="198"/>
      <c r="P559" s="198"/>
      <c r="Q559" s="198"/>
      <c r="R559" s="198"/>
      <c r="S559" s="198"/>
      <c r="T559" s="199"/>
      <c r="AT559" s="200" t="s">
        <v>165</v>
      </c>
      <c r="AU559" s="200" t="s">
        <v>86</v>
      </c>
      <c r="AV559" s="13" t="s">
        <v>84</v>
      </c>
      <c r="AW559" s="13" t="s">
        <v>37</v>
      </c>
      <c r="AX559" s="13" t="s">
        <v>76</v>
      </c>
      <c r="AY559" s="200" t="s">
        <v>157</v>
      </c>
    </row>
    <row r="560" spans="2:51" s="13" customFormat="1" ht="10">
      <c r="B560" s="190"/>
      <c r="C560" s="191"/>
      <c r="D560" s="192" t="s">
        <v>165</v>
      </c>
      <c r="E560" s="193" t="s">
        <v>19</v>
      </c>
      <c r="F560" s="194" t="s">
        <v>3340</v>
      </c>
      <c r="G560" s="191"/>
      <c r="H560" s="193" t="s">
        <v>19</v>
      </c>
      <c r="I560" s="195"/>
      <c r="J560" s="191"/>
      <c r="K560" s="191"/>
      <c r="L560" s="196"/>
      <c r="M560" s="197"/>
      <c r="N560" s="198"/>
      <c r="O560" s="198"/>
      <c r="P560" s="198"/>
      <c r="Q560" s="198"/>
      <c r="R560" s="198"/>
      <c r="S560" s="198"/>
      <c r="T560" s="199"/>
      <c r="AT560" s="200" t="s">
        <v>165</v>
      </c>
      <c r="AU560" s="200" t="s">
        <v>86</v>
      </c>
      <c r="AV560" s="13" t="s">
        <v>84</v>
      </c>
      <c r="AW560" s="13" t="s">
        <v>37</v>
      </c>
      <c r="AX560" s="13" t="s">
        <v>76</v>
      </c>
      <c r="AY560" s="200" t="s">
        <v>157</v>
      </c>
    </row>
    <row r="561" spans="2:51" s="14" customFormat="1" ht="10">
      <c r="B561" s="201"/>
      <c r="C561" s="202"/>
      <c r="D561" s="192" t="s">
        <v>165</v>
      </c>
      <c r="E561" s="203" t="s">
        <v>19</v>
      </c>
      <c r="F561" s="204" t="s">
        <v>3459</v>
      </c>
      <c r="G561" s="202"/>
      <c r="H561" s="205">
        <v>2</v>
      </c>
      <c r="I561" s="206"/>
      <c r="J561" s="202"/>
      <c r="K561" s="202"/>
      <c r="L561" s="207"/>
      <c r="M561" s="208"/>
      <c r="N561" s="209"/>
      <c r="O561" s="209"/>
      <c r="P561" s="209"/>
      <c r="Q561" s="209"/>
      <c r="R561" s="209"/>
      <c r="S561" s="209"/>
      <c r="T561" s="210"/>
      <c r="AT561" s="211" t="s">
        <v>165</v>
      </c>
      <c r="AU561" s="211" t="s">
        <v>86</v>
      </c>
      <c r="AV561" s="14" t="s">
        <v>86</v>
      </c>
      <c r="AW561" s="14" t="s">
        <v>37</v>
      </c>
      <c r="AX561" s="14" t="s">
        <v>76</v>
      </c>
      <c r="AY561" s="211" t="s">
        <v>157</v>
      </c>
    </row>
    <row r="562" spans="2:51" s="13" customFormat="1" ht="10">
      <c r="B562" s="190"/>
      <c r="C562" s="191"/>
      <c r="D562" s="192" t="s">
        <v>165</v>
      </c>
      <c r="E562" s="193" t="s">
        <v>19</v>
      </c>
      <c r="F562" s="194" t="s">
        <v>3353</v>
      </c>
      <c r="G562" s="191"/>
      <c r="H562" s="193" t="s">
        <v>19</v>
      </c>
      <c r="I562" s="195"/>
      <c r="J562" s="191"/>
      <c r="K562" s="191"/>
      <c r="L562" s="196"/>
      <c r="M562" s="197"/>
      <c r="N562" s="198"/>
      <c r="O562" s="198"/>
      <c r="P562" s="198"/>
      <c r="Q562" s="198"/>
      <c r="R562" s="198"/>
      <c r="S562" s="198"/>
      <c r="T562" s="199"/>
      <c r="AT562" s="200" t="s">
        <v>165</v>
      </c>
      <c r="AU562" s="200" t="s">
        <v>86</v>
      </c>
      <c r="AV562" s="13" t="s">
        <v>84</v>
      </c>
      <c r="AW562" s="13" t="s">
        <v>37</v>
      </c>
      <c r="AX562" s="13" t="s">
        <v>76</v>
      </c>
      <c r="AY562" s="200" t="s">
        <v>157</v>
      </c>
    </row>
    <row r="563" spans="2:51" s="13" customFormat="1" ht="10">
      <c r="B563" s="190"/>
      <c r="C563" s="191"/>
      <c r="D563" s="192" t="s">
        <v>165</v>
      </c>
      <c r="E563" s="193" t="s">
        <v>19</v>
      </c>
      <c r="F563" s="194" t="s">
        <v>3460</v>
      </c>
      <c r="G563" s="191"/>
      <c r="H563" s="193" t="s">
        <v>19</v>
      </c>
      <c r="I563" s="195"/>
      <c r="J563" s="191"/>
      <c r="K563" s="191"/>
      <c r="L563" s="196"/>
      <c r="M563" s="197"/>
      <c r="N563" s="198"/>
      <c r="O563" s="198"/>
      <c r="P563" s="198"/>
      <c r="Q563" s="198"/>
      <c r="R563" s="198"/>
      <c r="S563" s="198"/>
      <c r="T563" s="199"/>
      <c r="AT563" s="200" t="s">
        <v>165</v>
      </c>
      <c r="AU563" s="200" t="s">
        <v>86</v>
      </c>
      <c r="AV563" s="13" t="s">
        <v>84</v>
      </c>
      <c r="AW563" s="13" t="s">
        <v>37</v>
      </c>
      <c r="AX563" s="13" t="s">
        <v>76</v>
      </c>
      <c r="AY563" s="200" t="s">
        <v>157</v>
      </c>
    </row>
    <row r="564" spans="2:51" s="13" customFormat="1" ht="10">
      <c r="B564" s="190"/>
      <c r="C564" s="191"/>
      <c r="D564" s="192" t="s">
        <v>165</v>
      </c>
      <c r="E564" s="193" t="s">
        <v>19</v>
      </c>
      <c r="F564" s="194" t="s">
        <v>3414</v>
      </c>
      <c r="G564" s="191"/>
      <c r="H564" s="193" t="s">
        <v>19</v>
      </c>
      <c r="I564" s="195"/>
      <c r="J564" s="191"/>
      <c r="K564" s="191"/>
      <c r="L564" s="196"/>
      <c r="M564" s="197"/>
      <c r="N564" s="198"/>
      <c r="O564" s="198"/>
      <c r="P564" s="198"/>
      <c r="Q564" s="198"/>
      <c r="R564" s="198"/>
      <c r="S564" s="198"/>
      <c r="T564" s="199"/>
      <c r="AT564" s="200" t="s">
        <v>165</v>
      </c>
      <c r="AU564" s="200" t="s">
        <v>86</v>
      </c>
      <c r="AV564" s="13" t="s">
        <v>84</v>
      </c>
      <c r="AW564" s="13" t="s">
        <v>37</v>
      </c>
      <c r="AX564" s="13" t="s">
        <v>76</v>
      </c>
      <c r="AY564" s="200" t="s">
        <v>157</v>
      </c>
    </row>
    <row r="565" spans="2:51" s="13" customFormat="1" ht="10">
      <c r="B565" s="190"/>
      <c r="C565" s="191"/>
      <c r="D565" s="192" t="s">
        <v>165</v>
      </c>
      <c r="E565" s="193" t="s">
        <v>19</v>
      </c>
      <c r="F565" s="194" t="s">
        <v>3415</v>
      </c>
      <c r="G565" s="191"/>
      <c r="H565" s="193" t="s">
        <v>19</v>
      </c>
      <c r="I565" s="195"/>
      <c r="J565" s="191"/>
      <c r="K565" s="191"/>
      <c r="L565" s="196"/>
      <c r="M565" s="197"/>
      <c r="N565" s="198"/>
      <c r="O565" s="198"/>
      <c r="P565" s="198"/>
      <c r="Q565" s="198"/>
      <c r="R565" s="198"/>
      <c r="S565" s="198"/>
      <c r="T565" s="199"/>
      <c r="AT565" s="200" t="s">
        <v>165</v>
      </c>
      <c r="AU565" s="200" t="s">
        <v>86</v>
      </c>
      <c r="AV565" s="13" t="s">
        <v>84</v>
      </c>
      <c r="AW565" s="13" t="s">
        <v>37</v>
      </c>
      <c r="AX565" s="13" t="s">
        <v>76</v>
      </c>
      <c r="AY565" s="200" t="s">
        <v>157</v>
      </c>
    </row>
    <row r="566" spans="2:51" s="14" customFormat="1" ht="10">
      <c r="B566" s="201"/>
      <c r="C566" s="202"/>
      <c r="D566" s="192" t="s">
        <v>165</v>
      </c>
      <c r="E566" s="203" t="s">
        <v>19</v>
      </c>
      <c r="F566" s="204" t="s">
        <v>3461</v>
      </c>
      <c r="G566" s="202"/>
      <c r="H566" s="205">
        <v>1</v>
      </c>
      <c r="I566" s="206"/>
      <c r="J566" s="202"/>
      <c r="K566" s="202"/>
      <c r="L566" s="207"/>
      <c r="M566" s="208"/>
      <c r="N566" s="209"/>
      <c r="O566" s="209"/>
      <c r="P566" s="209"/>
      <c r="Q566" s="209"/>
      <c r="R566" s="209"/>
      <c r="S566" s="209"/>
      <c r="T566" s="210"/>
      <c r="AT566" s="211" t="s">
        <v>165</v>
      </c>
      <c r="AU566" s="211" t="s">
        <v>86</v>
      </c>
      <c r="AV566" s="14" t="s">
        <v>86</v>
      </c>
      <c r="AW566" s="14" t="s">
        <v>37</v>
      </c>
      <c r="AX566" s="14" t="s">
        <v>76</v>
      </c>
      <c r="AY566" s="211" t="s">
        <v>157</v>
      </c>
    </row>
    <row r="567" spans="2:51" s="15" customFormat="1" ht="10">
      <c r="B567" s="217"/>
      <c r="C567" s="218"/>
      <c r="D567" s="192" t="s">
        <v>165</v>
      </c>
      <c r="E567" s="219" t="s">
        <v>19</v>
      </c>
      <c r="F567" s="220" t="s">
        <v>183</v>
      </c>
      <c r="G567" s="218"/>
      <c r="H567" s="221">
        <v>3</v>
      </c>
      <c r="I567" s="222"/>
      <c r="J567" s="218"/>
      <c r="K567" s="218"/>
      <c r="L567" s="223"/>
      <c r="M567" s="224"/>
      <c r="N567" s="225"/>
      <c r="O567" s="225"/>
      <c r="P567" s="225"/>
      <c r="Q567" s="225"/>
      <c r="R567" s="225"/>
      <c r="S567" s="225"/>
      <c r="T567" s="226"/>
      <c r="AT567" s="227" t="s">
        <v>165</v>
      </c>
      <c r="AU567" s="227" t="s">
        <v>86</v>
      </c>
      <c r="AV567" s="15" t="s">
        <v>163</v>
      </c>
      <c r="AW567" s="15" t="s">
        <v>37</v>
      </c>
      <c r="AX567" s="15" t="s">
        <v>84</v>
      </c>
      <c r="AY567" s="227" t="s">
        <v>157</v>
      </c>
    </row>
    <row r="568" spans="1:65" s="2" customFormat="1" ht="22.25" customHeight="1">
      <c r="A568" s="36"/>
      <c r="B568" s="37"/>
      <c r="C568" s="176" t="s">
        <v>466</v>
      </c>
      <c r="D568" s="176" t="s">
        <v>159</v>
      </c>
      <c r="E568" s="177" t="s">
        <v>2989</v>
      </c>
      <c r="F568" s="178" t="s">
        <v>2990</v>
      </c>
      <c r="G568" s="179" t="s">
        <v>254</v>
      </c>
      <c r="H568" s="180">
        <v>0.992</v>
      </c>
      <c r="I568" s="181"/>
      <c r="J568" s="182">
        <f>ROUND(I568*H568,2)</f>
        <v>0</v>
      </c>
      <c r="K568" s="183"/>
      <c r="L568" s="41"/>
      <c r="M568" s="184" t="s">
        <v>19</v>
      </c>
      <c r="N568" s="185" t="s">
        <v>47</v>
      </c>
      <c r="O568" s="66"/>
      <c r="P568" s="186">
        <f>O568*H568</f>
        <v>0</v>
      </c>
      <c r="Q568" s="186">
        <v>2.429</v>
      </c>
      <c r="R568" s="186">
        <f>Q568*H568</f>
        <v>2.4095679999999997</v>
      </c>
      <c r="S568" s="186">
        <v>0</v>
      </c>
      <c r="T568" s="187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188" t="s">
        <v>163</v>
      </c>
      <c r="AT568" s="188" t="s">
        <v>159</v>
      </c>
      <c r="AU568" s="188" t="s">
        <v>86</v>
      </c>
      <c r="AY568" s="19" t="s">
        <v>157</v>
      </c>
      <c r="BE568" s="189">
        <f>IF(N568="základní",J568,0)</f>
        <v>0</v>
      </c>
      <c r="BF568" s="189">
        <f>IF(N568="snížená",J568,0)</f>
        <v>0</v>
      </c>
      <c r="BG568" s="189">
        <f>IF(N568="zákl. přenesená",J568,0)</f>
        <v>0</v>
      </c>
      <c r="BH568" s="189">
        <f>IF(N568="sníž. přenesená",J568,0)</f>
        <v>0</v>
      </c>
      <c r="BI568" s="189">
        <f>IF(N568="nulová",J568,0)</f>
        <v>0</v>
      </c>
      <c r="BJ568" s="19" t="s">
        <v>84</v>
      </c>
      <c r="BK568" s="189">
        <f>ROUND(I568*H568,2)</f>
        <v>0</v>
      </c>
      <c r="BL568" s="19" t="s">
        <v>163</v>
      </c>
      <c r="BM568" s="188" t="s">
        <v>3463</v>
      </c>
    </row>
    <row r="569" spans="2:51" s="13" customFormat="1" ht="10">
      <c r="B569" s="190"/>
      <c r="C569" s="191"/>
      <c r="D569" s="192" t="s">
        <v>165</v>
      </c>
      <c r="E569" s="193" t="s">
        <v>19</v>
      </c>
      <c r="F569" s="194" t="s">
        <v>3292</v>
      </c>
      <c r="G569" s="191"/>
      <c r="H569" s="193" t="s">
        <v>19</v>
      </c>
      <c r="I569" s="195"/>
      <c r="J569" s="191"/>
      <c r="K569" s="191"/>
      <c r="L569" s="196"/>
      <c r="M569" s="197"/>
      <c r="N569" s="198"/>
      <c r="O569" s="198"/>
      <c r="P569" s="198"/>
      <c r="Q569" s="198"/>
      <c r="R569" s="198"/>
      <c r="S569" s="198"/>
      <c r="T569" s="199"/>
      <c r="AT569" s="200" t="s">
        <v>165</v>
      </c>
      <c r="AU569" s="200" t="s">
        <v>86</v>
      </c>
      <c r="AV569" s="13" t="s">
        <v>84</v>
      </c>
      <c r="AW569" s="13" t="s">
        <v>37</v>
      </c>
      <c r="AX569" s="13" t="s">
        <v>76</v>
      </c>
      <c r="AY569" s="200" t="s">
        <v>157</v>
      </c>
    </row>
    <row r="570" spans="2:51" s="13" customFormat="1" ht="10">
      <c r="B570" s="190"/>
      <c r="C570" s="191"/>
      <c r="D570" s="192" t="s">
        <v>165</v>
      </c>
      <c r="E570" s="193" t="s">
        <v>19</v>
      </c>
      <c r="F570" s="194" t="s">
        <v>2903</v>
      </c>
      <c r="G570" s="191"/>
      <c r="H570" s="193" t="s">
        <v>19</v>
      </c>
      <c r="I570" s="195"/>
      <c r="J570" s="191"/>
      <c r="K570" s="191"/>
      <c r="L570" s="196"/>
      <c r="M570" s="197"/>
      <c r="N570" s="198"/>
      <c r="O570" s="198"/>
      <c r="P570" s="198"/>
      <c r="Q570" s="198"/>
      <c r="R570" s="198"/>
      <c r="S570" s="198"/>
      <c r="T570" s="199"/>
      <c r="AT570" s="200" t="s">
        <v>165</v>
      </c>
      <c r="AU570" s="200" t="s">
        <v>86</v>
      </c>
      <c r="AV570" s="13" t="s">
        <v>84</v>
      </c>
      <c r="AW570" s="13" t="s">
        <v>37</v>
      </c>
      <c r="AX570" s="13" t="s">
        <v>76</v>
      </c>
      <c r="AY570" s="200" t="s">
        <v>157</v>
      </c>
    </row>
    <row r="571" spans="2:51" s="13" customFormat="1" ht="10">
      <c r="B571" s="190"/>
      <c r="C571" s="191"/>
      <c r="D571" s="192" t="s">
        <v>165</v>
      </c>
      <c r="E571" s="193" t="s">
        <v>19</v>
      </c>
      <c r="F571" s="194" t="s">
        <v>3293</v>
      </c>
      <c r="G571" s="191"/>
      <c r="H571" s="193" t="s">
        <v>19</v>
      </c>
      <c r="I571" s="195"/>
      <c r="J571" s="191"/>
      <c r="K571" s="191"/>
      <c r="L571" s="196"/>
      <c r="M571" s="197"/>
      <c r="N571" s="198"/>
      <c r="O571" s="198"/>
      <c r="P571" s="198"/>
      <c r="Q571" s="198"/>
      <c r="R571" s="198"/>
      <c r="S571" s="198"/>
      <c r="T571" s="199"/>
      <c r="AT571" s="200" t="s">
        <v>165</v>
      </c>
      <c r="AU571" s="200" t="s">
        <v>86</v>
      </c>
      <c r="AV571" s="13" t="s">
        <v>84</v>
      </c>
      <c r="AW571" s="13" t="s">
        <v>37</v>
      </c>
      <c r="AX571" s="13" t="s">
        <v>76</v>
      </c>
      <c r="AY571" s="200" t="s">
        <v>157</v>
      </c>
    </row>
    <row r="572" spans="2:51" s="13" customFormat="1" ht="10">
      <c r="B572" s="190"/>
      <c r="C572" s="191"/>
      <c r="D572" s="192" t="s">
        <v>165</v>
      </c>
      <c r="E572" s="193" t="s">
        <v>19</v>
      </c>
      <c r="F572" s="194" t="s">
        <v>3294</v>
      </c>
      <c r="G572" s="191"/>
      <c r="H572" s="193" t="s">
        <v>19</v>
      </c>
      <c r="I572" s="195"/>
      <c r="J572" s="191"/>
      <c r="K572" s="191"/>
      <c r="L572" s="196"/>
      <c r="M572" s="197"/>
      <c r="N572" s="198"/>
      <c r="O572" s="198"/>
      <c r="P572" s="198"/>
      <c r="Q572" s="198"/>
      <c r="R572" s="198"/>
      <c r="S572" s="198"/>
      <c r="T572" s="199"/>
      <c r="AT572" s="200" t="s">
        <v>165</v>
      </c>
      <c r="AU572" s="200" t="s">
        <v>86</v>
      </c>
      <c r="AV572" s="13" t="s">
        <v>84</v>
      </c>
      <c r="AW572" s="13" t="s">
        <v>37</v>
      </c>
      <c r="AX572" s="13" t="s">
        <v>76</v>
      </c>
      <c r="AY572" s="200" t="s">
        <v>157</v>
      </c>
    </row>
    <row r="573" spans="2:51" s="13" customFormat="1" ht="10">
      <c r="B573" s="190"/>
      <c r="C573" s="191"/>
      <c r="D573" s="192" t="s">
        <v>165</v>
      </c>
      <c r="E573" s="193" t="s">
        <v>19</v>
      </c>
      <c r="F573" s="194" t="s">
        <v>3295</v>
      </c>
      <c r="G573" s="191"/>
      <c r="H573" s="193" t="s">
        <v>19</v>
      </c>
      <c r="I573" s="195"/>
      <c r="J573" s="191"/>
      <c r="K573" s="191"/>
      <c r="L573" s="196"/>
      <c r="M573" s="197"/>
      <c r="N573" s="198"/>
      <c r="O573" s="198"/>
      <c r="P573" s="198"/>
      <c r="Q573" s="198"/>
      <c r="R573" s="198"/>
      <c r="S573" s="198"/>
      <c r="T573" s="199"/>
      <c r="AT573" s="200" t="s">
        <v>165</v>
      </c>
      <c r="AU573" s="200" t="s">
        <v>86</v>
      </c>
      <c r="AV573" s="13" t="s">
        <v>84</v>
      </c>
      <c r="AW573" s="13" t="s">
        <v>37</v>
      </c>
      <c r="AX573" s="13" t="s">
        <v>76</v>
      </c>
      <c r="AY573" s="200" t="s">
        <v>157</v>
      </c>
    </row>
    <row r="574" spans="2:51" s="13" customFormat="1" ht="10">
      <c r="B574" s="190"/>
      <c r="C574" s="191"/>
      <c r="D574" s="192" t="s">
        <v>165</v>
      </c>
      <c r="E574" s="193" t="s">
        <v>19</v>
      </c>
      <c r="F574" s="194" t="s">
        <v>3296</v>
      </c>
      <c r="G574" s="191"/>
      <c r="H574" s="193" t="s">
        <v>19</v>
      </c>
      <c r="I574" s="195"/>
      <c r="J574" s="191"/>
      <c r="K574" s="191"/>
      <c r="L574" s="196"/>
      <c r="M574" s="197"/>
      <c r="N574" s="198"/>
      <c r="O574" s="198"/>
      <c r="P574" s="198"/>
      <c r="Q574" s="198"/>
      <c r="R574" s="198"/>
      <c r="S574" s="198"/>
      <c r="T574" s="199"/>
      <c r="AT574" s="200" t="s">
        <v>165</v>
      </c>
      <c r="AU574" s="200" t="s">
        <v>86</v>
      </c>
      <c r="AV574" s="13" t="s">
        <v>84</v>
      </c>
      <c r="AW574" s="13" t="s">
        <v>37</v>
      </c>
      <c r="AX574" s="13" t="s">
        <v>76</v>
      </c>
      <c r="AY574" s="200" t="s">
        <v>157</v>
      </c>
    </row>
    <row r="575" spans="2:51" s="13" customFormat="1" ht="10">
      <c r="B575" s="190"/>
      <c r="C575" s="191"/>
      <c r="D575" s="192" t="s">
        <v>165</v>
      </c>
      <c r="E575" s="193" t="s">
        <v>19</v>
      </c>
      <c r="F575" s="194" t="s">
        <v>3297</v>
      </c>
      <c r="G575" s="191"/>
      <c r="H575" s="193" t="s">
        <v>19</v>
      </c>
      <c r="I575" s="195"/>
      <c r="J575" s="191"/>
      <c r="K575" s="191"/>
      <c r="L575" s="196"/>
      <c r="M575" s="197"/>
      <c r="N575" s="198"/>
      <c r="O575" s="198"/>
      <c r="P575" s="198"/>
      <c r="Q575" s="198"/>
      <c r="R575" s="198"/>
      <c r="S575" s="198"/>
      <c r="T575" s="199"/>
      <c r="AT575" s="200" t="s">
        <v>165</v>
      </c>
      <c r="AU575" s="200" t="s">
        <v>86</v>
      </c>
      <c r="AV575" s="13" t="s">
        <v>84</v>
      </c>
      <c r="AW575" s="13" t="s">
        <v>37</v>
      </c>
      <c r="AX575" s="13" t="s">
        <v>76</v>
      </c>
      <c r="AY575" s="200" t="s">
        <v>157</v>
      </c>
    </row>
    <row r="576" spans="2:51" s="13" customFormat="1" ht="10">
      <c r="B576" s="190"/>
      <c r="C576" s="191"/>
      <c r="D576" s="192" t="s">
        <v>165</v>
      </c>
      <c r="E576" s="193" t="s">
        <v>19</v>
      </c>
      <c r="F576" s="194" t="s">
        <v>3340</v>
      </c>
      <c r="G576" s="191"/>
      <c r="H576" s="193" t="s">
        <v>19</v>
      </c>
      <c r="I576" s="195"/>
      <c r="J576" s="191"/>
      <c r="K576" s="191"/>
      <c r="L576" s="196"/>
      <c r="M576" s="197"/>
      <c r="N576" s="198"/>
      <c r="O576" s="198"/>
      <c r="P576" s="198"/>
      <c r="Q576" s="198"/>
      <c r="R576" s="198"/>
      <c r="S576" s="198"/>
      <c r="T576" s="199"/>
      <c r="AT576" s="200" t="s">
        <v>165</v>
      </c>
      <c r="AU576" s="200" t="s">
        <v>86</v>
      </c>
      <c r="AV576" s="13" t="s">
        <v>84</v>
      </c>
      <c r="AW576" s="13" t="s">
        <v>37</v>
      </c>
      <c r="AX576" s="13" t="s">
        <v>76</v>
      </c>
      <c r="AY576" s="200" t="s">
        <v>157</v>
      </c>
    </row>
    <row r="577" spans="2:51" s="14" customFormat="1" ht="10">
      <c r="B577" s="201"/>
      <c r="C577" s="202"/>
      <c r="D577" s="192" t="s">
        <v>165</v>
      </c>
      <c r="E577" s="203" t="s">
        <v>19</v>
      </c>
      <c r="F577" s="204" t="s">
        <v>3464</v>
      </c>
      <c r="G577" s="202"/>
      <c r="H577" s="205">
        <v>0.4</v>
      </c>
      <c r="I577" s="206"/>
      <c r="J577" s="202"/>
      <c r="K577" s="202"/>
      <c r="L577" s="207"/>
      <c r="M577" s="208"/>
      <c r="N577" s="209"/>
      <c r="O577" s="209"/>
      <c r="P577" s="209"/>
      <c r="Q577" s="209"/>
      <c r="R577" s="209"/>
      <c r="S577" s="209"/>
      <c r="T577" s="210"/>
      <c r="AT577" s="211" t="s">
        <v>165</v>
      </c>
      <c r="AU577" s="211" t="s">
        <v>86</v>
      </c>
      <c r="AV577" s="14" t="s">
        <v>86</v>
      </c>
      <c r="AW577" s="14" t="s">
        <v>37</v>
      </c>
      <c r="AX577" s="14" t="s">
        <v>76</v>
      </c>
      <c r="AY577" s="211" t="s">
        <v>157</v>
      </c>
    </row>
    <row r="578" spans="2:51" s="14" customFormat="1" ht="10">
      <c r="B578" s="201"/>
      <c r="C578" s="202"/>
      <c r="D578" s="192" t="s">
        <v>165</v>
      </c>
      <c r="E578" s="203" t="s">
        <v>19</v>
      </c>
      <c r="F578" s="204" t="s">
        <v>3465</v>
      </c>
      <c r="G578" s="202"/>
      <c r="H578" s="205">
        <v>0.4</v>
      </c>
      <c r="I578" s="206"/>
      <c r="J578" s="202"/>
      <c r="K578" s="202"/>
      <c r="L578" s="207"/>
      <c r="M578" s="208"/>
      <c r="N578" s="209"/>
      <c r="O578" s="209"/>
      <c r="P578" s="209"/>
      <c r="Q578" s="209"/>
      <c r="R578" s="209"/>
      <c r="S578" s="209"/>
      <c r="T578" s="210"/>
      <c r="AT578" s="211" t="s">
        <v>165</v>
      </c>
      <c r="AU578" s="211" t="s">
        <v>86</v>
      </c>
      <c r="AV578" s="14" t="s">
        <v>86</v>
      </c>
      <c r="AW578" s="14" t="s">
        <v>37</v>
      </c>
      <c r="AX578" s="14" t="s">
        <v>76</v>
      </c>
      <c r="AY578" s="211" t="s">
        <v>157</v>
      </c>
    </row>
    <row r="579" spans="2:51" s="13" customFormat="1" ht="10">
      <c r="B579" s="190"/>
      <c r="C579" s="191"/>
      <c r="D579" s="192" t="s">
        <v>165</v>
      </c>
      <c r="E579" s="193" t="s">
        <v>19</v>
      </c>
      <c r="F579" s="194" t="s">
        <v>3319</v>
      </c>
      <c r="G579" s="191"/>
      <c r="H579" s="193" t="s">
        <v>19</v>
      </c>
      <c r="I579" s="195"/>
      <c r="J579" s="191"/>
      <c r="K579" s="191"/>
      <c r="L579" s="196"/>
      <c r="M579" s="197"/>
      <c r="N579" s="198"/>
      <c r="O579" s="198"/>
      <c r="P579" s="198"/>
      <c r="Q579" s="198"/>
      <c r="R579" s="198"/>
      <c r="S579" s="198"/>
      <c r="T579" s="199"/>
      <c r="AT579" s="200" t="s">
        <v>165</v>
      </c>
      <c r="AU579" s="200" t="s">
        <v>86</v>
      </c>
      <c r="AV579" s="13" t="s">
        <v>84</v>
      </c>
      <c r="AW579" s="13" t="s">
        <v>37</v>
      </c>
      <c r="AX579" s="13" t="s">
        <v>76</v>
      </c>
      <c r="AY579" s="200" t="s">
        <v>157</v>
      </c>
    </row>
    <row r="580" spans="2:51" s="14" customFormat="1" ht="10">
      <c r="B580" s="201"/>
      <c r="C580" s="202"/>
      <c r="D580" s="192" t="s">
        <v>165</v>
      </c>
      <c r="E580" s="203" t="s">
        <v>19</v>
      </c>
      <c r="F580" s="204" t="s">
        <v>3466</v>
      </c>
      <c r="G580" s="202"/>
      <c r="H580" s="205">
        <v>0.192</v>
      </c>
      <c r="I580" s="206"/>
      <c r="J580" s="202"/>
      <c r="K580" s="202"/>
      <c r="L580" s="207"/>
      <c r="M580" s="208"/>
      <c r="N580" s="209"/>
      <c r="O580" s="209"/>
      <c r="P580" s="209"/>
      <c r="Q580" s="209"/>
      <c r="R580" s="209"/>
      <c r="S580" s="209"/>
      <c r="T580" s="210"/>
      <c r="AT580" s="211" t="s">
        <v>165</v>
      </c>
      <c r="AU580" s="211" t="s">
        <v>86</v>
      </c>
      <c r="AV580" s="14" t="s">
        <v>86</v>
      </c>
      <c r="AW580" s="14" t="s">
        <v>37</v>
      </c>
      <c r="AX580" s="14" t="s">
        <v>76</v>
      </c>
      <c r="AY580" s="211" t="s">
        <v>157</v>
      </c>
    </row>
    <row r="581" spans="2:51" s="15" customFormat="1" ht="10">
      <c r="B581" s="217"/>
      <c r="C581" s="218"/>
      <c r="D581" s="192" t="s">
        <v>165</v>
      </c>
      <c r="E581" s="219" t="s">
        <v>19</v>
      </c>
      <c r="F581" s="220" t="s">
        <v>183</v>
      </c>
      <c r="G581" s="218"/>
      <c r="H581" s="221">
        <v>0.992</v>
      </c>
      <c r="I581" s="222"/>
      <c r="J581" s="218"/>
      <c r="K581" s="218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165</v>
      </c>
      <c r="AU581" s="227" t="s">
        <v>86</v>
      </c>
      <c r="AV581" s="15" t="s">
        <v>163</v>
      </c>
      <c r="AW581" s="15" t="s">
        <v>37</v>
      </c>
      <c r="AX581" s="15" t="s">
        <v>84</v>
      </c>
      <c r="AY581" s="227" t="s">
        <v>157</v>
      </c>
    </row>
    <row r="582" spans="2:63" s="12" customFormat="1" ht="22.75" customHeight="1">
      <c r="B582" s="160"/>
      <c r="C582" s="161"/>
      <c r="D582" s="162" t="s">
        <v>75</v>
      </c>
      <c r="E582" s="174" t="s">
        <v>211</v>
      </c>
      <c r="F582" s="174" t="s">
        <v>1082</v>
      </c>
      <c r="G582" s="161"/>
      <c r="H582" s="161"/>
      <c r="I582" s="164"/>
      <c r="J582" s="175">
        <f>BK582</f>
        <v>0</v>
      </c>
      <c r="K582" s="161"/>
      <c r="L582" s="166"/>
      <c r="M582" s="167"/>
      <c r="N582" s="168"/>
      <c r="O582" s="168"/>
      <c r="P582" s="169">
        <f>SUM(P583:P936)</f>
        <v>0</v>
      </c>
      <c r="Q582" s="168"/>
      <c r="R582" s="169">
        <f>SUM(R583:R936)</f>
        <v>19.695673359999997</v>
      </c>
      <c r="S582" s="168"/>
      <c r="T582" s="170">
        <f>SUM(T583:T936)</f>
        <v>0</v>
      </c>
      <c r="AR582" s="171" t="s">
        <v>84</v>
      </c>
      <c r="AT582" s="172" t="s">
        <v>75</v>
      </c>
      <c r="AU582" s="172" t="s">
        <v>84</v>
      </c>
      <c r="AY582" s="171" t="s">
        <v>157</v>
      </c>
      <c r="BK582" s="173">
        <f>SUM(BK583:BK936)</f>
        <v>0</v>
      </c>
    </row>
    <row r="583" spans="1:65" s="2" customFormat="1" ht="22.25" customHeight="1">
      <c r="A583" s="36"/>
      <c r="B583" s="37"/>
      <c r="C583" s="176" t="s">
        <v>474</v>
      </c>
      <c r="D583" s="176" t="s">
        <v>159</v>
      </c>
      <c r="E583" s="177" t="s">
        <v>3218</v>
      </c>
      <c r="F583" s="178" t="s">
        <v>3219</v>
      </c>
      <c r="G583" s="179" t="s">
        <v>224</v>
      </c>
      <c r="H583" s="180">
        <v>113.1</v>
      </c>
      <c r="I583" s="181"/>
      <c r="J583" s="182">
        <f>ROUND(I583*H583,2)</f>
        <v>0</v>
      </c>
      <c r="K583" s="183"/>
      <c r="L583" s="41"/>
      <c r="M583" s="184" t="s">
        <v>19</v>
      </c>
      <c r="N583" s="185" t="s">
        <v>47</v>
      </c>
      <c r="O583" s="66"/>
      <c r="P583" s="186">
        <f>O583*H583</f>
        <v>0</v>
      </c>
      <c r="Q583" s="186">
        <v>0</v>
      </c>
      <c r="R583" s="186">
        <f>Q583*H583</f>
        <v>0</v>
      </c>
      <c r="S583" s="186">
        <v>0</v>
      </c>
      <c r="T583" s="187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88" t="s">
        <v>163</v>
      </c>
      <c r="AT583" s="188" t="s">
        <v>159</v>
      </c>
      <c r="AU583" s="188" t="s">
        <v>86</v>
      </c>
      <c r="AY583" s="19" t="s">
        <v>157</v>
      </c>
      <c r="BE583" s="189">
        <f>IF(N583="základní",J583,0)</f>
        <v>0</v>
      </c>
      <c r="BF583" s="189">
        <f>IF(N583="snížená",J583,0)</f>
        <v>0</v>
      </c>
      <c r="BG583" s="189">
        <f>IF(N583="zákl. přenesená",J583,0)</f>
        <v>0</v>
      </c>
      <c r="BH583" s="189">
        <f>IF(N583="sníž. přenesená",J583,0)</f>
        <v>0</v>
      </c>
      <c r="BI583" s="189">
        <f>IF(N583="nulová",J583,0)</f>
        <v>0</v>
      </c>
      <c r="BJ583" s="19" t="s">
        <v>84</v>
      </c>
      <c r="BK583" s="189">
        <f>ROUND(I583*H583,2)</f>
        <v>0</v>
      </c>
      <c r="BL583" s="19" t="s">
        <v>163</v>
      </c>
      <c r="BM583" s="188" t="s">
        <v>3467</v>
      </c>
    </row>
    <row r="584" spans="2:51" s="13" customFormat="1" ht="10">
      <c r="B584" s="190"/>
      <c r="C584" s="191"/>
      <c r="D584" s="192" t="s">
        <v>165</v>
      </c>
      <c r="E584" s="193" t="s">
        <v>19</v>
      </c>
      <c r="F584" s="194" t="s">
        <v>3292</v>
      </c>
      <c r="G584" s="191"/>
      <c r="H584" s="193" t="s">
        <v>19</v>
      </c>
      <c r="I584" s="195"/>
      <c r="J584" s="191"/>
      <c r="K584" s="191"/>
      <c r="L584" s="196"/>
      <c r="M584" s="197"/>
      <c r="N584" s="198"/>
      <c r="O584" s="198"/>
      <c r="P584" s="198"/>
      <c r="Q584" s="198"/>
      <c r="R584" s="198"/>
      <c r="S584" s="198"/>
      <c r="T584" s="199"/>
      <c r="AT584" s="200" t="s">
        <v>165</v>
      </c>
      <c r="AU584" s="200" t="s">
        <v>86</v>
      </c>
      <c r="AV584" s="13" t="s">
        <v>84</v>
      </c>
      <c r="AW584" s="13" t="s">
        <v>37</v>
      </c>
      <c r="AX584" s="13" t="s">
        <v>76</v>
      </c>
      <c r="AY584" s="200" t="s">
        <v>157</v>
      </c>
    </row>
    <row r="585" spans="2:51" s="13" customFormat="1" ht="10">
      <c r="B585" s="190"/>
      <c r="C585" s="191"/>
      <c r="D585" s="192" t="s">
        <v>165</v>
      </c>
      <c r="E585" s="193" t="s">
        <v>19</v>
      </c>
      <c r="F585" s="194" t="s">
        <v>2903</v>
      </c>
      <c r="G585" s="191"/>
      <c r="H585" s="193" t="s">
        <v>19</v>
      </c>
      <c r="I585" s="195"/>
      <c r="J585" s="191"/>
      <c r="K585" s="191"/>
      <c r="L585" s="196"/>
      <c r="M585" s="197"/>
      <c r="N585" s="198"/>
      <c r="O585" s="198"/>
      <c r="P585" s="198"/>
      <c r="Q585" s="198"/>
      <c r="R585" s="198"/>
      <c r="S585" s="198"/>
      <c r="T585" s="199"/>
      <c r="AT585" s="200" t="s">
        <v>165</v>
      </c>
      <c r="AU585" s="200" t="s">
        <v>86</v>
      </c>
      <c r="AV585" s="13" t="s">
        <v>84</v>
      </c>
      <c r="AW585" s="13" t="s">
        <v>37</v>
      </c>
      <c r="AX585" s="13" t="s">
        <v>76</v>
      </c>
      <c r="AY585" s="200" t="s">
        <v>157</v>
      </c>
    </row>
    <row r="586" spans="2:51" s="13" customFormat="1" ht="10">
      <c r="B586" s="190"/>
      <c r="C586" s="191"/>
      <c r="D586" s="192" t="s">
        <v>165</v>
      </c>
      <c r="E586" s="193" t="s">
        <v>19</v>
      </c>
      <c r="F586" s="194" t="s">
        <v>3293</v>
      </c>
      <c r="G586" s="191"/>
      <c r="H586" s="193" t="s">
        <v>19</v>
      </c>
      <c r="I586" s="195"/>
      <c r="J586" s="191"/>
      <c r="K586" s="191"/>
      <c r="L586" s="196"/>
      <c r="M586" s="197"/>
      <c r="N586" s="198"/>
      <c r="O586" s="198"/>
      <c r="P586" s="198"/>
      <c r="Q586" s="198"/>
      <c r="R586" s="198"/>
      <c r="S586" s="198"/>
      <c r="T586" s="199"/>
      <c r="AT586" s="200" t="s">
        <v>165</v>
      </c>
      <c r="AU586" s="200" t="s">
        <v>86</v>
      </c>
      <c r="AV586" s="13" t="s">
        <v>84</v>
      </c>
      <c r="AW586" s="13" t="s">
        <v>37</v>
      </c>
      <c r="AX586" s="13" t="s">
        <v>76</v>
      </c>
      <c r="AY586" s="200" t="s">
        <v>157</v>
      </c>
    </row>
    <row r="587" spans="2:51" s="13" customFormat="1" ht="10">
      <c r="B587" s="190"/>
      <c r="C587" s="191"/>
      <c r="D587" s="192" t="s">
        <v>165</v>
      </c>
      <c r="E587" s="193" t="s">
        <v>19</v>
      </c>
      <c r="F587" s="194" t="s">
        <v>3294</v>
      </c>
      <c r="G587" s="191"/>
      <c r="H587" s="193" t="s">
        <v>19</v>
      </c>
      <c r="I587" s="195"/>
      <c r="J587" s="191"/>
      <c r="K587" s="191"/>
      <c r="L587" s="196"/>
      <c r="M587" s="197"/>
      <c r="N587" s="198"/>
      <c r="O587" s="198"/>
      <c r="P587" s="198"/>
      <c r="Q587" s="198"/>
      <c r="R587" s="198"/>
      <c r="S587" s="198"/>
      <c r="T587" s="199"/>
      <c r="AT587" s="200" t="s">
        <v>165</v>
      </c>
      <c r="AU587" s="200" t="s">
        <v>86</v>
      </c>
      <c r="AV587" s="13" t="s">
        <v>84</v>
      </c>
      <c r="AW587" s="13" t="s">
        <v>37</v>
      </c>
      <c r="AX587" s="13" t="s">
        <v>76</v>
      </c>
      <c r="AY587" s="200" t="s">
        <v>157</v>
      </c>
    </row>
    <row r="588" spans="2:51" s="13" customFormat="1" ht="10">
      <c r="B588" s="190"/>
      <c r="C588" s="191"/>
      <c r="D588" s="192" t="s">
        <v>165</v>
      </c>
      <c r="E588" s="193" t="s">
        <v>19</v>
      </c>
      <c r="F588" s="194" t="s">
        <v>3295</v>
      </c>
      <c r="G588" s="191"/>
      <c r="H588" s="193" t="s">
        <v>19</v>
      </c>
      <c r="I588" s="195"/>
      <c r="J588" s="191"/>
      <c r="K588" s="191"/>
      <c r="L588" s="196"/>
      <c r="M588" s="197"/>
      <c r="N588" s="198"/>
      <c r="O588" s="198"/>
      <c r="P588" s="198"/>
      <c r="Q588" s="198"/>
      <c r="R588" s="198"/>
      <c r="S588" s="198"/>
      <c r="T588" s="199"/>
      <c r="AT588" s="200" t="s">
        <v>165</v>
      </c>
      <c r="AU588" s="200" t="s">
        <v>86</v>
      </c>
      <c r="AV588" s="13" t="s">
        <v>84</v>
      </c>
      <c r="AW588" s="13" t="s">
        <v>37</v>
      </c>
      <c r="AX588" s="13" t="s">
        <v>76</v>
      </c>
      <c r="AY588" s="200" t="s">
        <v>157</v>
      </c>
    </row>
    <row r="589" spans="2:51" s="13" customFormat="1" ht="10">
      <c r="B589" s="190"/>
      <c r="C589" s="191"/>
      <c r="D589" s="192" t="s">
        <v>165</v>
      </c>
      <c r="E589" s="193" t="s">
        <v>19</v>
      </c>
      <c r="F589" s="194" t="s">
        <v>3296</v>
      </c>
      <c r="G589" s="191"/>
      <c r="H589" s="193" t="s">
        <v>19</v>
      </c>
      <c r="I589" s="195"/>
      <c r="J589" s="191"/>
      <c r="K589" s="191"/>
      <c r="L589" s="196"/>
      <c r="M589" s="197"/>
      <c r="N589" s="198"/>
      <c r="O589" s="198"/>
      <c r="P589" s="198"/>
      <c r="Q589" s="198"/>
      <c r="R589" s="198"/>
      <c r="S589" s="198"/>
      <c r="T589" s="199"/>
      <c r="AT589" s="200" t="s">
        <v>165</v>
      </c>
      <c r="AU589" s="200" t="s">
        <v>86</v>
      </c>
      <c r="AV589" s="13" t="s">
        <v>84</v>
      </c>
      <c r="AW589" s="13" t="s">
        <v>37</v>
      </c>
      <c r="AX589" s="13" t="s">
        <v>76</v>
      </c>
      <c r="AY589" s="200" t="s">
        <v>157</v>
      </c>
    </row>
    <row r="590" spans="2:51" s="13" customFormat="1" ht="10">
      <c r="B590" s="190"/>
      <c r="C590" s="191"/>
      <c r="D590" s="192" t="s">
        <v>165</v>
      </c>
      <c r="E590" s="193" t="s">
        <v>19</v>
      </c>
      <c r="F590" s="194" t="s">
        <v>3297</v>
      </c>
      <c r="G590" s="191"/>
      <c r="H590" s="193" t="s">
        <v>19</v>
      </c>
      <c r="I590" s="195"/>
      <c r="J590" s="191"/>
      <c r="K590" s="191"/>
      <c r="L590" s="196"/>
      <c r="M590" s="197"/>
      <c r="N590" s="198"/>
      <c r="O590" s="198"/>
      <c r="P590" s="198"/>
      <c r="Q590" s="198"/>
      <c r="R590" s="198"/>
      <c r="S590" s="198"/>
      <c r="T590" s="199"/>
      <c r="AT590" s="200" t="s">
        <v>165</v>
      </c>
      <c r="AU590" s="200" t="s">
        <v>86</v>
      </c>
      <c r="AV590" s="13" t="s">
        <v>84</v>
      </c>
      <c r="AW590" s="13" t="s">
        <v>37</v>
      </c>
      <c r="AX590" s="13" t="s">
        <v>76</v>
      </c>
      <c r="AY590" s="200" t="s">
        <v>157</v>
      </c>
    </row>
    <row r="591" spans="2:51" s="13" customFormat="1" ht="10">
      <c r="B591" s="190"/>
      <c r="C591" s="191"/>
      <c r="D591" s="192" t="s">
        <v>165</v>
      </c>
      <c r="E591" s="193" t="s">
        <v>19</v>
      </c>
      <c r="F591" s="194" t="s">
        <v>3319</v>
      </c>
      <c r="G591" s="191"/>
      <c r="H591" s="193" t="s">
        <v>19</v>
      </c>
      <c r="I591" s="195"/>
      <c r="J591" s="191"/>
      <c r="K591" s="191"/>
      <c r="L591" s="196"/>
      <c r="M591" s="197"/>
      <c r="N591" s="198"/>
      <c r="O591" s="198"/>
      <c r="P591" s="198"/>
      <c r="Q591" s="198"/>
      <c r="R591" s="198"/>
      <c r="S591" s="198"/>
      <c r="T591" s="199"/>
      <c r="AT591" s="200" t="s">
        <v>165</v>
      </c>
      <c r="AU591" s="200" t="s">
        <v>86</v>
      </c>
      <c r="AV591" s="13" t="s">
        <v>84</v>
      </c>
      <c r="AW591" s="13" t="s">
        <v>37</v>
      </c>
      <c r="AX591" s="13" t="s">
        <v>76</v>
      </c>
      <c r="AY591" s="200" t="s">
        <v>157</v>
      </c>
    </row>
    <row r="592" spans="2:51" s="14" customFormat="1" ht="10">
      <c r="B592" s="201"/>
      <c r="C592" s="202"/>
      <c r="D592" s="192" t="s">
        <v>165</v>
      </c>
      <c r="E592" s="203" t="s">
        <v>19</v>
      </c>
      <c r="F592" s="204" t="s">
        <v>3468</v>
      </c>
      <c r="G592" s="202"/>
      <c r="H592" s="205">
        <v>103.1</v>
      </c>
      <c r="I592" s="206"/>
      <c r="J592" s="202"/>
      <c r="K592" s="202"/>
      <c r="L592" s="207"/>
      <c r="M592" s="208"/>
      <c r="N592" s="209"/>
      <c r="O592" s="209"/>
      <c r="P592" s="209"/>
      <c r="Q592" s="209"/>
      <c r="R592" s="209"/>
      <c r="S592" s="209"/>
      <c r="T592" s="210"/>
      <c r="AT592" s="211" t="s">
        <v>165</v>
      </c>
      <c r="AU592" s="211" t="s">
        <v>86</v>
      </c>
      <c r="AV592" s="14" t="s">
        <v>86</v>
      </c>
      <c r="AW592" s="14" t="s">
        <v>37</v>
      </c>
      <c r="AX592" s="14" t="s">
        <v>76</v>
      </c>
      <c r="AY592" s="211" t="s">
        <v>157</v>
      </c>
    </row>
    <row r="593" spans="2:51" s="14" customFormat="1" ht="10">
      <c r="B593" s="201"/>
      <c r="C593" s="202"/>
      <c r="D593" s="192" t="s">
        <v>165</v>
      </c>
      <c r="E593" s="203" t="s">
        <v>19</v>
      </c>
      <c r="F593" s="204" t="s">
        <v>3469</v>
      </c>
      <c r="G593" s="202"/>
      <c r="H593" s="205">
        <v>10</v>
      </c>
      <c r="I593" s="206"/>
      <c r="J593" s="202"/>
      <c r="K593" s="202"/>
      <c r="L593" s="207"/>
      <c r="M593" s="208"/>
      <c r="N593" s="209"/>
      <c r="O593" s="209"/>
      <c r="P593" s="209"/>
      <c r="Q593" s="209"/>
      <c r="R593" s="209"/>
      <c r="S593" s="209"/>
      <c r="T593" s="210"/>
      <c r="AT593" s="211" t="s">
        <v>165</v>
      </c>
      <c r="AU593" s="211" t="s">
        <v>86</v>
      </c>
      <c r="AV593" s="14" t="s">
        <v>86</v>
      </c>
      <c r="AW593" s="14" t="s">
        <v>37</v>
      </c>
      <c r="AX593" s="14" t="s">
        <v>76</v>
      </c>
      <c r="AY593" s="211" t="s">
        <v>157</v>
      </c>
    </row>
    <row r="594" spans="2:51" s="15" customFormat="1" ht="10">
      <c r="B594" s="217"/>
      <c r="C594" s="218"/>
      <c r="D594" s="192" t="s">
        <v>165</v>
      </c>
      <c r="E594" s="219" t="s">
        <v>19</v>
      </c>
      <c r="F594" s="220" t="s">
        <v>183</v>
      </c>
      <c r="G594" s="218"/>
      <c r="H594" s="221">
        <v>113.1</v>
      </c>
      <c r="I594" s="222"/>
      <c r="J594" s="218"/>
      <c r="K594" s="218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165</v>
      </c>
      <c r="AU594" s="227" t="s">
        <v>86</v>
      </c>
      <c r="AV594" s="15" t="s">
        <v>163</v>
      </c>
      <c r="AW594" s="15" t="s">
        <v>37</v>
      </c>
      <c r="AX594" s="15" t="s">
        <v>84</v>
      </c>
      <c r="AY594" s="227" t="s">
        <v>157</v>
      </c>
    </row>
    <row r="595" spans="1:65" s="2" customFormat="1" ht="14.4" customHeight="1">
      <c r="A595" s="36"/>
      <c r="B595" s="37"/>
      <c r="C595" s="239" t="s">
        <v>480</v>
      </c>
      <c r="D595" s="239" t="s">
        <v>311</v>
      </c>
      <c r="E595" s="240" t="s">
        <v>3470</v>
      </c>
      <c r="F595" s="241" t="s">
        <v>3471</v>
      </c>
      <c r="G595" s="242" t="s">
        <v>224</v>
      </c>
      <c r="H595" s="243">
        <v>10.15</v>
      </c>
      <c r="I595" s="244"/>
      <c r="J595" s="245">
        <f>ROUND(I595*H595,2)</f>
        <v>0</v>
      </c>
      <c r="K595" s="246"/>
      <c r="L595" s="247"/>
      <c r="M595" s="248" t="s">
        <v>19</v>
      </c>
      <c r="N595" s="249" t="s">
        <v>47</v>
      </c>
      <c r="O595" s="66"/>
      <c r="P595" s="186">
        <f>O595*H595</f>
        <v>0</v>
      </c>
      <c r="Q595" s="186">
        <v>0.00028</v>
      </c>
      <c r="R595" s="186">
        <f>Q595*H595</f>
        <v>0.002842</v>
      </c>
      <c r="S595" s="186">
        <v>0</v>
      </c>
      <c r="T595" s="187">
        <f>S595*H595</f>
        <v>0</v>
      </c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R595" s="188" t="s">
        <v>211</v>
      </c>
      <c r="AT595" s="188" t="s">
        <v>311</v>
      </c>
      <c r="AU595" s="188" t="s">
        <v>86</v>
      </c>
      <c r="AY595" s="19" t="s">
        <v>157</v>
      </c>
      <c r="BE595" s="189">
        <f>IF(N595="základní",J595,0)</f>
        <v>0</v>
      </c>
      <c r="BF595" s="189">
        <f>IF(N595="snížená",J595,0)</f>
        <v>0</v>
      </c>
      <c r="BG595" s="189">
        <f>IF(N595="zákl. přenesená",J595,0)</f>
        <v>0</v>
      </c>
      <c r="BH595" s="189">
        <f>IF(N595="sníž. přenesená",J595,0)</f>
        <v>0</v>
      </c>
      <c r="BI595" s="189">
        <f>IF(N595="nulová",J595,0)</f>
        <v>0</v>
      </c>
      <c r="BJ595" s="19" t="s">
        <v>84</v>
      </c>
      <c r="BK595" s="189">
        <f>ROUND(I595*H595,2)</f>
        <v>0</v>
      </c>
      <c r="BL595" s="19" t="s">
        <v>163</v>
      </c>
      <c r="BM595" s="188" t="s">
        <v>3472</v>
      </c>
    </row>
    <row r="596" spans="2:51" s="13" customFormat="1" ht="10">
      <c r="B596" s="190"/>
      <c r="C596" s="191"/>
      <c r="D596" s="192" t="s">
        <v>165</v>
      </c>
      <c r="E596" s="193" t="s">
        <v>19</v>
      </c>
      <c r="F596" s="194" t="s">
        <v>3292</v>
      </c>
      <c r="G596" s="191"/>
      <c r="H596" s="193" t="s">
        <v>19</v>
      </c>
      <c r="I596" s="195"/>
      <c r="J596" s="191"/>
      <c r="K596" s="191"/>
      <c r="L596" s="196"/>
      <c r="M596" s="197"/>
      <c r="N596" s="198"/>
      <c r="O596" s="198"/>
      <c r="P596" s="198"/>
      <c r="Q596" s="198"/>
      <c r="R596" s="198"/>
      <c r="S596" s="198"/>
      <c r="T596" s="199"/>
      <c r="AT596" s="200" t="s">
        <v>165</v>
      </c>
      <c r="AU596" s="200" t="s">
        <v>86</v>
      </c>
      <c r="AV596" s="13" t="s">
        <v>84</v>
      </c>
      <c r="AW596" s="13" t="s">
        <v>37</v>
      </c>
      <c r="AX596" s="13" t="s">
        <v>76</v>
      </c>
      <c r="AY596" s="200" t="s">
        <v>157</v>
      </c>
    </row>
    <row r="597" spans="2:51" s="13" customFormat="1" ht="10">
      <c r="B597" s="190"/>
      <c r="C597" s="191"/>
      <c r="D597" s="192" t="s">
        <v>165</v>
      </c>
      <c r="E597" s="193" t="s">
        <v>19</v>
      </c>
      <c r="F597" s="194" t="s">
        <v>2903</v>
      </c>
      <c r="G597" s="191"/>
      <c r="H597" s="193" t="s">
        <v>19</v>
      </c>
      <c r="I597" s="195"/>
      <c r="J597" s="191"/>
      <c r="K597" s="191"/>
      <c r="L597" s="196"/>
      <c r="M597" s="197"/>
      <c r="N597" s="198"/>
      <c r="O597" s="198"/>
      <c r="P597" s="198"/>
      <c r="Q597" s="198"/>
      <c r="R597" s="198"/>
      <c r="S597" s="198"/>
      <c r="T597" s="199"/>
      <c r="AT597" s="200" t="s">
        <v>165</v>
      </c>
      <c r="AU597" s="200" t="s">
        <v>86</v>
      </c>
      <c r="AV597" s="13" t="s">
        <v>84</v>
      </c>
      <c r="AW597" s="13" t="s">
        <v>37</v>
      </c>
      <c r="AX597" s="13" t="s">
        <v>76</v>
      </c>
      <c r="AY597" s="200" t="s">
        <v>157</v>
      </c>
    </row>
    <row r="598" spans="2:51" s="13" customFormat="1" ht="10">
      <c r="B598" s="190"/>
      <c r="C598" s="191"/>
      <c r="D598" s="192" t="s">
        <v>165</v>
      </c>
      <c r="E598" s="193" t="s">
        <v>19</v>
      </c>
      <c r="F598" s="194" t="s">
        <v>3293</v>
      </c>
      <c r="G598" s="191"/>
      <c r="H598" s="193" t="s">
        <v>19</v>
      </c>
      <c r="I598" s="195"/>
      <c r="J598" s="191"/>
      <c r="K598" s="191"/>
      <c r="L598" s="196"/>
      <c r="M598" s="197"/>
      <c r="N598" s="198"/>
      <c r="O598" s="198"/>
      <c r="P598" s="198"/>
      <c r="Q598" s="198"/>
      <c r="R598" s="198"/>
      <c r="S598" s="198"/>
      <c r="T598" s="199"/>
      <c r="AT598" s="200" t="s">
        <v>165</v>
      </c>
      <c r="AU598" s="200" t="s">
        <v>86</v>
      </c>
      <c r="AV598" s="13" t="s">
        <v>84</v>
      </c>
      <c r="AW598" s="13" t="s">
        <v>37</v>
      </c>
      <c r="AX598" s="13" t="s">
        <v>76</v>
      </c>
      <c r="AY598" s="200" t="s">
        <v>157</v>
      </c>
    </row>
    <row r="599" spans="2:51" s="13" customFormat="1" ht="10">
      <c r="B599" s="190"/>
      <c r="C599" s="191"/>
      <c r="D599" s="192" t="s">
        <v>165</v>
      </c>
      <c r="E599" s="193" t="s">
        <v>19</v>
      </c>
      <c r="F599" s="194" t="s">
        <v>3294</v>
      </c>
      <c r="G599" s="191"/>
      <c r="H599" s="193" t="s">
        <v>19</v>
      </c>
      <c r="I599" s="195"/>
      <c r="J599" s="191"/>
      <c r="K599" s="191"/>
      <c r="L599" s="196"/>
      <c r="M599" s="197"/>
      <c r="N599" s="198"/>
      <c r="O599" s="198"/>
      <c r="P599" s="198"/>
      <c r="Q599" s="198"/>
      <c r="R599" s="198"/>
      <c r="S599" s="198"/>
      <c r="T599" s="199"/>
      <c r="AT599" s="200" t="s">
        <v>165</v>
      </c>
      <c r="AU599" s="200" t="s">
        <v>86</v>
      </c>
      <c r="AV599" s="13" t="s">
        <v>84</v>
      </c>
      <c r="AW599" s="13" t="s">
        <v>37</v>
      </c>
      <c r="AX599" s="13" t="s">
        <v>76</v>
      </c>
      <c r="AY599" s="200" t="s">
        <v>157</v>
      </c>
    </row>
    <row r="600" spans="2:51" s="13" customFormat="1" ht="10">
      <c r="B600" s="190"/>
      <c r="C600" s="191"/>
      <c r="D600" s="192" t="s">
        <v>165</v>
      </c>
      <c r="E600" s="193" t="s">
        <v>19</v>
      </c>
      <c r="F600" s="194" t="s">
        <v>3295</v>
      </c>
      <c r="G600" s="191"/>
      <c r="H600" s="193" t="s">
        <v>19</v>
      </c>
      <c r="I600" s="195"/>
      <c r="J600" s="191"/>
      <c r="K600" s="191"/>
      <c r="L600" s="196"/>
      <c r="M600" s="197"/>
      <c r="N600" s="198"/>
      <c r="O600" s="198"/>
      <c r="P600" s="198"/>
      <c r="Q600" s="198"/>
      <c r="R600" s="198"/>
      <c r="S600" s="198"/>
      <c r="T600" s="199"/>
      <c r="AT600" s="200" t="s">
        <v>165</v>
      </c>
      <c r="AU600" s="200" t="s">
        <v>86</v>
      </c>
      <c r="AV600" s="13" t="s">
        <v>84</v>
      </c>
      <c r="AW600" s="13" t="s">
        <v>37</v>
      </c>
      <c r="AX600" s="13" t="s">
        <v>76</v>
      </c>
      <c r="AY600" s="200" t="s">
        <v>157</v>
      </c>
    </row>
    <row r="601" spans="2:51" s="13" customFormat="1" ht="10">
      <c r="B601" s="190"/>
      <c r="C601" s="191"/>
      <c r="D601" s="192" t="s">
        <v>165</v>
      </c>
      <c r="E601" s="193" t="s">
        <v>19</v>
      </c>
      <c r="F601" s="194" t="s">
        <v>3296</v>
      </c>
      <c r="G601" s="191"/>
      <c r="H601" s="193" t="s">
        <v>19</v>
      </c>
      <c r="I601" s="195"/>
      <c r="J601" s="191"/>
      <c r="K601" s="191"/>
      <c r="L601" s="196"/>
      <c r="M601" s="197"/>
      <c r="N601" s="198"/>
      <c r="O601" s="198"/>
      <c r="P601" s="198"/>
      <c r="Q601" s="198"/>
      <c r="R601" s="198"/>
      <c r="S601" s="198"/>
      <c r="T601" s="199"/>
      <c r="AT601" s="200" t="s">
        <v>165</v>
      </c>
      <c r="AU601" s="200" t="s">
        <v>86</v>
      </c>
      <c r="AV601" s="13" t="s">
        <v>84</v>
      </c>
      <c r="AW601" s="13" t="s">
        <v>37</v>
      </c>
      <c r="AX601" s="13" t="s">
        <v>76</v>
      </c>
      <c r="AY601" s="200" t="s">
        <v>157</v>
      </c>
    </row>
    <row r="602" spans="2:51" s="13" customFormat="1" ht="10">
      <c r="B602" s="190"/>
      <c r="C602" s="191"/>
      <c r="D602" s="192" t="s">
        <v>165</v>
      </c>
      <c r="E602" s="193" t="s">
        <v>19</v>
      </c>
      <c r="F602" s="194" t="s">
        <v>3297</v>
      </c>
      <c r="G602" s="191"/>
      <c r="H602" s="193" t="s">
        <v>19</v>
      </c>
      <c r="I602" s="195"/>
      <c r="J602" s="191"/>
      <c r="K602" s="191"/>
      <c r="L602" s="196"/>
      <c r="M602" s="197"/>
      <c r="N602" s="198"/>
      <c r="O602" s="198"/>
      <c r="P602" s="198"/>
      <c r="Q602" s="198"/>
      <c r="R602" s="198"/>
      <c r="S602" s="198"/>
      <c r="T602" s="199"/>
      <c r="AT602" s="200" t="s">
        <v>165</v>
      </c>
      <c r="AU602" s="200" t="s">
        <v>86</v>
      </c>
      <c r="AV602" s="13" t="s">
        <v>84</v>
      </c>
      <c r="AW602" s="13" t="s">
        <v>37</v>
      </c>
      <c r="AX602" s="13" t="s">
        <v>76</v>
      </c>
      <c r="AY602" s="200" t="s">
        <v>157</v>
      </c>
    </row>
    <row r="603" spans="2:51" s="13" customFormat="1" ht="10">
      <c r="B603" s="190"/>
      <c r="C603" s="191"/>
      <c r="D603" s="192" t="s">
        <v>165</v>
      </c>
      <c r="E603" s="193" t="s">
        <v>19</v>
      </c>
      <c r="F603" s="194" t="s">
        <v>3319</v>
      </c>
      <c r="G603" s="191"/>
      <c r="H603" s="193" t="s">
        <v>19</v>
      </c>
      <c r="I603" s="195"/>
      <c r="J603" s="191"/>
      <c r="K603" s="191"/>
      <c r="L603" s="196"/>
      <c r="M603" s="197"/>
      <c r="N603" s="198"/>
      <c r="O603" s="198"/>
      <c r="P603" s="198"/>
      <c r="Q603" s="198"/>
      <c r="R603" s="198"/>
      <c r="S603" s="198"/>
      <c r="T603" s="199"/>
      <c r="AT603" s="200" t="s">
        <v>165</v>
      </c>
      <c r="AU603" s="200" t="s">
        <v>86</v>
      </c>
      <c r="AV603" s="13" t="s">
        <v>84</v>
      </c>
      <c r="AW603" s="13" t="s">
        <v>37</v>
      </c>
      <c r="AX603" s="13" t="s">
        <v>76</v>
      </c>
      <c r="AY603" s="200" t="s">
        <v>157</v>
      </c>
    </row>
    <row r="604" spans="2:51" s="14" customFormat="1" ht="10">
      <c r="B604" s="201"/>
      <c r="C604" s="202"/>
      <c r="D604" s="192" t="s">
        <v>165</v>
      </c>
      <c r="E604" s="203" t="s">
        <v>19</v>
      </c>
      <c r="F604" s="204" t="s">
        <v>3473</v>
      </c>
      <c r="G604" s="202"/>
      <c r="H604" s="205">
        <v>10</v>
      </c>
      <c r="I604" s="206"/>
      <c r="J604" s="202"/>
      <c r="K604" s="202"/>
      <c r="L604" s="207"/>
      <c r="M604" s="208"/>
      <c r="N604" s="209"/>
      <c r="O604" s="209"/>
      <c r="P604" s="209"/>
      <c r="Q604" s="209"/>
      <c r="R604" s="209"/>
      <c r="S604" s="209"/>
      <c r="T604" s="210"/>
      <c r="AT604" s="211" t="s">
        <v>165</v>
      </c>
      <c r="AU604" s="211" t="s">
        <v>86</v>
      </c>
      <c r="AV604" s="14" t="s">
        <v>86</v>
      </c>
      <c r="AW604" s="14" t="s">
        <v>37</v>
      </c>
      <c r="AX604" s="14" t="s">
        <v>84</v>
      </c>
      <c r="AY604" s="211" t="s">
        <v>157</v>
      </c>
    </row>
    <row r="605" spans="2:51" s="14" customFormat="1" ht="10">
      <c r="B605" s="201"/>
      <c r="C605" s="202"/>
      <c r="D605" s="192" t="s">
        <v>165</v>
      </c>
      <c r="E605" s="202"/>
      <c r="F605" s="204" t="s">
        <v>3474</v>
      </c>
      <c r="G605" s="202"/>
      <c r="H605" s="205">
        <v>10.15</v>
      </c>
      <c r="I605" s="206"/>
      <c r="J605" s="202"/>
      <c r="K605" s="202"/>
      <c r="L605" s="207"/>
      <c r="M605" s="208"/>
      <c r="N605" s="209"/>
      <c r="O605" s="209"/>
      <c r="P605" s="209"/>
      <c r="Q605" s="209"/>
      <c r="R605" s="209"/>
      <c r="S605" s="209"/>
      <c r="T605" s="210"/>
      <c r="AT605" s="211" t="s">
        <v>165</v>
      </c>
      <c r="AU605" s="211" t="s">
        <v>86</v>
      </c>
      <c r="AV605" s="14" t="s">
        <v>86</v>
      </c>
      <c r="AW605" s="14" t="s">
        <v>4</v>
      </c>
      <c r="AX605" s="14" t="s">
        <v>84</v>
      </c>
      <c r="AY605" s="211" t="s">
        <v>157</v>
      </c>
    </row>
    <row r="606" spans="1:65" s="2" customFormat="1" ht="14.4" customHeight="1">
      <c r="A606" s="36"/>
      <c r="B606" s="37"/>
      <c r="C606" s="239" t="s">
        <v>490</v>
      </c>
      <c r="D606" s="239" t="s">
        <v>311</v>
      </c>
      <c r="E606" s="240" t="s">
        <v>3222</v>
      </c>
      <c r="F606" s="241" t="s">
        <v>3223</v>
      </c>
      <c r="G606" s="242" t="s">
        <v>224</v>
      </c>
      <c r="H606" s="243">
        <v>104.647</v>
      </c>
      <c r="I606" s="244"/>
      <c r="J606" s="245">
        <f>ROUND(I606*H606,2)</f>
        <v>0</v>
      </c>
      <c r="K606" s="246"/>
      <c r="L606" s="247"/>
      <c r="M606" s="248" t="s">
        <v>19</v>
      </c>
      <c r="N606" s="249" t="s">
        <v>47</v>
      </c>
      <c r="O606" s="66"/>
      <c r="P606" s="186">
        <f>O606*H606</f>
        <v>0</v>
      </c>
      <c r="Q606" s="186">
        <v>0.00028</v>
      </c>
      <c r="R606" s="186">
        <f>Q606*H606</f>
        <v>0.02930116</v>
      </c>
      <c r="S606" s="186">
        <v>0</v>
      </c>
      <c r="T606" s="187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188" t="s">
        <v>211</v>
      </c>
      <c r="AT606" s="188" t="s">
        <v>311</v>
      </c>
      <c r="AU606" s="188" t="s">
        <v>86</v>
      </c>
      <c r="AY606" s="19" t="s">
        <v>157</v>
      </c>
      <c r="BE606" s="189">
        <f>IF(N606="základní",J606,0)</f>
        <v>0</v>
      </c>
      <c r="BF606" s="189">
        <f>IF(N606="snížená",J606,0)</f>
        <v>0</v>
      </c>
      <c r="BG606" s="189">
        <f>IF(N606="zákl. přenesená",J606,0)</f>
        <v>0</v>
      </c>
      <c r="BH606" s="189">
        <f>IF(N606="sníž. přenesená",J606,0)</f>
        <v>0</v>
      </c>
      <c r="BI606" s="189">
        <f>IF(N606="nulová",J606,0)</f>
        <v>0</v>
      </c>
      <c r="BJ606" s="19" t="s">
        <v>84</v>
      </c>
      <c r="BK606" s="189">
        <f>ROUND(I606*H606,2)</f>
        <v>0</v>
      </c>
      <c r="BL606" s="19" t="s">
        <v>163</v>
      </c>
      <c r="BM606" s="188" t="s">
        <v>3475</v>
      </c>
    </row>
    <row r="607" spans="1:47" s="2" customFormat="1" ht="10">
      <c r="A607" s="36"/>
      <c r="B607" s="37"/>
      <c r="C607" s="38"/>
      <c r="D607" s="212" t="s">
        <v>178</v>
      </c>
      <c r="E607" s="38"/>
      <c r="F607" s="213" t="s">
        <v>3225</v>
      </c>
      <c r="G607" s="38"/>
      <c r="H607" s="38"/>
      <c r="I607" s="214"/>
      <c r="J607" s="38"/>
      <c r="K607" s="38"/>
      <c r="L607" s="41"/>
      <c r="M607" s="215"/>
      <c r="N607" s="216"/>
      <c r="O607" s="66"/>
      <c r="P607" s="66"/>
      <c r="Q607" s="66"/>
      <c r="R607" s="66"/>
      <c r="S607" s="66"/>
      <c r="T607" s="67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T607" s="19" t="s">
        <v>178</v>
      </c>
      <c r="AU607" s="19" t="s">
        <v>86</v>
      </c>
    </row>
    <row r="608" spans="2:51" s="13" customFormat="1" ht="10">
      <c r="B608" s="190"/>
      <c r="C608" s="191"/>
      <c r="D608" s="192" t="s">
        <v>165</v>
      </c>
      <c r="E608" s="193" t="s">
        <v>19</v>
      </c>
      <c r="F608" s="194" t="s">
        <v>3292</v>
      </c>
      <c r="G608" s="191"/>
      <c r="H608" s="193" t="s">
        <v>19</v>
      </c>
      <c r="I608" s="195"/>
      <c r="J608" s="191"/>
      <c r="K608" s="191"/>
      <c r="L608" s="196"/>
      <c r="M608" s="197"/>
      <c r="N608" s="198"/>
      <c r="O608" s="198"/>
      <c r="P608" s="198"/>
      <c r="Q608" s="198"/>
      <c r="R608" s="198"/>
      <c r="S608" s="198"/>
      <c r="T608" s="199"/>
      <c r="AT608" s="200" t="s">
        <v>165</v>
      </c>
      <c r="AU608" s="200" t="s">
        <v>86</v>
      </c>
      <c r="AV608" s="13" t="s">
        <v>84</v>
      </c>
      <c r="AW608" s="13" t="s">
        <v>37</v>
      </c>
      <c r="AX608" s="13" t="s">
        <v>76</v>
      </c>
      <c r="AY608" s="200" t="s">
        <v>157</v>
      </c>
    </row>
    <row r="609" spans="2:51" s="13" customFormat="1" ht="10">
      <c r="B609" s="190"/>
      <c r="C609" s="191"/>
      <c r="D609" s="192" t="s">
        <v>165</v>
      </c>
      <c r="E609" s="193" t="s">
        <v>19</v>
      </c>
      <c r="F609" s="194" t="s">
        <v>2903</v>
      </c>
      <c r="G609" s="191"/>
      <c r="H609" s="193" t="s">
        <v>19</v>
      </c>
      <c r="I609" s="195"/>
      <c r="J609" s="191"/>
      <c r="K609" s="191"/>
      <c r="L609" s="196"/>
      <c r="M609" s="197"/>
      <c r="N609" s="198"/>
      <c r="O609" s="198"/>
      <c r="P609" s="198"/>
      <c r="Q609" s="198"/>
      <c r="R609" s="198"/>
      <c r="S609" s="198"/>
      <c r="T609" s="199"/>
      <c r="AT609" s="200" t="s">
        <v>165</v>
      </c>
      <c r="AU609" s="200" t="s">
        <v>86</v>
      </c>
      <c r="AV609" s="13" t="s">
        <v>84</v>
      </c>
      <c r="AW609" s="13" t="s">
        <v>37</v>
      </c>
      <c r="AX609" s="13" t="s">
        <v>76</v>
      </c>
      <c r="AY609" s="200" t="s">
        <v>157</v>
      </c>
    </row>
    <row r="610" spans="2:51" s="13" customFormat="1" ht="10">
      <c r="B610" s="190"/>
      <c r="C610" s="191"/>
      <c r="D610" s="192" t="s">
        <v>165</v>
      </c>
      <c r="E610" s="193" t="s">
        <v>19</v>
      </c>
      <c r="F610" s="194" t="s">
        <v>3293</v>
      </c>
      <c r="G610" s="191"/>
      <c r="H610" s="193" t="s">
        <v>19</v>
      </c>
      <c r="I610" s="195"/>
      <c r="J610" s="191"/>
      <c r="K610" s="191"/>
      <c r="L610" s="196"/>
      <c r="M610" s="197"/>
      <c r="N610" s="198"/>
      <c r="O610" s="198"/>
      <c r="P610" s="198"/>
      <c r="Q610" s="198"/>
      <c r="R610" s="198"/>
      <c r="S610" s="198"/>
      <c r="T610" s="199"/>
      <c r="AT610" s="200" t="s">
        <v>165</v>
      </c>
      <c r="AU610" s="200" t="s">
        <v>86</v>
      </c>
      <c r="AV610" s="13" t="s">
        <v>84</v>
      </c>
      <c r="AW610" s="13" t="s">
        <v>37</v>
      </c>
      <c r="AX610" s="13" t="s">
        <v>76</v>
      </c>
      <c r="AY610" s="200" t="s">
        <v>157</v>
      </c>
    </row>
    <row r="611" spans="2:51" s="13" customFormat="1" ht="10">
      <c r="B611" s="190"/>
      <c r="C611" s="191"/>
      <c r="D611" s="192" t="s">
        <v>165</v>
      </c>
      <c r="E611" s="193" t="s">
        <v>19</v>
      </c>
      <c r="F611" s="194" t="s">
        <v>3294</v>
      </c>
      <c r="G611" s="191"/>
      <c r="H611" s="193" t="s">
        <v>19</v>
      </c>
      <c r="I611" s="195"/>
      <c r="J611" s="191"/>
      <c r="K611" s="191"/>
      <c r="L611" s="196"/>
      <c r="M611" s="197"/>
      <c r="N611" s="198"/>
      <c r="O611" s="198"/>
      <c r="P611" s="198"/>
      <c r="Q611" s="198"/>
      <c r="R611" s="198"/>
      <c r="S611" s="198"/>
      <c r="T611" s="199"/>
      <c r="AT611" s="200" t="s">
        <v>165</v>
      </c>
      <c r="AU611" s="200" t="s">
        <v>86</v>
      </c>
      <c r="AV611" s="13" t="s">
        <v>84</v>
      </c>
      <c r="AW611" s="13" t="s">
        <v>37</v>
      </c>
      <c r="AX611" s="13" t="s">
        <v>76</v>
      </c>
      <c r="AY611" s="200" t="s">
        <v>157</v>
      </c>
    </row>
    <row r="612" spans="2:51" s="13" customFormat="1" ht="10">
      <c r="B612" s="190"/>
      <c r="C612" s="191"/>
      <c r="D612" s="192" t="s">
        <v>165</v>
      </c>
      <c r="E612" s="193" t="s">
        <v>19</v>
      </c>
      <c r="F612" s="194" t="s">
        <v>3295</v>
      </c>
      <c r="G612" s="191"/>
      <c r="H612" s="193" t="s">
        <v>19</v>
      </c>
      <c r="I612" s="195"/>
      <c r="J612" s="191"/>
      <c r="K612" s="191"/>
      <c r="L612" s="196"/>
      <c r="M612" s="197"/>
      <c r="N612" s="198"/>
      <c r="O612" s="198"/>
      <c r="P612" s="198"/>
      <c r="Q612" s="198"/>
      <c r="R612" s="198"/>
      <c r="S612" s="198"/>
      <c r="T612" s="199"/>
      <c r="AT612" s="200" t="s">
        <v>165</v>
      </c>
      <c r="AU612" s="200" t="s">
        <v>86</v>
      </c>
      <c r="AV612" s="13" t="s">
        <v>84</v>
      </c>
      <c r="AW612" s="13" t="s">
        <v>37</v>
      </c>
      <c r="AX612" s="13" t="s">
        <v>76</v>
      </c>
      <c r="AY612" s="200" t="s">
        <v>157</v>
      </c>
    </row>
    <row r="613" spans="2:51" s="13" customFormat="1" ht="10">
      <c r="B613" s="190"/>
      <c r="C613" s="191"/>
      <c r="D613" s="192" t="s">
        <v>165</v>
      </c>
      <c r="E613" s="193" t="s">
        <v>19</v>
      </c>
      <c r="F613" s="194" t="s">
        <v>3296</v>
      </c>
      <c r="G613" s="191"/>
      <c r="H613" s="193" t="s">
        <v>19</v>
      </c>
      <c r="I613" s="195"/>
      <c r="J613" s="191"/>
      <c r="K613" s="191"/>
      <c r="L613" s="196"/>
      <c r="M613" s="197"/>
      <c r="N613" s="198"/>
      <c r="O613" s="198"/>
      <c r="P613" s="198"/>
      <c r="Q613" s="198"/>
      <c r="R613" s="198"/>
      <c r="S613" s="198"/>
      <c r="T613" s="199"/>
      <c r="AT613" s="200" t="s">
        <v>165</v>
      </c>
      <c r="AU613" s="200" t="s">
        <v>86</v>
      </c>
      <c r="AV613" s="13" t="s">
        <v>84</v>
      </c>
      <c r="AW613" s="13" t="s">
        <v>37</v>
      </c>
      <c r="AX613" s="13" t="s">
        <v>76</v>
      </c>
      <c r="AY613" s="200" t="s">
        <v>157</v>
      </c>
    </row>
    <row r="614" spans="2:51" s="13" customFormat="1" ht="10">
      <c r="B614" s="190"/>
      <c r="C614" s="191"/>
      <c r="D614" s="192" t="s">
        <v>165</v>
      </c>
      <c r="E614" s="193" t="s">
        <v>19</v>
      </c>
      <c r="F614" s="194" t="s">
        <v>3297</v>
      </c>
      <c r="G614" s="191"/>
      <c r="H614" s="193" t="s">
        <v>19</v>
      </c>
      <c r="I614" s="195"/>
      <c r="J614" s="191"/>
      <c r="K614" s="191"/>
      <c r="L614" s="196"/>
      <c r="M614" s="197"/>
      <c r="N614" s="198"/>
      <c r="O614" s="198"/>
      <c r="P614" s="198"/>
      <c r="Q614" s="198"/>
      <c r="R614" s="198"/>
      <c r="S614" s="198"/>
      <c r="T614" s="199"/>
      <c r="AT614" s="200" t="s">
        <v>165</v>
      </c>
      <c r="AU614" s="200" t="s">
        <v>86</v>
      </c>
      <c r="AV614" s="13" t="s">
        <v>84</v>
      </c>
      <c r="AW614" s="13" t="s">
        <v>37</v>
      </c>
      <c r="AX614" s="13" t="s">
        <v>76</v>
      </c>
      <c r="AY614" s="200" t="s">
        <v>157</v>
      </c>
    </row>
    <row r="615" spans="2:51" s="13" customFormat="1" ht="10">
      <c r="B615" s="190"/>
      <c r="C615" s="191"/>
      <c r="D615" s="192" t="s">
        <v>165</v>
      </c>
      <c r="E615" s="193" t="s">
        <v>19</v>
      </c>
      <c r="F615" s="194" t="s">
        <v>3319</v>
      </c>
      <c r="G615" s="191"/>
      <c r="H615" s="193" t="s">
        <v>19</v>
      </c>
      <c r="I615" s="195"/>
      <c r="J615" s="191"/>
      <c r="K615" s="191"/>
      <c r="L615" s="196"/>
      <c r="M615" s="197"/>
      <c r="N615" s="198"/>
      <c r="O615" s="198"/>
      <c r="P615" s="198"/>
      <c r="Q615" s="198"/>
      <c r="R615" s="198"/>
      <c r="S615" s="198"/>
      <c r="T615" s="199"/>
      <c r="AT615" s="200" t="s">
        <v>165</v>
      </c>
      <c r="AU615" s="200" t="s">
        <v>86</v>
      </c>
      <c r="AV615" s="13" t="s">
        <v>84</v>
      </c>
      <c r="AW615" s="13" t="s">
        <v>37</v>
      </c>
      <c r="AX615" s="13" t="s">
        <v>76</v>
      </c>
      <c r="AY615" s="200" t="s">
        <v>157</v>
      </c>
    </row>
    <row r="616" spans="2:51" s="14" customFormat="1" ht="10">
      <c r="B616" s="201"/>
      <c r="C616" s="202"/>
      <c r="D616" s="192" t="s">
        <v>165</v>
      </c>
      <c r="E616" s="203" t="s">
        <v>19</v>
      </c>
      <c r="F616" s="204" t="s">
        <v>3476</v>
      </c>
      <c r="G616" s="202"/>
      <c r="H616" s="205">
        <v>103.1</v>
      </c>
      <c r="I616" s="206"/>
      <c r="J616" s="202"/>
      <c r="K616" s="202"/>
      <c r="L616" s="207"/>
      <c r="M616" s="208"/>
      <c r="N616" s="209"/>
      <c r="O616" s="209"/>
      <c r="P616" s="209"/>
      <c r="Q616" s="209"/>
      <c r="R616" s="209"/>
      <c r="S616" s="209"/>
      <c r="T616" s="210"/>
      <c r="AT616" s="211" t="s">
        <v>165</v>
      </c>
      <c r="AU616" s="211" t="s">
        <v>86</v>
      </c>
      <c r="AV616" s="14" t="s">
        <v>86</v>
      </c>
      <c r="AW616" s="14" t="s">
        <v>37</v>
      </c>
      <c r="AX616" s="14" t="s">
        <v>84</v>
      </c>
      <c r="AY616" s="211" t="s">
        <v>157</v>
      </c>
    </row>
    <row r="617" spans="2:51" s="14" customFormat="1" ht="10">
      <c r="B617" s="201"/>
      <c r="C617" s="202"/>
      <c r="D617" s="192" t="s">
        <v>165</v>
      </c>
      <c r="E617" s="202"/>
      <c r="F617" s="204" t="s">
        <v>3477</v>
      </c>
      <c r="G617" s="202"/>
      <c r="H617" s="205">
        <v>104.647</v>
      </c>
      <c r="I617" s="206"/>
      <c r="J617" s="202"/>
      <c r="K617" s="202"/>
      <c r="L617" s="207"/>
      <c r="M617" s="208"/>
      <c r="N617" s="209"/>
      <c r="O617" s="209"/>
      <c r="P617" s="209"/>
      <c r="Q617" s="209"/>
      <c r="R617" s="209"/>
      <c r="S617" s="209"/>
      <c r="T617" s="210"/>
      <c r="AT617" s="211" t="s">
        <v>165</v>
      </c>
      <c r="AU617" s="211" t="s">
        <v>86</v>
      </c>
      <c r="AV617" s="14" t="s">
        <v>86</v>
      </c>
      <c r="AW617" s="14" t="s">
        <v>4</v>
      </c>
      <c r="AX617" s="14" t="s">
        <v>84</v>
      </c>
      <c r="AY617" s="211" t="s">
        <v>157</v>
      </c>
    </row>
    <row r="618" spans="1:65" s="2" customFormat="1" ht="22.25" customHeight="1">
      <c r="A618" s="36"/>
      <c r="B618" s="37"/>
      <c r="C618" s="176" t="s">
        <v>497</v>
      </c>
      <c r="D618" s="176" t="s">
        <v>159</v>
      </c>
      <c r="E618" s="177" t="s">
        <v>3006</v>
      </c>
      <c r="F618" s="178" t="s">
        <v>3007</v>
      </c>
      <c r="G618" s="179" t="s">
        <v>224</v>
      </c>
      <c r="H618" s="180">
        <v>112.64</v>
      </c>
      <c r="I618" s="181"/>
      <c r="J618" s="182">
        <f>ROUND(I618*H618,2)</f>
        <v>0</v>
      </c>
      <c r="K618" s="183"/>
      <c r="L618" s="41"/>
      <c r="M618" s="184" t="s">
        <v>19</v>
      </c>
      <c r="N618" s="185" t="s">
        <v>47</v>
      </c>
      <c r="O618" s="66"/>
      <c r="P618" s="186">
        <f>O618*H618</f>
        <v>0</v>
      </c>
      <c r="Q618" s="186">
        <v>0.00276</v>
      </c>
      <c r="R618" s="186">
        <f>Q618*H618</f>
        <v>0.3108864</v>
      </c>
      <c r="S618" s="186">
        <v>0</v>
      </c>
      <c r="T618" s="187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188" t="s">
        <v>163</v>
      </c>
      <c r="AT618" s="188" t="s">
        <v>159</v>
      </c>
      <c r="AU618" s="188" t="s">
        <v>86</v>
      </c>
      <c r="AY618" s="19" t="s">
        <v>157</v>
      </c>
      <c r="BE618" s="189">
        <f>IF(N618="základní",J618,0)</f>
        <v>0</v>
      </c>
      <c r="BF618" s="189">
        <f>IF(N618="snížená",J618,0)</f>
        <v>0</v>
      </c>
      <c r="BG618" s="189">
        <f>IF(N618="zákl. přenesená",J618,0)</f>
        <v>0</v>
      </c>
      <c r="BH618" s="189">
        <f>IF(N618="sníž. přenesená",J618,0)</f>
        <v>0</v>
      </c>
      <c r="BI618" s="189">
        <f>IF(N618="nulová",J618,0)</f>
        <v>0</v>
      </c>
      <c r="BJ618" s="19" t="s">
        <v>84</v>
      </c>
      <c r="BK618" s="189">
        <f>ROUND(I618*H618,2)</f>
        <v>0</v>
      </c>
      <c r="BL618" s="19" t="s">
        <v>163</v>
      </c>
      <c r="BM618" s="188" t="s">
        <v>3478</v>
      </c>
    </row>
    <row r="619" spans="1:47" s="2" customFormat="1" ht="10">
      <c r="A619" s="36"/>
      <c r="B619" s="37"/>
      <c r="C619" s="38"/>
      <c r="D619" s="212" t="s">
        <v>178</v>
      </c>
      <c r="E619" s="38"/>
      <c r="F619" s="213" t="s">
        <v>3009</v>
      </c>
      <c r="G619" s="38"/>
      <c r="H619" s="38"/>
      <c r="I619" s="214"/>
      <c r="J619" s="38"/>
      <c r="K619" s="38"/>
      <c r="L619" s="41"/>
      <c r="M619" s="215"/>
      <c r="N619" s="216"/>
      <c r="O619" s="66"/>
      <c r="P619" s="66"/>
      <c r="Q619" s="66"/>
      <c r="R619" s="66"/>
      <c r="S619" s="66"/>
      <c r="T619" s="67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T619" s="19" t="s">
        <v>178</v>
      </c>
      <c r="AU619" s="19" t="s">
        <v>86</v>
      </c>
    </row>
    <row r="620" spans="2:51" s="13" customFormat="1" ht="10">
      <c r="B620" s="190"/>
      <c r="C620" s="191"/>
      <c r="D620" s="192" t="s">
        <v>165</v>
      </c>
      <c r="E620" s="193" t="s">
        <v>19</v>
      </c>
      <c r="F620" s="194" t="s">
        <v>3292</v>
      </c>
      <c r="G620" s="191"/>
      <c r="H620" s="193" t="s">
        <v>19</v>
      </c>
      <c r="I620" s="195"/>
      <c r="J620" s="191"/>
      <c r="K620" s="191"/>
      <c r="L620" s="196"/>
      <c r="M620" s="197"/>
      <c r="N620" s="198"/>
      <c r="O620" s="198"/>
      <c r="P620" s="198"/>
      <c r="Q620" s="198"/>
      <c r="R620" s="198"/>
      <c r="S620" s="198"/>
      <c r="T620" s="199"/>
      <c r="AT620" s="200" t="s">
        <v>165</v>
      </c>
      <c r="AU620" s="200" t="s">
        <v>86</v>
      </c>
      <c r="AV620" s="13" t="s">
        <v>84</v>
      </c>
      <c r="AW620" s="13" t="s">
        <v>37</v>
      </c>
      <c r="AX620" s="13" t="s">
        <v>76</v>
      </c>
      <c r="AY620" s="200" t="s">
        <v>157</v>
      </c>
    </row>
    <row r="621" spans="2:51" s="13" customFormat="1" ht="10">
      <c r="B621" s="190"/>
      <c r="C621" s="191"/>
      <c r="D621" s="192" t="s">
        <v>165</v>
      </c>
      <c r="E621" s="193" t="s">
        <v>19</v>
      </c>
      <c r="F621" s="194" t="s">
        <v>2903</v>
      </c>
      <c r="G621" s="191"/>
      <c r="H621" s="193" t="s">
        <v>19</v>
      </c>
      <c r="I621" s="195"/>
      <c r="J621" s="191"/>
      <c r="K621" s="191"/>
      <c r="L621" s="196"/>
      <c r="M621" s="197"/>
      <c r="N621" s="198"/>
      <c r="O621" s="198"/>
      <c r="P621" s="198"/>
      <c r="Q621" s="198"/>
      <c r="R621" s="198"/>
      <c r="S621" s="198"/>
      <c r="T621" s="199"/>
      <c r="AT621" s="200" t="s">
        <v>165</v>
      </c>
      <c r="AU621" s="200" t="s">
        <v>86</v>
      </c>
      <c r="AV621" s="13" t="s">
        <v>84</v>
      </c>
      <c r="AW621" s="13" t="s">
        <v>37</v>
      </c>
      <c r="AX621" s="13" t="s">
        <v>76</v>
      </c>
      <c r="AY621" s="200" t="s">
        <v>157</v>
      </c>
    </row>
    <row r="622" spans="2:51" s="13" customFormat="1" ht="10">
      <c r="B622" s="190"/>
      <c r="C622" s="191"/>
      <c r="D622" s="192" t="s">
        <v>165</v>
      </c>
      <c r="E622" s="193" t="s">
        <v>19</v>
      </c>
      <c r="F622" s="194" t="s">
        <v>3293</v>
      </c>
      <c r="G622" s="191"/>
      <c r="H622" s="193" t="s">
        <v>19</v>
      </c>
      <c r="I622" s="195"/>
      <c r="J622" s="191"/>
      <c r="K622" s="191"/>
      <c r="L622" s="196"/>
      <c r="M622" s="197"/>
      <c r="N622" s="198"/>
      <c r="O622" s="198"/>
      <c r="P622" s="198"/>
      <c r="Q622" s="198"/>
      <c r="R622" s="198"/>
      <c r="S622" s="198"/>
      <c r="T622" s="199"/>
      <c r="AT622" s="200" t="s">
        <v>165</v>
      </c>
      <c r="AU622" s="200" t="s">
        <v>86</v>
      </c>
      <c r="AV622" s="13" t="s">
        <v>84</v>
      </c>
      <c r="AW622" s="13" t="s">
        <v>37</v>
      </c>
      <c r="AX622" s="13" t="s">
        <v>76</v>
      </c>
      <c r="AY622" s="200" t="s">
        <v>157</v>
      </c>
    </row>
    <row r="623" spans="2:51" s="13" customFormat="1" ht="10">
      <c r="B623" s="190"/>
      <c r="C623" s="191"/>
      <c r="D623" s="192" t="s">
        <v>165</v>
      </c>
      <c r="E623" s="193" t="s">
        <v>19</v>
      </c>
      <c r="F623" s="194" t="s">
        <v>3294</v>
      </c>
      <c r="G623" s="191"/>
      <c r="H623" s="193" t="s">
        <v>19</v>
      </c>
      <c r="I623" s="195"/>
      <c r="J623" s="191"/>
      <c r="K623" s="191"/>
      <c r="L623" s="196"/>
      <c r="M623" s="197"/>
      <c r="N623" s="198"/>
      <c r="O623" s="198"/>
      <c r="P623" s="198"/>
      <c r="Q623" s="198"/>
      <c r="R623" s="198"/>
      <c r="S623" s="198"/>
      <c r="T623" s="199"/>
      <c r="AT623" s="200" t="s">
        <v>165</v>
      </c>
      <c r="AU623" s="200" t="s">
        <v>86</v>
      </c>
      <c r="AV623" s="13" t="s">
        <v>84</v>
      </c>
      <c r="AW623" s="13" t="s">
        <v>37</v>
      </c>
      <c r="AX623" s="13" t="s">
        <v>76</v>
      </c>
      <c r="AY623" s="200" t="s">
        <v>157</v>
      </c>
    </row>
    <row r="624" spans="2:51" s="13" customFormat="1" ht="10">
      <c r="B624" s="190"/>
      <c r="C624" s="191"/>
      <c r="D624" s="192" t="s">
        <v>165</v>
      </c>
      <c r="E624" s="193" t="s">
        <v>19</v>
      </c>
      <c r="F624" s="194" t="s">
        <v>3295</v>
      </c>
      <c r="G624" s="191"/>
      <c r="H624" s="193" t="s">
        <v>19</v>
      </c>
      <c r="I624" s="195"/>
      <c r="J624" s="191"/>
      <c r="K624" s="191"/>
      <c r="L624" s="196"/>
      <c r="M624" s="197"/>
      <c r="N624" s="198"/>
      <c r="O624" s="198"/>
      <c r="P624" s="198"/>
      <c r="Q624" s="198"/>
      <c r="R624" s="198"/>
      <c r="S624" s="198"/>
      <c r="T624" s="199"/>
      <c r="AT624" s="200" t="s">
        <v>165</v>
      </c>
      <c r="AU624" s="200" t="s">
        <v>86</v>
      </c>
      <c r="AV624" s="13" t="s">
        <v>84</v>
      </c>
      <c r="AW624" s="13" t="s">
        <v>37</v>
      </c>
      <c r="AX624" s="13" t="s">
        <v>76</v>
      </c>
      <c r="AY624" s="200" t="s">
        <v>157</v>
      </c>
    </row>
    <row r="625" spans="2:51" s="13" customFormat="1" ht="10">
      <c r="B625" s="190"/>
      <c r="C625" s="191"/>
      <c r="D625" s="192" t="s">
        <v>165</v>
      </c>
      <c r="E625" s="193" t="s">
        <v>19</v>
      </c>
      <c r="F625" s="194" t="s">
        <v>3296</v>
      </c>
      <c r="G625" s="191"/>
      <c r="H625" s="193" t="s">
        <v>19</v>
      </c>
      <c r="I625" s="195"/>
      <c r="J625" s="191"/>
      <c r="K625" s="191"/>
      <c r="L625" s="196"/>
      <c r="M625" s="197"/>
      <c r="N625" s="198"/>
      <c r="O625" s="198"/>
      <c r="P625" s="198"/>
      <c r="Q625" s="198"/>
      <c r="R625" s="198"/>
      <c r="S625" s="198"/>
      <c r="T625" s="199"/>
      <c r="AT625" s="200" t="s">
        <v>165</v>
      </c>
      <c r="AU625" s="200" t="s">
        <v>86</v>
      </c>
      <c r="AV625" s="13" t="s">
        <v>84</v>
      </c>
      <c r="AW625" s="13" t="s">
        <v>37</v>
      </c>
      <c r="AX625" s="13" t="s">
        <v>76</v>
      </c>
      <c r="AY625" s="200" t="s">
        <v>157</v>
      </c>
    </row>
    <row r="626" spans="2:51" s="13" customFormat="1" ht="10">
      <c r="B626" s="190"/>
      <c r="C626" s="191"/>
      <c r="D626" s="192" t="s">
        <v>165</v>
      </c>
      <c r="E626" s="193" t="s">
        <v>19</v>
      </c>
      <c r="F626" s="194" t="s">
        <v>3297</v>
      </c>
      <c r="G626" s="191"/>
      <c r="H626" s="193" t="s">
        <v>19</v>
      </c>
      <c r="I626" s="195"/>
      <c r="J626" s="191"/>
      <c r="K626" s="191"/>
      <c r="L626" s="196"/>
      <c r="M626" s="197"/>
      <c r="N626" s="198"/>
      <c r="O626" s="198"/>
      <c r="P626" s="198"/>
      <c r="Q626" s="198"/>
      <c r="R626" s="198"/>
      <c r="S626" s="198"/>
      <c r="T626" s="199"/>
      <c r="AT626" s="200" t="s">
        <v>165</v>
      </c>
      <c r="AU626" s="200" t="s">
        <v>86</v>
      </c>
      <c r="AV626" s="13" t="s">
        <v>84</v>
      </c>
      <c r="AW626" s="13" t="s">
        <v>37</v>
      </c>
      <c r="AX626" s="13" t="s">
        <v>76</v>
      </c>
      <c r="AY626" s="200" t="s">
        <v>157</v>
      </c>
    </row>
    <row r="627" spans="2:51" s="13" customFormat="1" ht="10">
      <c r="B627" s="190"/>
      <c r="C627" s="191"/>
      <c r="D627" s="192" t="s">
        <v>165</v>
      </c>
      <c r="E627" s="193" t="s">
        <v>19</v>
      </c>
      <c r="F627" s="194" t="s">
        <v>3340</v>
      </c>
      <c r="G627" s="191"/>
      <c r="H627" s="193" t="s">
        <v>19</v>
      </c>
      <c r="I627" s="195"/>
      <c r="J627" s="191"/>
      <c r="K627" s="191"/>
      <c r="L627" s="196"/>
      <c r="M627" s="197"/>
      <c r="N627" s="198"/>
      <c r="O627" s="198"/>
      <c r="P627" s="198"/>
      <c r="Q627" s="198"/>
      <c r="R627" s="198"/>
      <c r="S627" s="198"/>
      <c r="T627" s="199"/>
      <c r="AT627" s="200" t="s">
        <v>165</v>
      </c>
      <c r="AU627" s="200" t="s">
        <v>86</v>
      </c>
      <c r="AV627" s="13" t="s">
        <v>84</v>
      </c>
      <c r="AW627" s="13" t="s">
        <v>37</v>
      </c>
      <c r="AX627" s="13" t="s">
        <v>76</v>
      </c>
      <c r="AY627" s="200" t="s">
        <v>157</v>
      </c>
    </row>
    <row r="628" spans="2:51" s="14" customFormat="1" ht="10">
      <c r="B628" s="201"/>
      <c r="C628" s="202"/>
      <c r="D628" s="192" t="s">
        <v>165</v>
      </c>
      <c r="E628" s="203" t="s">
        <v>19</v>
      </c>
      <c r="F628" s="204" t="s">
        <v>3479</v>
      </c>
      <c r="G628" s="202"/>
      <c r="H628" s="205">
        <v>6.506</v>
      </c>
      <c r="I628" s="206"/>
      <c r="J628" s="202"/>
      <c r="K628" s="202"/>
      <c r="L628" s="207"/>
      <c r="M628" s="208"/>
      <c r="N628" s="209"/>
      <c r="O628" s="209"/>
      <c r="P628" s="209"/>
      <c r="Q628" s="209"/>
      <c r="R628" s="209"/>
      <c r="S628" s="209"/>
      <c r="T628" s="210"/>
      <c r="AT628" s="211" t="s">
        <v>165</v>
      </c>
      <c r="AU628" s="211" t="s">
        <v>86</v>
      </c>
      <c r="AV628" s="14" t="s">
        <v>86</v>
      </c>
      <c r="AW628" s="14" t="s">
        <v>37</v>
      </c>
      <c r="AX628" s="14" t="s">
        <v>76</v>
      </c>
      <c r="AY628" s="211" t="s">
        <v>157</v>
      </c>
    </row>
    <row r="629" spans="2:51" s="14" customFormat="1" ht="10">
      <c r="B629" s="201"/>
      <c r="C629" s="202"/>
      <c r="D629" s="192" t="s">
        <v>165</v>
      </c>
      <c r="E629" s="203" t="s">
        <v>19</v>
      </c>
      <c r="F629" s="204" t="s">
        <v>3480</v>
      </c>
      <c r="G629" s="202"/>
      <c r="H629" s="205">
        <v>25.607</v>
      </c>
      <c r="I629" s="206"/>
      <c r="J629" s="202"/>
      <c r="K629" s="202"/>
      <c r="L629" s="207"/>
      <c r="M629" s="208"/>
      <c r="N629" s="209"/>
      <c r="O629" s="209"/>
      <c r="P629" s="209"/>
      <c r="Q629" s="209"/>
      <c r="R629" s="209"/>
      <c r="S629" s="209"/>
      <c r="T629" s="210"/>
      <c r="AT629" s="211" t="s">
        <v>165</v>
      </c>
      <c r="AU629" s="211" t="s">
        <v>86</v>
      </c>
      <c r="AV629" s="14" t="s">
        <v>86</v>
      </c>
      <c r="AW629" s="14" t="s">
        <v>37</v>
      </c>
      <c r="AX629" s="14" t="s">
        <v>76</v>
      </c>
      <c r="AY629" s="211" t="s">
        <v>157</v>
      </c>
    </row>
    <row r="630" spans="2:51" s="14" customFormat="1" ht="10">
      <c r="B630" s="201"/>
      <c r="C630" s="202"/>
      <c r="D630" s="192" t="s">
        <v>165</v>
      </c>
      <c r="E630" s="203" t="s">
        <v>19</v>
      </c>
      <c r="F630" s="204" t="s">
        <v>3481</v>
      </c>
      <c r="G630" s="202"/>
      <c r="H630" s="205">
        <v>1.95</v>
      </c>
      <c r="I630" s="206"/>
      <c r="J630" s="202"/>
      <c r="K630" s="202"/>
      <c r="L630" s="207"/>
      <c r="M630" s="208"/>
      <c r="N630" s="209"/>
      <c r="O630" s="209"/>
      <c r="P630" s="209"/>
      <c r="Q630" s="209"/>
      <c r="R630" s="209"/>
      <c r="S630" s="209"/>
      <c r="T630" s="210"/>
      <c r="AT630" s="211" t="s">
        <v>165</v>
      </c>
      <c r="AU630" s="211" t="s">
        <v>86</v>
      </c>
      <c r="AV630" s="14" t="s">
        <v>86</v>
      </c>
      <c r="AW630" s="14" t="s">
        <v>37</v>
      </c>
      <c r="AX630" s="14" t="s">
        <v>76</v>
      </c>
      <c r="AY630" s="211" t="s">
        <v>157</v>
      </c>
    </row>
    <row r="631" spans="2:51" s="16" customFormat="1" ht="10">
      <c r="B631" s="228"/>
      <c r="C631" s="229"/>
      <c r="D631" s="192" t="s">
        <v>165</v>
      </c>
      <c r="E631" s="230" t="s">
        <v>19</v>
      </c>
      <c r="F631" s="231" t="s">
        <v>190</v>
      </c>
      <c r="G631" s="229"/>
      <c r="H631" s="232">
        <v>34.063</v>
      </c>
      <c r="I631" s="233"/>
      <c r="J631" s="229"/>
      <c r="K631" s="229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165</v>
      </c>
      <c r="AU631" s="238" t="s">
        <v>86</v>
      </c>
      <c r="AV631" s="16" t="s">
        <v>173</v>
      </c>
      <c r="AW631" s="16" t="s">
        <v>37</v>
      </c>
      <c r="AX631" s="16" t="s">
        <v>76</v>
      </c>
      <c r="AY631" s="238" t="s">
        <v>157</v>
      </c>
    </row>
    <row r="632" spans="2:51" s="13" customFormat="1" ht="10">
      <c r="B632" s="190"/>
      <c r="C632" s="191"/>
      <c r="D632" s="192" t="s">
        <v>165</v>
      </c>
      <c r="E632" s="193" t="s">
        <v>19</v>
      </c>
      <c r="F632" s="194" t="s">
        <v>3303</v>
      </c>
      <c r="G632" s="191"/>
      <c r="H632" s="193" t="s">
        <v>19</v>
      </c>
      <c r="I632" s="195"/>
      <c r="J632" s="191"/>
      <c r="K632" s="191"/>
      <c r="L632" s="196"/>
      <c r="M632" s="197"/>
      <c r="N632" s="198"/>
      <c r="O632" s="198"/>
      <c r="P632" s="198"/>
      <c r="Q632" s="198"/>
      <c r="R632" s="198"/>
      <c r="S632" s="198"/>
      <c r="T632" s="199"/>
      <c r="AT632" s="200" t="s">
        <v>165</v>
      </c>
      <c r="AU632" s="200" t="s">
        <v>86</v>
      </c>
      <c r="AV632" s="13" t="s">
        <v>84</v>
      </c>
      <c r="AW632" s="13" t="s">
        <v>37</v>
      </c>
      <c r="AX632" s="13" t="s">
        <v>76</v>
      </c>
      <c r="AY632" s="200" t="s">
        <v>157</v>
      </c>
    </row>
    <row r="633" spans="2:51" s="14" customFormat="1" ht="10">
      <c r="B633" s="201"/>
      <c r="C633" s="202"/>
      <c r="D633" s="192" t="s">
        <v>165</v>
      </c>
      <c r="E633" s="203" t="s">
        <v>19</v>
      </c>
      <c r="F633" s="204" t="s">
        <v>3482</v>
      </c>
      <c r="G633" s="202"/>
      <c r="H633" s="205">
        <v>33.3</v>
      </c>
      <c r="I633" s="206"/>
      <c r="J633" s="202"/>
      <c r="K633" s="202"/>
      <c r="L633" s="207"/>
      <c r="M633" s="208"/>
      <c r="N633" s="209"/>
      <c r="O633" s="209"/>
      <c r="P633" s="209"/>
      <c r="Q633" s="209"/>
      <c r="R633" s="209"/>
      <c r="S633" s="209"/>
      <c r="T633" s="210"/>
      <c r="AT633" s="211" t="s">
        <v>165</v>
      </c>
      <c r="AU633" s="211" t="s">
        <v>86</v>
      </c>
      <c r="AV633" s="14" t="s">
        <v>86</v>
      </c>
      <c r="AW633" s="14" t="s">
        <v>37</v>
      </c>
      <c r="AX633" s="14" t="s">
        <v>76</v>
      </c>
      <c r="AY633" s="211" t="s">
        <v>157</v>
      </c>
    </row>
    <row r="634" spans="2:51" s="14" customFormat="1" ht="10">
      <c r="B634" s="201"/>
      <c r="C634" s="202"/>
      <c r="D634" s="192" t="s">
        <v>165</v>
      </c>
      <c r="E634" s="203" t="s">
        <v>19</v>
      </c>
      <c r="F634" s="204" t="s">
        <v>3483</v>
      </c>
      <c r="G634" s="202"/>
      <c r="H634" s="205">
        <v>1.852</v>
      </c>
      <c r="I634" s="206"/>
      <c r="J634" s="202"/>
      <c r="K634" s="202"/>
      <c r="L634" s="207"/>
      <c r="M634" s="208"/>
      <c r="N634" s="209"/>
      <c r="O634" s="209"/>
      <c r="P634" s="209"/>
      <c r="Q634" s="209"/>
      <c r="R634" s="209"/>
      <c r="S634" s="209"/>
      <c r="T634" s="210"/>
      <c r="AT634" s="211" t="s">
        <v>165</v>
      </c>
      <c r="AU634" s="211" t="s">
        <v>86</v>
      </c>
      <c r="AV634" s="14" t="s">
        <v>86</v>
      </c>
      <c r="AW634" s="14" t="s">
        <v>37</v>
      </c>
      <c r="AX634" s="14" t="s">
        <v>76</v>
      </c>
      <c r="AY634" s="211" t="s">
        <v>157</v>
      </c>
    </row>
    <row r="635" spans="2:51" s="14" customFormat="1" ht="10">
      <c r="B635" s="201"/>
      <c r="C635" s="202"/>
      <c r="D635" s="192" t="s">
        <v>165</v>
      </c>
      <c r="E635" s="203" t="s">
        <v>19</v>
      </c>
      <c r="F635" s="204" t="s">
        <v>3484</v>
      </c>
      <c r="G635" s="202"/>
      <c r="H635" s="205">
        <v>43.425</v>
      </c>
      <c r="I635" s="206"/>
      <c r="J635" s="202"/>
      <c r="K635" s="202"/>
      <c r="L635" s="207"/>
      <c r="M635" s="208"/>
      <c r="N635" s="209"/>
      <c r="O635" s="209"/>
      <c r="P635" s="209"/>
      <c r="Q635" s="209"/>
      <c r="R635" s="209"/>
      <c r="S635" s="209"/>
      <c r="T635" s="210"/>
      <c r="AT635" s="211" t="s">
        <v>165</v>
      </c>
      <c r="AU635" s="211" t="s">
        <v>86</v>
      </c>
      <c r="AV635" s="14" t="s">
        <v>86</v>
      </c>
      <c r="AW635" s="14" t="s">
        <v>37</v>
      </c>
      <c r="AX635" s="14" t="s">
        <v>76</v>
      </c>
      <c r="AY635" s="211" t="s">
        <v>157</v>
      </c>
    </row>
    <row r="636" spans="2:51" s="16" customFormat="1" ht="10">
      <c r="B636" s="228"/>
      <c r="C636" s="229"/>
      <c r="D636" s="192" t="s">
        <v>165</v>
      </c>
      <c r="E636" s="230" t="s">
        <v>19</v>
      </c>
      <c r="F636" s="231" t="s">
        <v>190</v>
      </c>
      <c r="G636" s="229"/>
      <c r="H636" s="232">
        <v>78.577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165</v>
      </c>
      <c r="AU636" s="238" t="s">
        <v>86</v>
      </c>
      <c r="AV636" s="16" t="s">
        <v>173</v>
      </c>
      <c r="AW636" s="16" t="s">
        <v>37</v>
      </c>
      <c r="AX636" s="16" t="s">
        <v>76</v>
      </c>
      <c r="AY636" s="238" t="s">
        <v>157</v>
      </c>
    </row>
    <row r="637" spans="2:51" s="15" customFormat="1" ht="10">
      <c r="B637" s="217"/>
      <c r="C637" s="218"/>
      <c r="D637" s="192" t="s">
        <v>165</v>
      </c>
      <c r="E637" s="219" t="s">
        <v>19</v>
      </c>
      <c r="F637" s="220" t="s">
        <v>183</v>
      </c>
      <c r="G637" s="218"/>
      <c r="H637" s="221">
        <v>112.64</v>
      </c>
      <c r="I637" s="222"/>
      <c r="J637" s="218"/>
      <c r="K637" s="218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165</v>
      </c>
      <c r="AU637" s="227" t="s">
        <v>86</v>
      </c>
      <c r="AV637" s="15" t="s">
        <v>163</v>
      </c>
      <c r="AW637" s="15" t="s">
        <v>37</v>
      </c>
      <c r="AX637" s="15" t="s">
        <v>84</v>
      </c>
      <c r="AY637" s="227" t="s">
        <v>157</v>
      </c>
    </row>
    <row r="638" spans="1:65" s="2" customFormat="1" ht="22.25" customHeight="1">
      <c r="A638" s="36"/>
      <c r="B638" s="37"/>
      <c r="C638" s="176" t="s">
        <v>510</v>
      </c>
      <c r="D638" s="176" t="s">
        <v>159</v>
      </c>
      <c r="E638" s="177" t="s">
        <v>3485</v>
      </c>
      <c r="F638" s="178" t="s">
        <v>3486</v>
      </c>
      <c r="G638" s="179" t="s">
        <v>162</v>
      </c>
      <c r="H638" s="180">
        <v>14</v>
      </c>
      <c r="I638" s="181"/>
      <c r="J638" s="182">
        <f>ROUND(I638*H638,2)</f>
        <v>0</v>
      </c>
      <c r="K638" s="183"/>
      <c r="L638" s="41"/>
      <c r="M638" s="184" t="s">
        <v>19</v>
      </c>
      <c r="N638" s="185" t="s">
        <v>47</v>
      </c>
      <c r="O638" s="66"/>
      <c r="P638" s="186">
        <f>O638*H638</f>
        <v>0</v>
      </c>
      <c r="Q638" s="186">
        <v>0</v>
      </c>
      <c r="R638" s="186">
        <f>Q638*H638</f>
        <v>0</v>
      </c>
      <c r="S638" s="186">
        <v>0</v>
      </c>
      <c r="T638" s="187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188" t="s">
        <v>163</v>
      </c>
      <c r="AT638" s="188" t="s">
        <v>159</v>
      </c>
      <c r="AU638" s="188" t="s">
        <v>86</v>
      </c>
      <c r="AY638" s="19" t="s">
        <v>157</v>
      </c>
      <c r="BE638" s="189">
        <f>IF(N638="základní",J638,0)</f>
        <v>0</v>
      </c>
      <c r="BF638" s="189">
        <f>IF(N638="snížená",J638,0)</f>
        <v>0</v>
      </c>
      <c r="BG638" s="189">
        <f>IF(N638="zákl. přenesená",J638,0)</f>
        <v>0</v>
      </c>
      <c r="BH638" s="189">
        <f>IF(N638="sníž. přenesená",J638,0)</f>
        <v>0</v>
      </c>
      <c r="BI638" s="189">
        <f>IF(N638="nulová",J638,0)</f>
        <v>0</v>
      </c>
      <c r="BJ638" s="19" t="s">
        <v>84</v>
      </c>
      <c r="BK638" s="189">
        <f>ROUND(I638*H638,2)</f>
        <v>0</v>
      </c>
      <c r="BL638" s="19" t="s">
        <v>163</v>
      </c>
      <c r="BM638" s="188" t="s">
        <v>3487</v>
      </c>
    </row>
    <row r="639" spans="1:47" s="2" customFormat="1" ht="10">
      <c r="A639" s="36"/>
      <c r="B639" s="37"/>
      <c r="C639" s="38"/>
      <c r="D639" s="212" t="s">
        <v>178</v>
      </c>
      <c r="E639" s="38"/>
      <c r="F639" s="213" t="s">
        <v>3488</v>
      </c>
      <c r="G639" s="38"/>
      <c r="H639" s="38"/>
      <c r="I639" s="214"/>
      <c r="J639" s="38"/>
      <c r="K639" s="38"/>
      <c r="L639" s="41"/>
      <c r="M639" s="215"/>
      <c r="N639" s="216"/>
      <c r="O639" s="66"/>
      <c r="P639" s="66"/>
      <c r="Q639" s="66"/>
      <c r="R639" s="66"/>
      <c r="S639" s="66"/>
      <c r="T639" s="67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T639" s="19" t="s">
        <v>178</v>
      </c>
      <c r="AU639" s="19" t="s">
        <v>86</v>
      </c>
    </row>
    <row r="640" spans="2:51" s="13" customFormat="1" ht="10">
      <c r="B640" s="190"/>
      <c r="C640" s="191"/>
      <c r="D640" s="192" t="s">
        <v>165</v>
      </c>
      <c r="E640" s="193" t="s">
        <v>19</v>
      </c>
      <c r="F640" s="194" t="s">
        <v>3292</v>
      </c>
      <c r="G640" s="191"/>
      <c r="H640" s="193" t="s">
        <v>19</v>
      </c>
      <c r="I640" s="195"/>
      <c r="J640" s="191"/>
      <c r="K640" s="191"/>
      <c r="L640" s="196"/>
      <c r="M640" s="197"/>
      <c r="N640" s="198"/>
      <c r="O640" s="198"/>
      <c r="P640" s="198"/>
      <c r="Q640" s="198"/>
      <c r="R640" s="198"/>
      <c r="S640" s="198"/>
      <c r="T640" s="199"/>
      <c r="AT640" s="200" t="s">
        <v>165</v>
      </c>
      <c r="AU640" s="200" t="s">
        <v>86</v>
      </c>
      <c r="AV640" s="13" t="s">
        <v>84</v>
      </c>
      <c r="AW640" s="13" t="s">
        <v>37</v>
      </c>
      <c r="AX640" s="13" t="s">
        <v>76</v>
      </c>
      <c r="AY640" s="200" t="s">
        <v>157</v>
      </c>
    </row>
    <row r="641" spans="2:51" s="13" customFormat="1" ht="10">
      <c r="B641" s="190"/>
      <c r="C641" s="191"/>
      <c r="D641" s="192" t="s">
        <v>165</v>
      </c>
      <c r="E641" s="193" t="s">
        <v>19</v>
      </c>
      <c r="F641" s="194" t="s">
        <v>2903</v>
      </c>
      <c r="G641" s="191"/>
      <c r="H641" s="193" t="s">
        <v>19</v>
      </c>
      <c r="I641" s="195"/>
      <c r="J641" s="191"/>
      <c r="K641" s="191"/>
      <c r="L641" s="196"/>
      <c r="M641" s="197"/>
      <c r="N641" s="198"/>
      <c r="O641" s="198"/>
      <c r="P641" s="198"/>
      <c r="Q641" s="198"/>
      <c r="R641" s="198"/>
      <c r="S641" s="198"/>
      <c r="T641" s="199"/>
      <c r="AT641" s="200" t="s">
        <v>165</v>
      </c>
      <c r="AU641" s="200" t="s">
        <v>86</v>
      </c>
      <c r="AV641" s="13" t="s">
        <v>84</v>
      </c>
      <c r="AW641" s="13" t="s">
        <v>37</v>
      </c>
      <c r="AX641" s="13" t="s">
        <v>76</v>
      </c>
      <c r="AY641" s="200" t="s">
        <v>157</v>
      </c>
    </row>
    <row r="642" spans="2:51" s="13" customFormat="1" ht="10">
      <c r="B642" s="190"/>
      <c r="C642" s="191"/>
      <c r="D642" s="192" t="s">
        <v>165</v>
      </c>
      <c r="E642" s="193" t="s">
        <v>19</v>
      </c>
      <c r="F642" s="194" t="s">
        <v>3293</v>
      </c>
      <c r="G642" s="191"/>
      <c r="H642" s="193" t="s">
        <v>19</v>
      </c>
      <c r="I642" s="195"/>
      <c r="J642" s="191"/>
      <c r="K642" s="191"/>
      <c r="L642" s="196"/>
      <c r="M642" s="197"/>
      <c r="N642" s="198"/>
      <c r="O642" s="198"/>
      <c r="P642" s="198"/>
      <c r="Q642" s="198"/>
      <c r="R642" s="198"/>
      <c r="S642" s="198"/>
      <c r="T642" s="199"/>
      <c r="AT642" s="200" t="s">
        <v>165</v>
      </c>
      <c r="AU642" s="200" t="s">
        <v>86</v>
      </c>
      <c r="AV642" s="13" t="s">
        <v>84</v>
      </c>
      <c r="AW642" s="13" t="s">
        <v>37</v>
      </c>
      <c r="AX642" s="13" t="s">
        <v>76</v>
      </c>
      <c r="AY642" s="200" t="s">
        <v>157</v>
      </c>
    </row>
    <row r="643" spans="2:51" s="13" customFormat="1" ht="10">
      <c r="B643" s="190"/>
      <c r="C643" s="191"/>
      <c r="D643" s="192" t="s">
        <v>165</v>
      </c>
      <c r="E643" s="193" t="s">
        <v>19</v>
      </c>
      <c r="F643" s="194" t="s">
        <v>3294</v>
      </c>
      <c r="G643" s="191"/>
      <c r="H643" s="193" t="s">
        <v>19</v>
      </c>
      <c r="I643" s="195"/>
      <c r="J643" s="191"/>
      <c r="K643" s="191"/>
      <c r="L643" s="196"/>
      <c r="M643" s="197"/>
      <c r="N643" s="198"/>
      <c r="O643" s="198"/>
      <c r="P643" s="198"/>
      <c r="Q643" s="198"/>
      <c r="R643" s="198"/>
      <c r="S643" s="198"/>
      <c r="T643" s="199"/>
      <c r="AT643" s="200" t="s">
        <v>165</v>
      </c>
      <c r="AU643" s="200" t="s">
        <v>86</v>
      </c>
      <c r="AV643" s="13" t="s">
        <v>84</v>
      </c>
      <c r="AW643" s="13" t="s">
        <v>37</v>
      </c>
      <c r="AX643" s="13" t="s">
        <v>76</v>
      </c>
      <c r="AY643" s="200" t="s">
        <v>157</v>
      </c>
    </row>
    <row r="644" spans="2:51" s="13" customFormat="1" ht="10">
      <c r="B644" s="190"/>
      <c r="C644" s="191"/>
      <c r="D644" s="192" t="s">
        <v>165</v>
      </c>
      <c r="E644" s="193" t="s">
        <v>19</v>
      </c>
      <c r="F644" s="194" t="s">
        <v>3295</v>
      </c>
      <c r="G644" s="191"/>
      <c r="H644" s="193" t="s">
        <v>19</v>
      </c>
      <c r="I644" s="195"/>
      <c r="J644" s="191"/>
      <c r="K644" s="191"/>
      <c r="L644" s="196"/>
      <c r="M644" s="197"/>
      <c r="N644" s="198"/>
      <c r="O644" s="198"/>
      <c r="P644" s="198"/>
      <c r="Q644" s="198"/>
      <c r="R644" s="198"/>
      <c r="S644" s="198"/>
      <c r="T644" s="199"/>
      <c r="AT644" s="200" t="s">
        <v>165</v>
      </c>
      <c r="AU644" s="200" t="s">
        <v>86</v>
      </c>
      <c r="AV644" s="13" t="s">
        <v>84</v>
      </c>
      <c r="AW644" s="13" t="s">
        <v>37</v>
      </c>
      <c r="AX644" s="13" t="s">
        <v>76</v>
      </c>
      <c r="AY644" s="200" t="s">
        <v>157</v>
      </c>
    </row>
    <row r="645" spans="2:51" s="13" customFormat="1" ht="10">
      <c r="B645" s="190"/>
      <c r="C645" s="191"/>
      <c r="D645" s="192" t="s">
        <v>165</v>
      </c>
      <c r="E645" s="193" t="s">
        <v>19</v>
      </c>
      <c r="F645" s="194" t="s">
        <v>3296</v>
      </c>
      <c r="G645" s="191"/>
      <c r="H645" s="193" t="s">
        <v>19</v>
      </c>
      <c r="I645" s="195"/>
      <c r="J645" s="191"/>
      <c r="K645" s="191"/>
      <c r="L645" s="196"/>
      <c r="M645" s="197"/>
      <c r="N645" s="198"/>
      <c r="O645" s="198"/>
      <c r="P645" s="198"/>
      <c r="Q645" s="198"/>
      <c r="R645" s="198"/>
      <c r="S645" s="198"/>
      <c r="T645" s="199"/>
      <c r="AT645" s="200" t="s">
        <v>165</v>
      </c>
      <c r="AU645" s="200" t="s">
        <v>86</v>
      </c>
      <c r="AV645" s="13" t="s">
        <v>84</v>
      </c>
      <c r="AW645" s="13" t="s">
        <v>37</v>
      </c>
      <c r="AX645" s="13" t="s">
        <v>76</v>
      </c>
      <c r="AY645" s="200" t="s">
        <v>157</v>
      </c>
    </row>
    <row r="646" spans="2:51" s="13" customFormat="1" ht="10">
      <c r="B646" s="190"/>
      <c r="C646" s="191"/>
      <c r="D646" s="192" t="s">
        <v>165</v>
      </c>
      <c r="E646" s="193" t="s">
        <v>19</v>
      </c>
      <c r="F646" s="194" t="s">
        <v>3297</v>
      </c>
      <c r="G646" s="191"/>
      <c r="H646" s="193" t="s">
        <v>19</v>
      </c>
      <c r="I646" s="195"/>
      <c r="J646" s="191"/>
      <c r="K646" s="191"/>
      <c r="L646" s="196"/>
      <c r="M646" s="197"/>
      <c r="N646" s="198"/>
      <c r="O646" s="198"/>
      <c r="P646" s="198"/>
      <c r="Q646" s="198"/>
      <c r="R646" s="198"/>
      <c r="S646" s="198"/>
      <c r="T646" s="199"/>
      <c r="AT646" s="200" t="s">
        <v>165</v>
      </c>
      <c r="AU646" s="200" t="s">
        <v>86</v>
      </c>
      <c r="AV646" s="13" t="s">
        <v>84</v>
      </c>
      <c r="AW646" s="13" t="s">
        <v>37</v>
      </c>
      <c r="AX646" s="13" t="s">
        <v>76</v>
      </c>
      <c r="AY646" s="200" t="s">
        <v>157</v>
      </c>
    </row>
    <row r="647" spans="2:51" s="13" customFormat="1" ht="10">
      <c r="B647" s="190"/>
      <c r="C647" s="191"/>
      <c r="D647" s="192" t="s">
        <v>165</v>
      </c>
      <c r="E647" s="193" t="s">
        <v>19</v>
      </c>
      <c r="F647" s="194" t="s">
        <v>3340</v>
      </c>
      <c r="G647" s="191"/>
      <c r="H647" s="193" t="s">
        <v>19</v>
      </c>
      <c r="I647" s="195"/>
      <c r="J647" s="191"/>
      <c r="K647" s="191"/>
      <c r="L647" s="196"/>
      <c r="M647" s="197"/>
      <c r="N647" s="198"/>
      <c r="O647" s="198"/>
      <c r="P647" s="198"/>
      <c r="Q647" s="198"/>
      <c r="R647" s="198"/>
      <c r="S647" s="198"/>
      <c r="T647" s="199"/>
      <c r="AT647" s="200" t="s">
        <v>165</v>
      </c>
      <c r="AU647" s="200" t="s">
        <v>86</v>
      </c>
      <c r="AV647" s="13" t="s">
        <v>84</v>
      </c>
      <c r="AW647" s="13" t="s">
        <v>37</v>
      </c>
      <c r="AX647" s="13" t="s">
        <v>76</v>
      </c>
      <c r="AY647" s="200" t="s">
        <v>157</v>
      </c>
    </row>
    <row r="648" spans="2:51" s="14" customFormat="1" ht="10">
      <c r="B648" s="201"/>
      <c r="C648" s="202"/>
      <c r="D648" s="192" t="s">
        <v>165</v>
      </c>
      <c r="E648" s="203" t="s">
        <v>19</v>
      </c>
      <c r="F648" s="204" t="s">
        <v>3489</v>
      </c>
      <c r="G648" s="202"/>
      <c r="H648" s="205">
        <v>2</v>
      </c>
      <c r="I648" s="206"/>
      <c r="J648" s="202"/>
      <c r="K648" s="202"/>
      <c r="L648" s="207"/>
      <c r="M648" s="208"/>
      <c r="N648" s="209"/>
      <c r="O648" s="209"/>
      <c r="P648" s="209"/>
      <c r="Q648" s="209"/>
      <c r="R648" s="209"/>
      <c r="S648" s="209"/>
      <c r="T648" s="210"/>
      <c r="AT648" s="211" t="s">
        <v>165</v>
      </c>
      <c r="AU648" s="211" t="s">
        <v>86</v>
      </c>
      <c r="AV648" s="14" t="s">
        <v>86</v>
      </c>
      <c r="AW648" s="14" t="s">
        <v>37</v>
      </c>
      <c r="AX648" s="14" t="s">
        <v>76</v>
      </c>
      <c r="AY648" s="211" t="s">
        <v>157</v>
      </c>
    </row>
    <row r="649" spans="2:51" s="13" customFormat="1" ht="10">
      <c r="B649" s="190"/>
      <c r="C649" s="191"/>
      <c r="D649" s="192" t="s">
        <v>165</v>
      </c>
      <c r="E649" s="193" t="s">
        <v>19</v>
      </c>
      <c r="F649" s="194" t="s">
        <v>3303</v>
      </c>
      <c r="G649" s="191"/>
      <c r="H649" s="193" t="s">
        <v>19</v>
      </c>
      <c r="I649" s="195"/>
      <c r="J649" s="191"/>
      <c r="K649" s="191"/>
      <c r="L649" s="196"/>
      <c r="M649" s="197"/>
      <c r="N649" s="198"/>
      <c r="O649" s="198"/>
      <c r="P649" s="198"/>
      <c r="Q649" s="198"/>
      <c r="R649" s="198"/>
      <c r="S649" s="198"/>
      <c r="T649" s="199"/>
      <c r="AT649" s="200" t="s">
        <v>165</v>
      </c>
      <c r="AU649" s="200" t="s">
        <v>86</v>
      </c>
      <c r="AV649" s="13" t="s">
        <v>84</v>
      </c>
      <c r="AW649" s="13" t="s">
        <v>37</v>
      </c>
      <c r="AX649" s="13" t="s">
        <v>76</v>
      </c>
      <c r="AY649" s="200" t="s">
        <v>157</v>
      </c>
    </row>
    <row r="650" spans="2:51" s="14" customFormat="1" ht="10">
      <c r="B650" s="201"/>
      <c r="C650" s="202"/>
      <c r="D650" s="192" t="s">
        <v>165</v>
      </c>
      <c r="E650" s="203" t="s">
        <v>19</v>
      </c>
      <c r="F650" s="204" t="s">
        <v>3490</v>
      </c>
      <c r="G650" s="202"/>
      <c r="H650" s="205">
        <v>2</v>
      </c>
      <c r="I650" s="206"/>
      <c r="J650" s="202"/>
      <c r="K650" s="202"/>
      <c r="L650" s="207"/>
      <c r="M650" s="208"/>
      <c r="N650" s="209"/>
      <c r="O650" s="209"/>
      <c r="P650" s="209"/>
      <c r="Q650" s="209"/>
      <c r="R650" s="209"/>
      <c r="S650" s="209"/>
      <c r="T650" s="210"/>
      <c r="AT650" s="211" t="s">
        <v>165</v>
      </c>
      <c r="AU650" s="211" t="s">
        <v>86</v>
      </c>
      <c r="AV650" s="14" t="s">
        <v>86</v>
      </c>
      <c r="AW650" s="14" t="s">
        <v>37</v>
      </c>
      <c r="AX650" s="14" t="s">
        <v>76</v>
      </c>
      <c r="AY650" s="211" t="s">
        <v>157</v>
      </c>
    </row>
    <row r="651" spans="2:51" s="14" customFormat="1" ht="10">
      <c r="B651" s="201"/>
      <c r="C651" s="202"/>
      <c r="D651" s="192" t="s">
        <v>165</v>
      </c>
      <c r="E651" s="203" t="s">
        <v>19</v>
      </c>
      <c r="F651" s="204" t="s">
        <v>3491</v>
      </c>
      <c r="G651" s="202"/>
      <c r="H651" s="205">
        <v>4</v>
      </c>
      <c r="I651" s="206"/>
      <c r="J651" s="202"/>
      <c r="K651" s="202"/>
      <c r="L651" s="207"/>
      <c r="M651" s="208"/>
      <c r="N651" s="209"/>
      <c r="O651" s="209"/>
      <c r="P651" s="209"/>
      <c r="Q651" s="209"/>
      <c r="R651" s="209"/>
      <c r="S651" s="209"/>
      <c r="T651" s="210"/>
      <c r="AT651" s="211" t="s">
        <v>165</v>
      </c>
      <c r="AU651" s="211" t="s">
        <v>86</v>
      </c>
      <c r="AV651" s="14" t="s">
        <v>86</v>
      </c>
      <c r="AW651" s="14" t="s">
        <v>37</v>
      </c>
      <c r="AX651" s="14" t="s">
        <v>76</v>
      </c>
      <c r="AY651" s="211" t="s">
        <v>157</v>
      </c>
    </row>
    <row r="652" spans="2:51" s="14" customFormat="1" ht="10">
      <c r="B652" s="201"/>
      <c r="C652" s="202"/>
      <c r="D652" s="192" t="s">
        <v>165</v>
      </c>
      <c r="E652" s="203" t="s">
        <v>19</v>
      </c>
      <c r="F652" s="204" t="s">
        <v>3492</v>
      </c>
      <c r="G652" s="202"/>
      <c r="H652" s="205">
        <v>3</v>
      </c>
      <c r="I652" s="206"/>
      <c r="J652" s="202"/>
      <c r="K652" s="202"/>
      <c r="L652" s="207"/>
      <c r="M652" s="208"/>
      <c r="N652" s="209"/>
      <c r="O652" s="209"/>
      <c r="P652" s="209"/>
      <c r="Q652" s="209"/>
      <c r="R652" s="209"/>
      <c r="S652" s="209"/>
      <c r="T652" s="210"/>
      <c r="AT652" s="211" t="s">
        <v>165</v>
      </c>
      <c r="AU652" s="211" t="s">
        <v>86</v>
      </c>
      <c r="AV652" s="14" t="s">
        <v>86</v>
      </c>
      <c r="AW652" s="14" t="s">
        <v>37</v>
      </c>
      <c r="AX652" s="14" t="s">
        <v>76</v>
      </c>
      <c r="AY652" s="211" t="s">
        <v>157</v>
      </c>
    </row>
    <row r="653" spans="2:51" s="14" customFormat="1" ht="10">
      <c r="B653" s="201"/>
      <c r="C653" s="202"/>
      <c r="D653" s="192" t="s">
        <v>165</v>
      </c>
      <c r="E653" s="203" t="s">
        <v>19</v>
      </c>
      <c r="F653" s="204" t="s">
        <v>3493</v>
      </c>
      <c r="G653" s="202"/>
      <c r="H653" s="205">
        <v>3</v>
      </c>
      <c r="I653" s="206"/>
      <c r="J653" s="202"/>
      <c r="K653" s="202"/>
      <c r="L653" s="207"/>
      <c r="M653" s="208"/>
      <c r="N653" s="209"/>
      <c r="O653" s="209"/>
      <c r="P653" s="209"/>
      <c r="Q653" s="209"/>
      <c r="R653" s="209"/>
      <c r="S653" s="209"/>
      <c r="T653" s="210"/>
      <c r="AT653" s="211" t="s">
        <v>165</v>
      </c>
      <c r="AU653" s="211" t="s">
        <v>86</v>
      </c>
      <c r="AV653" s="14" t="s">
        <v>86</v>
      </c>
      <c r="AW653" s="14" t="s">
        <v>37</v>
      </c>
      <c r="AX653" s="14" t="s">
        <v>76</v>
      </c>
      <c r="AY653" s="211" t="s">
        <v>157</v>
      </c>
    </row>
    <row r="654" spans="2:51" s="15" customFormat="1" ht="10">
      <c r="B654" s="217"/>
      <c r="C654" s="218"/>
      <c r="D654" s="192" t="s">
        <v>165</v>
      </c>
      <c r="E654" s="219" t="s">
        <v>19</v>
      </c>
      <c r="F654" s="220" t="s">
        <v>183</v>
      </c>
      <c r="G654" s="218"/>
      <c r="H654" s="221">
        <v>14</v>
      </c>
      <c r="I654" s="222"/>
      <c r="J654" s="218"/>
      <c r="K654" s="218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165</v>
      </c>
      <c r="AU654" s="227" t="s">
        <v>86</v>
      </c>
      <c r="AV654" s="15" t="s">
        <v>163</v>
      </c>
      <c r="AW654" s="15" t="s">
        <v>37</v>
      </c>
      <c r="AX654" s="15" t="s">
        <v>84</v>
      </c>
      <c r="AY654" s="227" t="s">
        <v>157</v>
      </c>
    </row>
    <row r="655" spans="1:65" s="2" customFormat="1" ht="14.4" customHeight="1">
      <c r="A655" s="36"/>
      <c r="B655" s="37"/>
      <c r="C655" s="239" t="s">
        <v>516</v>
      </c>
      <c r="D655" s="239" t="s">
        <v>311</v>
      </c>
      <c r="E655" s="240" t="s">
        <v>3494</v>
      </c>
      <c r="F655" s="241" t="s">
        <v>3495</v>
      </c>
      <c r="G655" s="242" t="s">
        <v>162</v>
      </c>
      <c r="H655" s="243">
        <v>5</v>
      </c>
      <c r="I655" s="244"/>
      <c r="J655" s="245">
        <f>ROUND(I655*H655,2)</f>
        <v>0</v>
      </c>
      <c r="K655" s="246"/>
      <c r="L655" s="247"/>
      <c r="M655" s="248" t="s">
        <v>19</v>
      </c>
      <c r="N655" s="249" t="s">
        <v>47</v>
      </c>
      <c r="O655" s="66"/>
      <c r="P655" s="186">
        <f>O655*H655</f>
        <v>0</v>
      </c>
      <c r="Q655" s="186">
        <v>0.00054</v>
      </c>
      <c r="R655" s="186">
        <f>Q655*H655</f>
        <v>0.0027</v>
      </c>
      <c r="S655" s="186">
        <v>0</v>
      </c>
      <c r="T655" s="187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188" t="s">
        <v>211</v>
      </c>
      <c r="AT655" s="188" t="s">
        <v>311</v>
      </c>
      <c r="AU655" s="188" t="s">
        <v>86</v>
      </c>
      <c r="AY655" s="19" t="s">
        <v>157</v>
      </c>
      <c r="BE655" s="189">
        <f>IF(N655="základní",J655,0)</f>
        <v>0</v>
      </c>
      <c r="BF655" s="189">
        <f>IF(N655="snížená",J655,0)</f>
        <v>0</v>
      </c>
      <c r="BG655" s="189">
        <f>IF(N655="zákl. přenesená",J655,0)</f>
        <v>0</v>
      </c>
      <c r="BH655" s="189">
        <f>IF(N655="sníž. přenesená",J655,0)</f>
        <v>0</v>
      </c>
      <c r="BI655" s="189">
        <f>IF(N655="nulová",J655,0)</f>
        <v>0</v>
      </c>
      <c r="BJ655" s="19" t="s">
        <v>84</v>
      </c>
      <c r="BK655" s="189">
        <f>ROUND(I655*H655,2)</f>
        <v>0</v>
      </c>
      <c r="BL655" s="19" t="s">
        <v>163</v>
      </c>
      <c r="BM655" s="188" t="s">
        <v>3496</v>
      </c>
    </row>
    <row r="656" spans="1:47" s="2" customFormat="1" ht="10">
      <c r="A656" s="36"/>
      <c r="B656" s="37"/>
      <c r="C656" s="38"/>
      <c r="D656" s="212" t="s">
        <v>178</v>
      </c>
      <c r="E656" s="38"/>
      <c r="F656" s="213" t="s">
        <v>3497</v>
      </c>
      <c r="G656" s="38"/>
      <c r="H656" s="38"/>
      <c r="I656" s="214"/>
      <c r="J656" s="38"/>
      <c r="K656" s="38"/>
      <c r="L656" s="41"/>
      <c r="M656" s="215"/>
      <c r="N656" s="216"/>
      <c r="O656" s="66"/>
      <c r="P656" s="66"/>
      <c r="Q656" s="66"/>
      <c r="R656" s="66"/>
      <c r="S656" s="66"/>
      <c r="T656" s="67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T656" s="19" t="s">
        <v>178</v>
      </c>
      <c r="AU656" s="19" t="s">
        <v>86</v>
      </c>
    </row>
    <row r="657" spans="2:51" s="13" customFormat="1" ht="10">
      <c r="B657" s="190"/>
      <c r="C657" s="191"/>
      <c r="D657" s="192" t="s">
        <v>165</v>
      </c>
      <c r="E657" s="193" t="s">
        <v>19</v>
      </c>
      <c r="F657" s="194" t="s">
        <v>3292</v>
      </c>
      <c r="G657" s="191"/>
      <c r="H657" s="193" t="s">
        <v>19</v>
      </c>
      <c r="I657" s="195"/>
      <c r="J657" s="191"/>
      <c r="K657" s="191"/>
      <c r="L657" s="196"/>
      <c r="M657" s="197"/>
      <c r="N657" s="198"/>
      <c r="O657" s="198"/>
      <c r="P657" s="198"/>
      <c r="Q657" s="198"/>
      <c r="R657" s="198"/>
      <c r="S657" s="198"/>
      <c r="T657" s="199"/>
      <c r="AT657" s="200" t="s">
        <v>165</v>
      </c>
      <c r="AU657" s="200" t="s">
        <v>86</v>
      </c>
      <c r="AV657" s="13" t="s">
        <v>84</v>
      </c>
      <c r="AW657" s="13" t="s">
        <v>37</v>
      </c>
      <c r="AX657" s="13" t="s">
        <v>76</v>
      </c>
      <c r="AY657" s="200" t="s">
        <v>157</v>
      </c>
    </row>
    <row r="658" spans="2:51" s="13" customFormat="1" ht="10">
      <c r="B658" s="190"/>
      <c r="C658" s="191"/>
      <c r="D658" s="192" t="s">
        <v>165</v>
      </c>
      <c r="E658" s="193" t="s">
        <v>19</v>
      </c>
      <c r="F658" s="194" t="s">
        <v>2903</v>
      </c>
      <c r="G658" s="191"/>
      <c r="H658" s="193" t="s">
        <v>19</v>
      </c>
      <c r="I658" s="195"/>
      <c r="J658" s="191"/>
      <c r="K658" s="191"/>
      <c r="L658" s="196"/>
      <c r="M658" s="197"/>
      <c r="N658" s="198"/>
      <c r="O658" s="198"/>
      <c r="P658" s="198"/>
      <c r="Q658" s="198"/>
      <c r="R658" s="198"/>
      <c r="S658" s="198"/>
      <c r="T658" s="199"/>
      <c r="AT658" s="200" t="s">
        <v>165</v>
      </c>
      <c r="AU658" s="200" t="s">
        <v>86</v>
      </c>
      <c r="AV658" s="13" t="s">
        <v>84</v>
      </c>
      <c r="AW658" s="13" t="s">
        <v>37</v>
      </c>
      <c r="AX658" s="13" t="s">
        <v>76</v>
      </c>
      <c r="AY658" s="200" t="s">
        <v>157</v>
      </c>
    </row>
    <row r="659" spans="2:51" s="13" customFormat="1" ht="10">
      <c r="B659" s="190"/>
      <c r="C659" s="191"/>
      <c r="D659" s="192" t="s">
        <v>165</v>
      </c>
      <c r="E659" s="193" t="s">
        <v>19</v>
      </c>
      <c r="F659" s="194" t="s">
        <v>3293</v>
      </c>
      <c r="G659" s="191"/>
      <c r="H659" s="193" t="s">
        <v>19</v>
      </c>
      <c r="I659" s="195"/>
      <c r="J659" s="191"/>
      <c r="K659" s="191"/>
      <c r="L659" s="196"/>
      <c r="M659" s="197"/>
      <c r="N659" s="198"/>
      <c r="O659" s="198"/>
      <c r="P659" s="198"/>
      <c r="Q659" s="198"/>
      <c r="R659" s="198"/>
      <c r="S659" s="198"/>
      <c r="T659" s="199"/>
      <c r="AT659" s="200" t="s">
        <v>165</v>
      </c>
      <c r="AU659" s="200" t="s">
        <v>86</v>
      </c>
      <c r="AV659" s="13" t="s">
        <v>84</v>
      </c>
      <c r="AW659" s="13" t="s">
        <v>37</v>
      </c>
      <c r="AX659" s="13" t="s">
        <v>76</v>
      </c>
      <c r="AY659" s="200" t="s">
        <v>157</v>
      </c>
    </row>
    <row r="660" spans="2:51" s="13" customFormat="1" ht="10">
      <c r="B660" s="190"/>
      <c r="C660" s="191"/>
      <c r="D660" s="192" t="s">
        <v>165</v>
      </c>
      <c r="E660" s="193" t="s">
        <v>19</v>
      </c>
      <c r="F660" s="194" t="s">
        <v>3294</v>
      </c>
      <c r="G660" s="191"/>
      <c r="H660" s="193" t="s">
        <v>19</v>
      </c>
      <c r="I660" s="195"/>
      <c r="J660" s="191"/>
      <c r="K660" s="191"/>
      <c r="L660" s="196"/>
      <c r="M660" s="197"/>
      <c r="N660" s="198"/>
      <c r="O660" s="198"/>
      <c r="P660" s="198"/>
      <c r="Q660" s="198"/>
      <c r="R660" s="198"/>
      <c r="S660" s="198"/>
      <c r="T660" s="199"/>
      <c r="AT660" s="200" t="s">
        <v>165</v>
      </c>
      <c r="AU660" s="200" t="s">
        <v>86</v>
      </c>
      <c r="AV660" s="13" t="s">
        <v>84</v>
      </c>
      <c r="AW660" s="13" t="s">
        <v>37</v>
      </c>
      <c r="AX660" s="13" t="s">
        <v>76</v>
      </c>
      <c r="AY660" s="200" t="s">
        <v>157</v>
      </c>
    </row>
    <row r="661" spans="2:51" s="13" customFormat="1" ht="10">
      <c r="B661" s="190"/>
      <c r="C661" s="191"/>
      <c r="D661" s="192" t="s">
        <v>165</v>
      </c>
      <c r="E661" s="193" t="s">
        <v>19</v>
      </c>
      <c r="F661" s="194" t="s">
        <v>3295</v>
      </c>
      <c r="G661" s="191"/>
      <c r="H661" s="193" t="s">
        <v>19</v>
      </c>
      <c r="I661" s="195"/>
      <c r="J661" s="191"/>
      <c r="K661" s="191"/>
      <c r="L661" s="196"/>
      <c r="M661" s="197"/>
      <c r="N661" s="198"/>
      <c r="O661" s="198"/>
      <c r="P661" s="198"/>
      <c r="Q661" s="198"/>
      <c r="R661" s="198"/>
      <c r="S661" s="198"/>
      <c r="T661" s="199"/>
      <c r="AT661" s="200" t="s">
        <v>165</v>
      </c>
      <c r="AU661" s="200" t="s">
        <v>86</v>
      </c>
      <c r="AV661" s="13" t="s">
        <v>84</v>
      </c>
      <c r="AW661" s="13" t="s">
        <v>37</v>
      </c>
      <c r="AX661" s="13" t="s">
        <v>76</v>
      </c>
      <c r="AY661" s="200" t="s">
        <v>157</v>
      </c>
    </row>
    <row r="662" spans="2:51" s="13" customFormat="1" ht="10">
      <c r="B662" s="190"/>
      <c r="C662" s="191"/>
      <c r="D662" s="192" t="s">
        <v>165</v>
      </c>
      <c r="E662" s="193" t="s">
        <v>19</v>
      </c>
      <c r="F662" s="194" t="s">
        <v>3296</v>
      </c>
      <c r="G662" s="191"/>
      <c r="H662" s="193" t="s">
        <v>19</v>
      </c>
      <c r="I662" s="195"/>
      <c r="J662" s="191"/>
      <c r="K662" s="191"/>
      <c r="L662" s="196"/>
      <c r="M662" s="197"/>
      <c r="N662" s="198"/>
      <c r="O662" s="198"/>
      <c r="P662" s="198"/>
      <c r="Q662" s="198"/>
      <c r="R662" s="198"/>
      <c r="S662" s="198"/>
      <c r="T662" s="199"/>
      <c r="AT662" s="200" t="s">
        <v>165</v>
      </c>
      <c r="AU662" s="200" t="s">
        <v>86</v>
      </c>
      <c r="AV662" s="13" t="s">
        <v>84</v>
      </c>
      <c r="AW662" s="13" t="s">
        <v>37</v>
      </c>
      <c r="AX662" s="13" t="s">
        <v>76</v>
      </c>
      <c r="AY662" s="200" t="s">
        <v>157</v>
      </c>
    </row>
    <row r="663" spans="2:51" s="13" customFormat="1" ht="10">
      <c r="B663" s="190"/>
      <c r="C663" s="191"/>
      <c r="D663" s="192" t="s">
        <v>165</v>
      </c>
      <c r="E663" s="193" t="s">
        <v>19</v>
      </c>
      <c r="F663" s="194" t="s">
        <v>3297</v>
      </c>
      <c r="G663" s="191"/>
      <c r="H663" s="193" t="s">
        <v>19</v>
      </c>
      <c r="I663" s="195"/>
      <c r="J663" s="191"/>
      <c r="K663" s="191"/>
      <c r="L663" s="196"/>
      <c r="M663" s="197"/>
      <c r="N663" s="198"/>
      <c r="O663" s="198"/>
      <c r="P663" s="198"/>
      <c r="Q663" s="198"/>
      <c r="R663" s="198"/>
      <c r="S663" s="198"/>
      <c r="T663" s="199"/>
      <c r="AT663" s="200" t="s">
        <v>165</v>
      </c>
      <c r="AU663" s="200" t="s">
        <v>86</v>
      </c>
      <c r="AV663" s="13" t="s">
        <v>84</v>
      </c>
      <c r="AW663" s="13" t="s">
        <v>37</v>
      </c>
      <c r="AX663" s="13" t="s">
        <v>76</v>
      </c>
      <c r="AY663" s="200" t="s">
        <v>157</v>
      </c>
    </row>
    <row r="664" spans="2:51" s="13" customFormat="1" ht="10">
      <c r="B664" s="190"/>
      <c r="C664" s="191"/>
      <c r="D664" s="192" t="s">
        <v>165</v>
      </c>
      <c r="E664" s="193" t="s">
        <v>19</v>
      </c>
      <c r="F664" s="194" t="s">
        <v>3298</v>
      </c>
      <c r="G664" s="191"/>
      <c r="H664" s="193" t="s">
        <v>19</v>
      </c>
      <c r="I664" s="195"/>
      <c r="J664" s="191"/>
      <c r="K664" s="191"/>
      <c r="L664" s="196"/>
      <c r="M664" s="197"/>
      <c r="N664" s="198"/>
      <c r="O664" s="198"/>
      <c r="P664" s="198"/>
      <c r="Q664" s="198"/>
      <c r="R664" s="198"/>
      <c r="S664" s="198"/>
      <c r="T664" s="199"/>
      <c r="AT664" s="200" t="s">
        <v>165</v>
      </c>
      <c r="AU664" s="200" t="s">
        <v>86</v>
      </c>
      <c r="AV664" s="13" t="s">
        <v>84</v>
      </c>
      <c r="AW664" s="13" t="s">
        <v>37</v>
      </c>
      <c r="AX664" s="13" t="s">
        <v>76</v>
      </c>
      <c r="AY664" s="200" t="s">
        <v>157</v>
      </c>
    </row>
    <row r="665" spans="2:51" s="14" customFormat="1" ht="10">
      <c r="B665" s="201"/>
      <c r="C665" s="202"/>
      <c r="D665" s="192" t="s">
        <v>165</v>
      </c>
      <c r="E665" s="203" t="s">
        <v>19</v>
      </c>
      <c r="F665" s="204" t="s">
        <v>3498</v>
      </c>
      <c r="G665" s="202"/>
      <c r="H665" s="205">
        <v>2</v>
      </c>
      <c r="I665" s="206"/>
      <c r="J665" s="202"/>
      <c r="K665" s="202"/>
      <c r="L665" s="207"/>
      <c r="M665" s="208"/>
      <c r="N665" s="209"/>
      <c r="O665" s="209"/>
      <c r="P665" s="209"/>
      <c r="Q665" s="209"/>
      <c r="R665" s="209"/>
      <c r="S665" s="209"/>
      <c r="T665" s="210"/>
      <c r="AT665" s="211" t="s">
        <v>165</v>
      </c>
      <c r="AU665" s="211" t="s">
        <v>86</v>
      </c>
      <c r="AV665" s="14" t="s">
        <v>86</v>
      </c>
      <c r="AW665" s="14" t="s">
        <v>37</v>
      </c>
      <c r="AX665" s="14" t="s">
        <v>76</v>
      </c>
      <c r="AY665" s="211" t="s">
        <v>157</v>
      </c>
    </row>
    <row r="666" spans="2:51" s="13" customFormat="1" ht="10">
      <c r="B666" s="190"/>
      <c r="C666" s="191"/>
      <c r="D666" s="192" t="s">
        <v>165</v>
      </c>
      <c r="E666" s="193" t="s">
        <v>19</v>
      </c>
      <c r="F666" s="194" t="s">
        <v>3303</v>
      </c>
      <c r="G666" s="191"/>
      <c r="H666" s="193" t="s">
        <v>19</v>
      </c>
      <c r="I666" s="195"/>
      <c r="J666" s="191"/>
      <c r="K666" s="191"/>
      <c r="L666" s="196"/>
      <c r="M666" s="197"/>
      <c r="N666" s="198"/>
      <c r="O666" s="198"/>
      <c r="P666" s="198"/>
      <c r="Q666" s="198"/>
      <c r="R666" s="198"/>
      <c r="S666" s="198"/>
      <c r="T666" s="199"/>
      <c r="AT666" s="200" t="s">
        <v>165</v>
      </c>
      <c r="AU666" s="200" t="s">
        <v>86</v>
      </c>
      <c r="AV666" s="13" t="s">
        <v>84</v>
      </c>
      <c r="AW666" s="13" t="s">
        <v>37</v>
      </c>
      <c r="AX666" s="13" t="s">
        <v>76</v>
      </c>
      <c r="AY666" s="200" t="s">
        <v>157</v>
      </c>
    </row>
    <row r="667" spans="2:51" s="14" customFormat="1" ht="10">
      <c r="B667" s="201"/>
      <c r="C667" s="202"/>
      <c r="D667" s="192" t="s">
        <v>165</v>
      </c>
      <c r="E667" s="203" t="s">
        <v>19</v>
      </c>
      <c r="F667" s="204" t="s">
        <v>3499</v>
      </c>
      <c r="G667" s="202"/>
      <c r="H667" s="205">
        <v>3</v>
      </c>
      <c r="I667" s="206"/>
      <c r="J667" s="202"/>
      <c r="K667" s="202"/>
      <c r="L667" s="207"/>
      <c r="M667" s="208"/>
      <c r="N667" s="209"/>
      <c r="O667" s="209"/>
      <c r="P667" s="209"/>
      <c r="Q667" s="209"/>
      <c r="R667" s="209"/>
      <c r="S667" s="209"/>
      <c r="T667" s="210"/>
      <c r="AT667" s="211" t="s">
        <v>165</v>
      </c>
      <c r="AU667" s="211" t="s">
        <v>86</v>
      </c>
      <c r="AV667" s="14" t="s">
        <v>86</v>
      </c>
      <c r="AW667" s="14" t="s">
        <v>37</v>
      </c>
      <c r="AX667" s="14" t="s">
        <v>76</v>
      </c>
      <c r="AY667" s="211" t="s">
        <v>157</v>
      </c>
    </row>
    <row r="668" spans="2:51" s="15" customFormat="1" ht="10">
      <c r="B668" s="217"/>
      <c r="C668" s="218"/>
      <c r="D668" s="192" t="s">
        <v>165</v>
      </c>
      <c r="E668" s="219" t="s">
        <v>19</v>
      </c>
      <c r="F668" s="220" t="s">
        <v>183</v>
      </c>
      <c r="G668" s="218"/>
      <c r="H668" s="221">
        <v>5</v>
      </c>
      <c r="I668" s="222"/>
      <c r="J668" s="218"/>
      <c r="K668" s="218"/>
      <c r="L668" s="223"/>
      <c r="M668" s="224"/>
      <c r="N668" s="225"/>
      <c r="O668" s="225"/>
      <c r="P668" s="225"/>
      <c r="Q668" s="225"/>
      <c r="R668" s="225"/>
      <c r="S668" s="225"/>
      <c r="T668" s="226"/>
      <c r="AT668" s="227" t="s">
        <v>165</v>
      </c>
      <c r="AU668" s="227" t="s">
        <v>86</v>
      </c>
      <c r="AV668" s="15" t="s">
        <v>163</v>
      </c>
      <c r="AW668" s="15" t="s">
        <v>37</v>
      </c>
      <c r="AX668" s="15" t="s">
        <v>84</v>
      </c>
      <c r="AY668" s="227" t="s">
        <v>157</v>
      </c>
    </row>
    <row r="669" spans="1:65" s="2" customFormat="1" ht="14.4" customHeight="1">
      <c r="A669" s="36"/>
      <c r="B669" s="37"/>
      <c r="C669" s="239" t="s">
        <v>528</v>
      </c>
      <c r="D669" s="239" t="s">
        <v>311</v>
      </c>
      <c r="E669" s="240" t="s">
        <v>3500</v>
      </c>
      <c r="F669" s="241" t="s">
        <v>3501</v>
      </c>
      <c r="G669" s="242" t="s">
        <v>162</v>
      </c>
      <c r="H669" s="243">
        <v>4</v>
      </c>
      <c r="I669" s="244"/>
      <c r="J669" s="245">
        <f>ROUND(I669*H669,2)</f>
        <v>0</v>
      </c>
      <c r="K669" s="246"/>
      <c r="L669" s="247"/>
      <c r="M669" s="248" t="s">
        <v>19</v>
      </c>
      <c r="N669" s="249" t="s">
        <v>47</v>
      </c>
      <c r="O669" s="66"/>
      <c r="P669" s="186">
        <f>O669*H669</f>
        <v>0</v>
      </c>
      <c r="Q669" s="186">
        <v>0.00065</v>
      </c>
      <c r="R669" s="186">
        <f>Q669*H669</f>
        <v>0.0026</v>
      </c>
      <c r="S669" s="186">
        <v>0</v>
      </c>
      <c r="T669" s="187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8" t="s">
        <v>211</v>
      </c>
      <c r="AT669" s="188" t="s">
        <v>311</v>
      </c>
      <c r="AU669" s="188" t="s">
        <v>86</v>
      </c>
      <c r="AY669" s="19" t="s">
        <v>157</v>
      </c>
      <c r="BE669" s="189">
        <f>IF(N669="základní",J669,0)</f>
        <v>0</v>
      </c>
      <c r="BF669" s="189">
        <f>IF(N669="snížená",J669,0)</f>
        <v>0</v>
      </c>
      <c r="BG669" s="189">
        <f>IF(N669="zákl. přenesená",J669,0)</f>
        <v>0</v>
      </c>
      <c r="BH669" s="189">
        <f>IF(N669="sníž. přenesená",J669,0)</f>
        <v>0</v>
      </c>
      <c r="BI669" s="189">
        <f>IF(N669="nulová",J669,0)</f>
        <v>0</v>
      </c>
      <c r="BJ669" s="19" t="s">
        <v>84</v>
      </c>
      <c r="BK669" s="189">
        <f>ROUND(I669*H669,2)</f>
        <v>0</v>
      </c>
      <c r="BL669" s="19" t="s">
        <v>163</v>
      </c>
      <c r="BM669" s="188" t="s">
        <v>3502</v>
      </c>
    </row>
    <row r="670" spans="1:47" s="2" customFormat="1" ht="10">
      <c r="A670" s="36"/>
      <c r="B670" s="37"/>
      <c r="C670" s="38"/>
      <c r="D670" s="212" t="s">
        <v>178</v>
      </c>
      <c r="E670" s="38"/>
      <c r="F670" s="213" t="s">
        <v>3503</v>
      </c>
      <c r="G670" s="38"/>
      <c r="H670" s="38"/>
      <c r="I670" s="214"/>
      <c r="J670" s="38"/>
      <c r="K670" s="38"/>
      <c r="L670" s="41"/>
      <c r="M670" s="215"/>
      <c r="N670" s="216"/>
      <c r="O670" s="66"/>
      <c r="P670" s="66"/>
      <c r="Q670" s="66"/>
      <c r="R670" s="66"/>
      <c r="S670" s="66"/>
      <c r="T670" s="67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T670" s="19" t="s">
        <v>178</v>
      </c>
      <c r="AU670" s="19" t="s">
        <v>86</v>
      </c>
    </row>
    <row r="671" spans="2:51" s="13" customFormat="1" ht="10">
      <c r="B671" s="190"/>
      <c r="C671" s="191"/>
      <c r="D671" s="192" t="s">
        <v>165</v>
      </c>
      <c r="E671" s="193" t="s">
        <v>19</v>
      </c>
      <c r="F671" s="194" t="s">
        <v>3292</v>
      </c>
      <c r="G671" s="191"/>
      <c r="H671" s="193" t="s">
        <v>19</v>
      </c>
      <c r="I671" s="195"/>
      <c r="J671" s="191"/>
      <c r="K671" s="191"/>
      <c r="L671" s="196"/>
      <c r="M671" s="197"/>
      <c r="N671" s="198"/>
      <c r="O671" s="198"/>
      <c r="P671" s="198"/>
      <c r="Q671" s="198"/>
      <c r="R671" s="198"/>
      <c r="S671" s="198"/>
      <c r="T671" s="199"/>
      <c r="AT671" s="200" t="s">
        <v>165</v>
      </c>
      <c r="AU671" s="200" t="s">
        <v>86</v>
      </c>
      <c r="AV671" s="13" t="s">
        <v>84</v>
      </c>
      <c r="AW671" s="13" t="s">
        <v>37</v>
      </c>
      <c r="AX671" s="13" t="s">
        <v>76</v>
      </c>
      <c r="AY671" s="200" t="s">
        <v>157</v>
      </c>
    </row>
    <row r="672" spans="2:51" s="13" customFormat="1" ht="10">
      <c r="B672" s="190"/>
      <c r="C672" s="191"/>
      <c r="D672" s="192" t="s">
        <v>165</v>
      </c>
      <c r="E672" s="193" t="s">
        <v>19</v>
      </c>
      <c r="F672" s="194" t="s">
        <v>2903</v>
      </c>
      <c r="G672" s="191"/>
      <c r="H672" s="193" t="s">
        <v>19</v>
      </c>
      <c r="I672" s="195"/>
      <c r="J672" s="191"/>
      <c r="K672" s="191"/>
      <c r="L672" s="196"/>
      <c r="M672" s="197"/>
      <c r="N672" s="198"/>
      <c r="O672" s="198"/>
      <c r="P672" s="198"/>
      <c r="Q672" s="198"/>
      <c r="R672" s="198"/>
      <c r="S672" s="198"/>
      <c r="T672" s="199"/>
      <c r="AT672" s="200" t="s">
        <v>165</v>
      </c>
      <c r="AU672" s="200" t="s">
        <v>86</v>
      </c>
      <c r="AV672" s="13" t="s">
        <v>84</v>
      </c>
      <c r="AW672" s="13" t="s">
        <v>37</v>
      </c>
      <c r="AX672" s="13" t="s">
        <v>76</v>
      </c>
      <c r="AY672" s="200" t="s">
        <v>157</v>
      </c>
    </row>
    <row r="673" spans="2:51" s="13" customFormat="1" ht="10">
      <c r="B673" s="190"/>
      <c r="C673" s="191"/>
      <c r="D673" s="192" t="s">
        <v>165</v>
      </c>
      <c r="E673" s="193" t="s">
        <v>19</v>
      </c>
      <c r="F673" s="194" t="s">
        <v>3293</v>
      </c>
      <c r="G673" s="191"/>
      <c r="H673" s="193" t="s">
        <v>19</v>
      </c>
      <c r="I673" s="195"/>
      <c r="J673" s="191"/>
      <c r="K673" s="191"/>
      <c r="L673" s="196"/>
      <c r="M673" s="197"/>
      <c r="N673" s="198"/>
      <c r="O673" s="198"/>
      <c r="P673" s="198"/>
      <c r="Q673" s="198"/>
      <c r="R673" s="198"/>
      <c r="S673" s="198"/>
      <c r="T673" s="199"/>
      <c r="AT673" s="200" t="s">
        <v>165</v>
      </c>
      <c r="AU673" s="200" t="s">
        <v>86</v>
      </c>
      <c r="AV673" s="13" t="s">
        <v>84</v>
      </c>
      <c r="AW673" s="13" t="s">
        <v>37</v>
      </c>
      <c r="AX673" s="13" t="s">
        <v>76</v>
      </c>
      <c r="AY673" s="200" t="s">
        <v>157</v>
      </c>
    </row>
    <row r="674" spans="2:51" s="13" customFormat="1" ht="10">
      <c r="B674" s="190"/>
      <c r="C674" s="191"/>
      <c r="D674" s="192" t="s">
        <v>165</v>
      </c>
      <c r="E674" s="193" t="s">
        <v>19</v>
      </c>
      <c r="F674" s="194" t="s">
        <v>3294</v>
      </c>
      <c r="G674" s="191"/>
      <c r="H674" s="193" t="s">
        <v>19</v>
      </c>
      <c r="I674" s="195"/>
      <c r="J674" s="191"/>
      <c r="K674" s="191"/>
      <c r="L674" s="196"/>
      <c r="M674" s="197"/>
      <c r="N674" s="198"/>
      <c r="O674" s="198"/>
      <c r="P674" s="198"/>
      <c r="Q674" s="198"/>
      <c r="R674" s="198"/>
      <c r="S674" s="198"/>
      <c r="T674" s="199"/>
      <c r="AT674" s="200" t="s">
        <v>165</v>
      </c>
      <c r="AU674" s="200" t="s">
        <v>86</v>
      </c>
      <c r="AV674" s="13" t="s">
        <v>84</v>
      </c>
      <c r="AW674" s="13" t="s">
        <v>37</v>
      </c>
      <c r="AX674" s="13" t="s">
        <v>76</v>
      </c>
      <c r="AY674" s="200" t="s">
        <v>157</v>
      </c>
    </row>
    <row r="675" spans="2:51" s="13" customFormat="1" ht="10">
      <c r="B675" s="190"/>
      <c r="C675" s="191"/>
      <c r="D675" s="192" t="s">
        <v>165</v>
      </c>
      <c r="E675" s="193" t="s">
        <v>19</v>
      </c>
      <c r="F675" s="194" t="s">
        <v>3295</v>
      </c>
      <c r="G675" s="191"/>
      <c r="H675" s="193" t="s">
        <v>19</v>
      </c>
      <c r="I675" s="195"/>
      <c r="J675" s="191"/>
      <c r="K675" s="191"/>
      <c r="L675" s="196"/>
      <c r="M675" s="197"/>
      <c r="N675" s="198"/>
      <c r="O675" s="198"/>
      <c r="P675" s="198"/>
      <c r="Q675" s="198"/>
      <c r="R675" s="198"/>
      <c r="S675" s="198"/>
      <c r="T675" s="199"/>
      <c r="AT675" s="200" t="s">
        <v>165</v>
      </c>
      <c r="AU675" s="200" t="s">
        <v>86</v>
      </c>
      <c r="AV675" s="13" t="s">
        <v>84</v>
      </c>
      <c r="AW675" s="13" t="s">
        <v>37</v>
      </c>
      <c r="AX675" s="13" t="s">
        <v>76</v>
      </c>
      <c r="AY675" s="200" t="s">
        <v>157</v>
      </c>
    </row>
    <row r="676" spans="2:51" s="13" customFormat="1" ht="10">
      <c r="B676" s="190"/>
      <c r="C676" s="191"/>
      <c r="D676" s="192" t="s">
        <v>165</v>
      </c>
      <c r="E676" s="193" t="s">
        <v>19</v>
      </c>
      <c r="F676" s="194" t="s">
        <v>3296</v>
      </c>
      <c r="G676" s="191"/>
      <c r="H676" s="193" t="s">
        <v>19</v>
      </c>
      <c r="I676" s="195"/>
      <c r="J676" s="191"/>
      <c r="K676" s="191"/>
      <c r="L676" s="196"/>
      <c r="M676" s="197"/>
      <c r="N676" s="198"/>
      <c r="O676" s="198"/>
      <c r="P676" s="198"/>
      <c r="Q676" s="198"/>
      <c r="R676" s="198"/>
      <c r="S676" s="198"/>
      <c r="T676" s="199"/>
      <c r="AT676" s="200" t="s">
        <v>165</v>
      </c>
      <c r="AU676" s="200" t="s">
        <v>86</v>
      </c>
      <c r="AV676" s="13" t="s">
        <v>84</v>
      </c>
      <c r="AW676" s="13" t="s">
        <v>37</v>
      </c>
      <c r="AX676" s="13" t="s">
        <v>76</v>
      </c>
      <c r="AY676" s="200" t="s">
        <v>157</v>
      </c>
    </row>
    <row r="677" spans="2:51" s="13" customFormat="1" ht="10">
      <c r="B677" s="190"/>
      <c r="C677" s="191"/>
      <c r="D677" s="192" t="s">
        <v>165</v>
      </c>
      <c r="E677" s="193" t="s">
        <v>19</v>
      </c>
      <c r="F677" s="194" t="s">
        <v>3297</v>
      </c>
      <c r="G677" s="191"/>
      <c r="H677" s="193" t="s">
        <v>19</v>
      </c>
      <c r="I677" s="195"/>
      <c r="J677" s="191"/>
      <c r="K677" s="191"/>
      <c r="L677" s="196"/>
      <c r="M677" s="197"/>
      <c r="N677" s="198"/>
      <c r="O677" s="198"/>
      <c r="P677" s="198"/>
      <c r="Q677" s="198"/>
      <c r="R677" s="198"/>
      <c r="S677" s="198"/>
      <c r="T677" s="199"/>
      <c r="AT677" s="200" t="s">
        <v>165</v>
      </c>
      <c r="AU677" s="200" t="s">
        <v>86</v>
      </c>
      <c r="AV677" s="13" t="s">
        <v>84</v>
      </c>
      <c r="AW677" s="13" t="s">
        <v>37</v>
      </c>
      <c r="AX677" s="13" t="s">
        <v>76</v>
      </c>
      <c r="AY677" s="200" t="s">
        <v>157</v>
      </c>
    </row>
    <row r="678" spans="2:51" s="13" customFormat="1" ht="10">
      <c r="B678" s="190"/>
      <c r="C678" s="191"/>
      <c r="D678" s="192" t="s">
        <v>165</v>
      </c>
      <c r="E678" s="193" t="s">
        <v>19</v>
      </c>
      <c r="F678" s="194" t="s">
        <v>3303</v>
      </c>
      <c r="G678" s="191"/>
      <c r="H678" s="193" t="s">
        <v>19</v>
      </c>
      <c r="I678" s="195"/>
      <c r="J678" s="191"/>
      <c r="K678" s="191"/>
      <c r="L678" s="196"/>
      <c r="M678" s="197"/>
      <c r="N678" s="198"/>
      <c r="O678" s="198"/>
      <c r="P678" s="198"/>
      <c r="Q678" s="198"/>
      <c r="R678" s="198"/>
      <c r="S678" s="198"/>
      <c r="T678" s="199"/>
      <c r="AT678" s="200" t="s">
        <v>165</v>
      </c>
      <c r="AU678" s="200" t="s">
        <v>86</v>
      </c>
      <c r="AV678" s="13" t="s">
        <v>84</v>
      </c>
      <c r="AW678" s="13" t="s">
        <v>37</v>
      </c>
      <c r="AX678" s="13" t="s">
        <v>76</v>
      </c>
      <c r="AY678" s="200" t="s">
        <v>157</v>
      </c>
    </row>
    <row r="679" spans="2:51" s="14" customFormat="1" ht="10">
      <c r="B679" s="201"/>
      <c r="C679" s="202"/>
      <c r="D679" s="192" t="s">
        <v>165</v>
      </c>
      <c r="E679" s="203" t="s">
        <v>19</v>
      </c>
      <c r="F679" s="204" t="s">
        <v>3504</v>
      </c>
      <c r="G679" s="202"/>
      <c r="H679" s="205">
        <v>4</v>
      </c>
      <c r="I679" s="206"/>
      <c r="J679" s="202"/>
      <c r="K679" s="202"/>
      <c r="L679" s="207"/>
      <c r="M679" s="208"/>
      <c r="N679" s="209"/>
      <c r="O679" s="209"/>
      <c r="P679" s="209"/>
      <c r="Q679" s="209"/>
      <c r="R679" s="209"/>
      <c r="S679" s="209"/>
      <c r="T679" s="210"/>
      <c r="AT679" s="211" t="s">
        <v>165</v>
      </c>
      <c r="AU679" s="211" t="s">
        <v>86</v>
      </c>
      <c r="AV679" s="14" t="s">
        <v>86</v>
      </c>
      <c r="AW679" s="14" t="s">
        <v>37</v>
      </c>
      <c r="AX679" s="14" t="s">
        <v>84</v>
      </c>
      <c r="AY679" s="211" t="s">
        <v>157</v>
      </c>
    </row>
    <row r="680" spans="1:65" s="2" customFormat="1" ht="14.4" customHeight="1">
      <c r="A680" s="36"/>
      <c r="B680" s="37"/>
      <c r="C680" s="239" t="s">
        <v>534</v>
      </c>
      <c r="D680" s="239" t="s">
        <v>311</v>
      </c>
      <c r="E680" s="240" t="s">
        <v>3505</v>
      </c>
      <c r="F680" s="241" t="s">
        <v>3506</v>
      </c>
      <c r="G680" s="242" t="s">
        <v>162</v>
      </c>
      <c r="H680" s="243">
        <v>3</v>
      </c>
      <c r="I680" s="244"/>
      <c r="J680" s="245">
        <f>ROUND(I680*H680,2)</f>
        <v>0</v>
      </c>
      <c r="K680" s="246"/>
      <c r="L680" s="247"/>
      <c r="M680" s="248" t="s">
        <v>19</v>
      </c>
      <c r="N680" s="249" t="s">
        <v>47</v>
      </c>
      <c r="O680" s="66"/>
      <c r="P680" s="186">
        <f>O680*H680</f>
        <v>0</v>
      </c>
      <c r="Q680" s="186">
        <v>0.0022</v>
      </c>
      <c r="R680" s="186">
        <f>Q680*H680</f>
        <v>0.0066</v>
      </c>
      <c r="S680" s="186">
        <v>0</v>
      </c>
      <c r="T680" s="187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188" t="s">
        <v>211</v>
      </c>
      <c r="AT680" s="188" t="s">
        <v>311</v>
      </c>
      <c r="AU680" s="188" t="s">
        <v>86</v>
      </c>
      <c r="AY680" s="19" t="s">
        <v>157</v>
      </c>
      <c r="BE680" s="189">
        <f>IF(N680="základní",J680,0)</f>
        <v>0</v>
      </c>
      <c r="BF680" s="189">
        <f>IF(N680="snížená",J680,0)</f>
        <v>0</v>
      </c>
      <c r="BG680" s="189">
        <f>IF(N680="zákl. přenesená",J680,0)</f>
        <v>0</v>
      </c>
      <c r="BH680" s="189">
        <f>IF(N680="sníž. přenesená",J680,0)</f>
        <v>0</v>
      </c>
      <c r="BI680" s="189">
        <f>IF(N680="nulová",J680,0)</f>
        <v>0</v>
      </c>
      <c r="BJ680" s="19" t="s">
        <v>84</v>
      </c>
      <c r="BK680" s="189">
        <f>ROUND(I680*H680,2)</f>
        <v>0</v>
      </c>
      <c r="BL680" s="19" t="s">
        <v>163</v>
      </c>
      <c r="BM680" s="188" t="s">
        <v>3507</v>
      </c>
    </row>
    <row r="681" spans="1:47" s="2" customFormat="1" ht="10">
      <c r="A681" s="36"/>
      <c r="B681" s="37"/>
      <c r="C681" s="38"/>
      <c r="D681" s="212" t="s">
        <v>178</v>
      </c>
      <c r="E681" s="38"/>
      <c r="F681" s="213" t="s">
        <v>3508</v>
      </c>
      <c r="G681" s="38"/>
      <c r="H681" s="38"/>
      <c r="I681" s="214"/>
      <c r="J681" s="38"/>
      <c r="K681" s="38"/>
      <c r="L681" s="41"/>
      <c r="M681" s="215"/>
      <c r="N681" s="216"/>
      <c r="O681" s="66"/>
      <c r="P681" s="66"/>
      <c r="Q681" s="66"/>
      <c r="R681" s="66"/>
      <c r="S681" s="66"/>
      <c r="T681" s="67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T681" s="19" t="s">
        <v>178</v>
      </c>
      <c r="AU681" s="19" t="s">
        <v>86</v>
      </c>
    </row>
    <row r="682" spans="2:51" s="13" customFormat="1" ht="10">
      <c r="B682" s="190"/>
      <c r="C682" s="191"/>
      <c r="D682" s="192" t="s">
        <v>165</v>
      </c>
      <c r="E682" s="193" t="s">
        <v>19</v>
      </c>
      <c r="F682" s="194" t="s">
        <v>3292</v>
      </c>
      <c r="G682" s="191"/>
      <c r="H682" s="193" t="s">
        <v>19</v>
      </c>
      <c r="I682" s="195"/>
      <c r="J682" s="191"/>
      <c r="K682" s="191"/>
      <c r="L682" s="196"/>
      <c r="M682" s="197"/>
      <c r="N682" s="198"/>
      <c r="O682" s="198"/>
      <c r="P682" s="198"/>
      <c r="Q682" s="198"/>
      <c r="R682" s="198"/>
      <c r="S682" s="198"/>
      <c r="T682" s="199"/>
      <c r="AT682" s="200" t="s">
        <v>165</v>
      </c>
      <c r="AU682" s="200" t="s">
        <v>86</v>
      </c>
      <c r="AV682" s="13" t="s">
        <v>84</v>
      </c>
      <c r="AW682" s="13" t="s">
        <v>37</v>
      </c>
      <c r="AX682" s="13" t="s">
        <v>76</v>
      </c>
      <c r="AY682" s="200" t="s">
        <v>157</v>
      </c>
    </row>
    <row r="683" spans="2:51" s="13" customFormat="1" ht="10">
      <c r="B683" s="190"/>
      <c r="C683" s="191"/>
      <c r="D683" s="192" t="s">
        <v>165</v>
      </c>
      <c r="E683" s="193" t="s">
        <v>19</v>
      </c>
      <c r="F683" s="194" t="s">
        <v>2903</v>
      </c>
      <c r="G683" s="191"/>
      <c r="H683" s="193" t="s">
        <v>19</v>
      </c>
      <c r="I683" s="195"/>
      <c r="J683" s="191"/>
      <c r="K683" s="191"/>
      <c r="L683" s="196"/>
      <c r="M683" s="197"/>
      <c r="N683" s="198"/>
      <c r="O683" s="198"/>
      <c r="P683" s="198"/>
      <c r="Q683" s="198"/>
      <c r="R683" s="198"/>
      <c r="S683" s="198"/>
      <c r="T683" s="199"/>
      <c r="AT683" s="200" t="s">
        <v>165</v>
      </c>
      <c r="AU683" s="200" t="s">
        <v>86</v>
      </c>
      <c r="AV683" s="13" t="s">
        <v>84</v>
      </c>
      <c r="AW683" s="13" t="s">
        <v>37</v>
      </c>
      <c r="AX683" s="13" t="s">
        <v>76</v>
      </c>
      <c r="AY683" s="200" t="s">
        <v>157</v>
      </c>
    </row>
    <row r="684" spans="2:51" s="13" customFormat="1" ht="10">
      <c r="B684" s="190"/>
      <c r="C684" s="191"/>
      <c r="D684" s="192" t="s">
        <v>165</v>
      </c>
      <c r="E684" s="193" t="s">
        <v>19</v>
      </c>
      <c r="F684" s="194" t="s">
        <v>3293</v>
      </c>
      <c r="G684" s="191"/>
      <c r="H684" s="193" t="s">
        <v>19</v>
      </c>
      <c r="I684" s="195"/>
      <c r="J684" s="191"/>
      <c r="K684" s="191"/>
      <c r="L684" s="196"/>
      <c r="M684" s="197"/>
      <c r="N684" s="198"/>
      <c r="O684" s="198"/>
      <c r="P684" s="198"/>
      <c r="Q684" s="198"/>
      <c r="R684" s="198"/>
      <c r="S684" s="198"/>
      <c r="T684" s="199"/>
      <c r="AT684" s="200" t="s">
        <v>165</v>
      </c>
      <c r="AU684" s="200" t="s">
        <v>86</v>
      </c>
      <c r="AV684" s="13" t="s">
        <v>84</v>
      </c>
      <c r="AW684" s="13" t="s">
        <v>37</v>
      </c>
      <c r="AX684" s="13" t="s">
        <v>76</v>
      </c>
      <c r="AY684" s="200" t="s">
        <v>157</v>
      </c>
    </row>
    <row r="685" spans="2:51" s="13" customFormat="1" ht="10">
      <c r="B685" s="190"/>
      <c r="C685" s="191"/>
      <c r="D685" s="192" t="s">
        <v>165</v>
      </c>
      <c r="E685" s="193" t="s">
        <v>19</v>
      </c>
      <c r="F685" s="194" t="s">
        <v>3294</v>
      </c>
      <c r="G685" s="191"/>
      <c r="H685" s="193" t="s">
        <v>19</v>
      </c>
      <c r="I685" s="195"/>
      <c r="J685" s="191"/>
      <c r="K685" s="191"/>
      <c r="L685" s="196"/>
      <c r="M685" s="197"/>
      <c r="N685" s="198"/>
      <c r="O685" s="198"/>
      <c r="P685" s="198"/>
      <c r="Q685" s="198"/>
      <c r="R685" s="198"/>
      <c r="S685" s="198"/>
      <c r="T685" s="199"/>
      <c r="AT685" s="200" t="s">
        <v>165</v>
      </c>
      <c r="AU685" s="200" t="s">
        <v>86</v>
      </c>
      <c r="AV685" s="13" t="s">
        <v>84</v>
      </c>
      <c r="AW685" s="13" t="s">
        <v>37</v>
      </c>
      <c r="AX685" s="13" t="s">
        <v>76</v>
      </c>
      <c r="AY685" s="200" t="s">
        <v>157</v>
      </c>
    </row>
    <row r="686" spans="2:51" s="13" customFormat="1" ht="10">
      <c r="B686" s="190"/>
      <c r="C686" s="191"/>
      <c r="D686" s="192" t="s">
        <v>165</v>
      </c>
      <c r="E686" s="193" t="s">
        <v>19</v>
      </c>
      <c r="F686" s="194" t="s">
        <v>3295</v>
      </c>
      <c r="G686" s="191"/>
      <c r="H686" s="193" t="s">
        <v>19</v>
      </c>
      <c r="I686" s="195"/>
      <c r="J686" s="191"/>
      <c r="K686" s="191"/>
      <c r="L686" s="196"/>
      <c r="M686" s="197"/>
      <c r="N686" s="198"/>
      <c r="O686" s="198"/>
      <c r="P686" s="198"/>
      <c r="Q686" s="198"/>
      <c r="R686" s="198"/>
      <c r="S686" s="198"/>
      <c r="T686" s="199"/>
      <c r="AT686" s="200" t="s">
        <v>165</v>
      </c>
      <c r="AU686" s="200" t="s">
        <v>86</v>
      </c>
      <c r="AV686" s="13" t="s">
        <v>84</v>
      </c>
      <c r="AW686" s="13" t="s">
        <v>37</v>
      </c>
      <c r="AX686" s="13" t="s">
        <v>76</v>
      </c>
      <c r="AY686" s="200" t="s">
        <v>157</v>
      </c>
    </row>
    <row r="687" spans="2:51" s="13" customFormat="1" ht="10">
      <c r="B687" s="190"/>
      <c r="C687" s="191"/>
      <c r="D687" s="192" t="s">
        <v>165</v>
      </c>
      <c r="E687" s="193" t="s">
        <v>19</v>
      </c>
      <c r="F687" s="194" t="s">
        <v>3296</v>
      </c>
      <c r="G687" s="191"/>
      <c r="H687" s="193" t="s">
        <v>19</v>
      </c>
      <c r="I687" s="195"/>
      <c r="J687" s="191"/>
      <c r="K687" s="191"/>
      <c r="L687" s="196"/>
      <c r="M687" s="197"/>
      <c r="N687" s="198"/>
      <c r="O687" s="198"/>
      <c r="P687" s="198"/>
      <c r="Q687" s="198"/>
      <c r="R687" s="198"/>
      <c r="S687" s="198"/>
      <c r="T687" s="199"/>
      <c r="AT687" s="200" t="s">
        <v>165</v>
      </c>
      <c r="AU687" s="200" t="s">
        <v>86</v>
      </c>
      <c r="AV687" s="13" t="s">
        <v>84</v>
      </c>
      <c r="AW687" s="13" t="s">
        <v>37</v>
      </c>
      <c r="AX687" s="13" t="s">
        <v>76</v>
      </c>
      <c r="AY687" s="200" t="s">
        <v>157</v>
      </c>
    </row>
    <row r="688" spans="2:51" s="13" customFormat="1" ht="10">
      <c r="B688" s="190"/>
      <c r="C688" s="191"/>
      <c r="D688" s="192" t="s">
        <v>165</v>
      </c>
      <c r="E688" s="193" t="s">
        <v>19</v>
      </c>
      <c r="F688" s="194" t="s">
        <v>3297</v>
      </c>
      <c r="G688" s="191"/>
      <c r="H688" s="193" t="s">
        <v>19</v>
      </c>
      <c r="I688" s="195"/>
      <c r="J688" s="191"/>
      <c r="K688" s="191"/>
      <c r="L688" s="196"/>
      <c r="M688" s="197"/>
      <c r="N688" s="198"/>
      <c r="O688" s="198"/>
      <c r="P688" s="198"/>
      <c r="Q688" s="198"/>
      <c r="R688" s="198"/>
      <c r="S688" s="198"/>
      <c r="T688" s="199"/>
      <c r="AT688" s="200" t="s">
        <v>165</v>
      </c>
      <c r="AU688" s="200" t="s">
        <v>86</v>
      </c>
      <c r="AV688" s="13" t="s">
        <v>84</v>
      </c>
      <c r="AW688" s="13" t="s">
        <v>37</v>
      </c>
      <c r="AX688" s="13" t="s">
        <v>76</v>
      </c>
      <c r="AY688" s="200" t="s">
        <v>157</v>
      </c>
    </row>
    <row r="689" spans="2:51" s="13" customFormat="1" ht="10">
      <c r="B689" s="190"/>
      <c r="C689" s="191"/>
      <c r="D689" s="192" t="s">
        <v>165</v>
      </c>
      <c r="E689" s="193" t="s">
        <v>19</v>
      </c>
      <c r="F689" s="194" t="s">
        <v>3303</v>
      </c>
      <c r="G689" s="191"/>
      <c r="H689" s="193" t="s">
        <v>19</v>
      </c>
      <c r="I689" s="195"/>
      <c r="J689" s="191"/>
      <c r="K689" s="191"/>
      <c r="L689" s="196"/>
      <c r="M689" s="197"/>
      <c r="N689" s="198"/>
      <c r="O689" s="198"/>
      <c r="P689" s="198"/>
      <c r="Q689" s="198"/>
      <c r="R689" s="198"/>
      <c r="S689" s="198"/>
      <c r="T689" s="199"/>
      <c r="AT689" s="200" t="s">
        <v>165</v>
      </c>
      <c r="AU689" s="200" t="s">
        <v>86</v>
      </c>
      <c r="AV689" s="13" t="s">
        <v>84</v>
      </c>
      <c r="AW689" s="13" t="s">
        <v>37</v>
      </c>
      <c r="AX689" s="13" t="s">
        <v>76</v>
      </c>
      <c r="AY689" s="200" t="s">
        <v>157</v>
      </c>
    </row>
    <row r="690" spans="2:51" s="14" customFormat="1" ht="10">
      <c r="B690" s="201"/>
      <c r="C690" s="202"/>
      <c r="D690" s="192" t="s">
        <v>165</v>
      </c>
      <c r="E690" s="203" t="s">
        <v>19</v>
      </c>
      <c r="F690" s="204" t="s">
        <v>3509</v>
      </c>
      <c r="G690" s="202"/>
      <c r="H690" s="205">
        <v>3</v>
      </c>
      <c r="I690" s="206"/>
      <c r="J690" s="202"/>
      <c r="K690" s="202"/>
      <c r="L690" s="207"/>
      <c r="M690" s="208"/>
      <c r="N690" s="209"/>
      <c r="O690" s="209"/>
      <c r="P690" s="209"/>
      <c r="Q690" s="209"/>
      <c r="R690" s="209"/>
      <c r="S690" s="209"/>
      <c r="T690" s="210"/>
      <c r="AT690" s="211" t="s">
        <v>165</v>
      </c>
      <c r="AU690" s="211" t="s">
        <v>86</v>
      </c>
      <c r="AV690" s="14" t="s">
        <v>86</v>
      </c>
      <c r="AW690" s="14" t="s">
        <v>37</v>
      </c>
      <c r="AX690" s="14" t="s">
        <v>84</v>
      </c>
      <c r="AY690" s="211" t="s">
        <v>157</v>
      </c>
    </row>
    <row r="691" spans="1:65" s="2" customFormat="1" ht="14.4" customHeight="1">
      <c r="A691" s="36"/>
      <c r="B691" s="37"/>
      <c r="C691" s="239" t="s">
        <v>543</v>
      </c>
      <c r="D691" s="239" t="s">
        <v>311</v>
      </c>
      <c r="E691" s="240" t="s">
        <v>3510</v>
      </c>
      <c r="F691" s="241" t="s">
        <v>3511</v>
      </c>
      <c r="G691" s="242" t="s">
        <v>162</v>
      </c>
      <c r="H691" s="243">
        <v>2</v>
      </c>
      <c r="I691" s="244"/>
      <c r="J691" s="245">
        <f>ROUND(I691*H691,2)</f>
        <v>0</v>
      </c>
      <c r="K691" s="246"/>
      <c r="L691" s="247"/>
      <c r="M691" s="248" t="s">
        <v>19</v>
      </c>
      <c r="N691" s="249" t="s">
        <v>47</v>
      </c>
      <c r="O691" s="66"/>
      <c r="P691" s="186">
        <f>O691*H691</f>
        <v>0</v>
      </c>
      <c r="Q691" s="186">
        <v>0.0022</v>
      </c>
      <c r="R691" s="186">
        <f>Q691*H691</f>
        <v>0.0044</v>
      </c>
      <c r="S691" s="186">
        <v>0</v>
      </c>
      <c r="T691" s="187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188" t="s">
        <v>211</v>
      </c>
      <c r="AT691" s="188" t="s">
        <v>311</v>
      </c>
      <c r="AU691" s="188" t="s">
        <v>86</v>
      </c>
      <c r="AY691" s="19" t="s">
        <v>157</v>
      </c>
      <c r="BE691" s="189">
        <f>IF(N691="základní",J691,0)</f>
        <v>0</v>
      </c>
      <c r="BF691" s="189">
        <f>IF(N691="snížená",J691,0)</f>
        <v>0</v>
      </c>
      <c r="BG691" s="189">
        <f>IF(N691="zákl. přenesená",J691,0)</f>
        <v>0</v>
      </c>
      <c r="BH691" s="189">
        <f>IF(N691="sníž. přenesená",J691,0)</f>
        <v>0</v>
      </c>
      <c r="BI691" s="189">
        <f>IF(N691="nulová",J691,0)</f>
        <v>0</v>
      </c>
      <c r="BJ691" s="19" t="s">
        <v>84</v>
      </c>
      <c r="BK691" s="189">
        <f>ROUND(I691*H691,2)</f>
        <v>0</v>
      </c>
      <c r="BL691" s="19" t="s">
        <v>163</v>
      </c>
      <c r="BM691" s="188" t="s">
        <v>3512</v>
      </c>
    </row>
    <row r="692" spans="2:51" s="13" customFormat="1" ht="10">
      <c r="B692" s="190"/>
      <c r="C692" s="191"/>
      <c r="D692" s="192" t="s">
        <v>165</v>
      </c>
      <c r="E692" s="193" t="s">
        <v>19</v>
      </c>
      <c r="F692" s="194" t="s">
        <v>3292</v>
      </c>
      <c r="G692" s="191"/>
      <c r="H692" s="193" t="s">
        <v>19</v>
      </c>
      <c r="I692" s="195"/>
      <c r="J692" s="191"/>
      <c r="K692" s="191"/>
      <c r="L692" s="196"/>
      <c r="M692" s="197"/>
      <c r="N692" s="198"/>
      <c r="O692" s="198"/>
      <c r="P692" s="198"/>
      <c r="Q692" s="198"/>
      <c r="R692" s="198"/>
      <c r="S692" s="198"/>
      <c r="T692" s="199"/>
      <c r="AT692" s="200" t="s">
        <v>165</v>
      </c>
      <c r="AU692" s="200" t="s">
        <v>86</v>
      </c>
      <c r="AV692" s="13" t="s">
        <v>84</v>
      </c>
      <c r="AW692" s="13" t="s">
        <v>37</v>
      </c>
      <c r="AX692" s="13" t="s">
        <v>76</v>
      </c>
      <c r="AY692" s="200" t="s">
        <v>157</v>
      </c>
    </row>
    <row r="693" spans="2:51" s="13" customFormat="1" ht="10">
      <c r="B693" s="190"/>
      <c r="C693" s="191"/>
      <c r="D693" s="192" t="s">
        <v>165</v>
      </c>
      <c r="E693" s="193" t="s">
        <v>19</v>
      </c>
      <c r="F693" s="194" t="s">
        <v>2903</v>
      </c>
      <c r="G693" s="191"/>
      <c r="H693" s="193" t="s">
        <v>19</v>
      </c>
      <c r="I693" s="195"/>
      <c r="J693" s="191"/>
      <c r="K693" s="191"/>
      <c r="L693" s="196"/>
      <c r="M693" s="197"/>
      <c r="N693" s="198"/>
      <c r="O693" s="198"/>
      <c r="P693" s="198"/>
      <c r="Q693" s="198"/>
      <c r="R693" s="198"/>
      <c r="S693" s="198"/>
      <c r="T693" s="199"/>
      <c r="AT693" s="200" t="s">
        <v>165</v>
      </c>
      <c r="AU693" s="200" t="s">
        <v>86</v>
      </c>
      <c r="AV693" s="13" t="s">
        <v>84</v>
      </c>
      <c r="AW693" s="13" t="s">
        <v>37</v>
      </c>
      <c r="AX693" s="13" t="s">
        <v>76</v>
      </c>
      <c r="AY693" s="200" t="s">
        <v>157</v>
      </c>
    </row>
    <row r="694" spans="2:51" s="13" customFormat="1" ht="10">
      <c r="B694" s="190"/>
      <c r="C694" s="191"/>
      <c r="D694" s="192" t="s">
        <v>165</v>
      </c>
      <c r="E694" s="193" t="s">
        <v>19</v>
      </c>
      <c r="F694" s="194" t="s">
        <v>3293</v>
      </c>
      <c r="G694" s="191"/>
      <c r="H694" s="193" t="s">
        <v>19</v>
      </c>
      <c r="I694" s="195"/>
      <c r="J694" s="191"/>
      <c r="K694" s="191"/>
      <c r="L694" s="196"/>
      <c r="M694" s="197"/>
      <c r="N694" s="198"/>
      <c r="O694" s="198"/>
      <c r="P694" s="198"/>
      <c r="Q694" s="198"/>
      <c r="R694" s="198"/>
      <c r="S694" s="198"/>
      <c r="T694" s="199"/>
      <c r="AT694" s="200" t="s">
        <v>165</v>
      </c>
      <c r="AU694" s="200" t="s">
        <v>86</v>
      </c>
      <c r="AV694" s="13" t="s">
        <v>84</v>
      </c>
      <c r="AW694" s="13" t="s">
        <v>37</v>
      </c>
      <c r="AX694" s="13" t="s">
        <v>76</v>
      </c>
      <c r="AY694" s="200" t="s">
        <v>157</v>
      </c>
    </row>
    <row r="695" spans="2:51" s="13" customFormat="1" ht="10">
      <c r="B695" s="190"/>
      <c r="C695" s="191"/>
      <c r="D695" s="192" t="s">
        <v>165</v>
      </c>
      <c r="E695" s="193" t="s">
        <v>19</v>
      </c>
      <c r="F695" s="194" t="s">
        <v>3294</v>
      </c>
      <c r="G695" s="191"/>
      <c r="H695" s="193" t="s">
        <v>19</v>
      </c>
      <c r="I695" s="195"/>
      <c r="J695" s="191"/>
      <c r="K695" s="191"/>
      <c r="L695" s="196"/>
      <c r="M695" s="197"/>
      <c r="N695" s="198"/>
      <c r="O695" s="198"/>
      <c r="P695" s="198"/>
      <c r="Q695" s="198"/>
      <c r="R695" s="198"/>
      <c r="S695" s="198"/>
      <c r="T695" s="199"/>
      <c r="AT695" s="200" t="s">
        <v>165</v>
      </c>
      <c r="AU695" s="200" t="s">
        <v>86</v>
      </c>
      <c r="AV695" s="13" t="s">
        <v>84</v>
      </c>
      <c r="AW695" s="13" t="s">
        <v>37</v>
      </c>
      <c r="AX695" s="13" t="s">
        <v>76</v>
      </c>
      <c r="AY695" s="200" t="s">
        <v>157</v>
      </c>
    </row>
    <row r="696" spans="2:51" s="13" customFormat="1" ht="10">
      <c r="B696" s="190"/>
      <c r="C696" s="191"/>
      <c r="D696" s="192" t="s">
        <v>165</v>
      </c>
      <c r="E696" s="193" t="s">
        <v>19</v>
      </c>
      <c r="F696" s="194" t="s">
        <v>3295</v>
      </c>
      <c r="G696" s="191"/>
      <c r="H696" s="193" t="s">
        <v>19</v>
      </c>
      <c r="I696" s="195"/>
      <c r="J696" s="191"/>
      <c r="K696" s="191"/>
      <c r="L696" s="196"/>
      <c r="M696" s="197"/>
      <c r="N696" s="198"/>
      <c r="O696" s="198"/>
      <c r="P696" s="198"/>
      <c r="Q696" s="198"/>
      <c r="R696" s="198"/>
      <c r="S696" s="198"/>
      <c r="T696" s="199"/>
      <c r="AT696" s="200" t="s">
        <v>165</v>
      </c>
      <c r="AU696" s="200" t="s">
        <v>86</v>
      </c>
      <c r="AV696" s="13" t="s">
        <v>84</v>
      </c>
      <c r="AW696" s="13" t="s">
        <v>37</v>
      </c>
      <c r="AX696" s="13" t="s">
        <v>76</v>
      </c>
      <c r="AY696" s="200" t="s">
        <v>157</v>
      </c>
    </row>
    <row r="697" spans="2:51" s="13" customFormat="1" ht="10">
      <c r="B697" s="190"/>
      <c r="C697" s="191"/>
      <c r="D697" s="192" t="s">
        <v>165</v>
      </c>
      <c r="E697" s="193" t="s">
        <v>19</v>
      </c>
      <c r="F697" s="194" t="s">
        <v>3296</v>
      </c>
      <c r="G697" s="191"/>
      <c r="H697" s="193" t="s">
        <v>19</v>
      </c>
      <c r="I697" s="195"/>
      <c r="J697" s="191"/>
      <c r="K697" s="191"/>
      <c r="L697" s="196"/>
      <c r="M697" s="197"/>
      <c r="N697" s="198"/>
      <c r="O697" s="198"/>
      <c r="P697" s="198"/>
      <c r="Q697" s="198"/>
      <c r="R697" s="198"/>
      <c r="S697" s="198"/>
      <c r="T697" s="199"/>
      <c r="AT697" s="200" t="s">
        <v>165</v>
      </c>
      <c r="AU697" s="200" t="s">
        <v>86</v>
      </c>
      <c r="AV697" s="13" t="s">
        <v>84</v>
      </c>
      <c r="AW697" s="13" t="s">
        <v>37</v>
      </c>
      <c r="AX697" s="13" t="s">
        <v>76</v>
      </c>
      <c r="AY697" s="200" t="s">
        <v>157</v>
      </c>
    </row>
    <row r="698" spans="2:51" s="13" customFormat="1" ht="10">
      <c r="B698" s="190"/>
      <c r="C698" s="191"/>
      <c r="D698" s="192" t="s">
        <v>165</v>
      </c>
      <c r="E698" s="193" t="s">
        <v>19</v>
      </c>
      <c r="F698" s="194" t="s">
        <v>3297</v>
      </c>
      <c r="G698" s="191"/>
      <c r="H698" s="193" t="s">
        <v>19</v>
      </c>
      <c r="I698" s="195"/>
      <c r="J698" s="191"/>
      <c r="K698" s="191"/>
      <c r="L698" s="196"/>
      <c r="M698" s="197"/>
      <c r="N698" s="198"/>
      <c r="O698" s="198"/>
      <c r="P698" s="198"/>
      <c r="Q698" s="198"/>
      <c r="R698" s="198"/>
      <c r="S698" s="198"/>
      <c r="T698" s="199"/>
      <c r="AT698" s="200" t="s">
        <v>165</v>
      </c>
      <c r="AU698" s="200" t="s">
        <v>86</v>
      </c>
      <c r="AV698" s="13" t="s">
        <v>84</v>
      </c>
      <c r="AW698" s="13" t="s">
        <v>37</v>
      </c>
      <c r="AX698" s="13" t="s">
        <v>76</v>
      </c>
      <c r="AY698" s="200" t="s">
        <v>157</v>
      </c>
    </row>
    <row r="699" spans="2:51" s="13" customFormat="1" ht="10">
      <c r="B699" s="190"/>
      <c r="C699" s="191"/>
      <c r="D699" s="192" t="s">
        <v>165</v>
      </c>
      <c r="E699" s="193" t="s">
        <v>19</v>
      </c>
      <c r="F699" s="194" t="s">
        <v>3303</v>
      </c>
      <c r="G699" s="191"/>
      <c r="H699" s="193" t="s">
        <v>19</v>
      </c>
      <c r="I699" s="195"/>
      <c r="J699" s="191"/>
      <c r="K699" s="191"/>
      <c r="L699" s="196"/>
      <c r="M699" s="197"/>
      <c r="N699" s="198"/>
      <c r="O699" s="198"/>
      <c r="P699" s="198"/>
      <c r="Q699" s="198"/>
      <c r="R699" s="198"/>
      <c r="S699" s="198"/>
      <c r="T699" s="199"/>
      <c r="AT699" s="200" t="s">
        <v>165</v>
      </c>
      <c r="AU699" s="200" t="s">
        <v>86</v>
      </c>
      <c r="AV699" s="13" t="s">
        <v>84</v>
      </c>
      <c r="AW699" s="13" t="s">
        <v>37</v>
      </c>
      <c r="AX699" s="13" t="s">
        <v>76</v>
      </c>
      <c r="AY699" s="200" t="s">
        <v>157</v>
      </c>
    </row>
    <row r="700" spans="2:51" s="14" customFormat="1" ht="10">
      <c r="B700" s="201"/>
      <c r="C700" s="202"/>
      <c r="D700" s="192" t="s">
        <v>165</v>
      </c>
      <c r="E700" s="203" t="s">
        <v>19</v>
      </c>
      <c r="F700" s="204" t="s">
        <v>3513</v>
      </c>
      <c r="G700" s="202"/>
      <c r="H700" s="205">
        <v>2</v>
      </c>
      <c r="I700" s="206"/>
      <c r="J700" s="202"/>
      <c r="K700" s="202"/>
      <c r="L700" s="207"/>
      <c r="M700" s="208"/>
      <c r="N700" s="209"/>
      <c r="O700" s="209"/>
      <c r="P700" s="209"/>
      <c r="Q700" s="209"/>
      <c r="R700" s="209"/>
      <c r="S700" s="209"/>
      <c r="T700" s="210"/>
      <c r="AT700" s="211" t="s">
        <v>165</v>
      </c>
      <c r="AU700" s="211" t="s">
        <v>86</v>
      </c>
      <c r="AV700" s="14" t="s">
        <v>86</v>
      </c>
      <c r="AW700" s="14" t="s">
        <v>37</v>
      </c>
      <c r="AX700" s="14" t="s">
        <v>84</v>
      </c>
      <c r="AY700" s="211" t="s">
        <v>157</v>
      </c>
    </row>
    <row r="701" spans="1:65" s="2" customFormat="1" ht="14.4" customHeight="1">
      <c r="A701" s="36"/>
      <c r="B701" s="37"/>
      <c r="C701" s="176" t="s">
        <v>551</v>
      </c>
      <c r="D701" s="176" t="s">
        <v>159</v>
      </c>
      <c r="E701" s="177" t="s">
        <v>3269</v>
      </c>
      <c r="F701" s="178" t="s">
        <v>3270</v>
      </c>
      <c r="G701" s="179" t="s">
        <v>224</v>
      </c>
      <c r="H701" s="180">
        <v>113.1</v>
      </c>
      <c r="I701" s="181"/>
      <c r="J701" s="182">
        <f>ROUND(I701*H701,2)</f>
        <v>0</v>
      </c>
      <c r="K701" s="183"/>
      <c r="L701" s="41"/>
      <c r="M701" s="184" t="s">
        <v>19</v>
      </c>
      <c r="N701" s="185" t="s">
        <v>47</v>
      </c>
      <c r="O701" s="66"/>
      <c r="P701" s="186">
        <f>O701*H701</f>
        <v>0</v>
      </c>
      <c r="Q701" s="186">
        <v>0</v>
      </c>
      <c r="R701" s="186">
        <f>Q701*H701</f>
        <v>0</v>
      </c>
      <c r="S701" s="186">
        <v>0</v>
      </c>
      <c r="T701" s="187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8" t="s">
        <v>163</v>
      </c>
      <c r="AT701" s="188" t="s">
        <v>159</v>
      </c>
      <c r="AU701" s="188" t="s">
        <v>86</v>
      </c>
      <c r="AY701" s="19" t="s">
        <v>157</v>
      </c>
      <c r="BE701" s="189">
        <f>IF(N701="základní",J701,0)</f>
        <v>0</v>
      </c>
      <c r="BF701" s="189">
        <f>IF(N701="snížená",J701,0)</f>
        <v>0</v>
      </c>
      <c r="BG701" s="189">
        <f>IF(N701="zákl. přenesená",J701,0)</f>
        <v>0</v>
      </c>
      <c r="BH701" s="189">
        <f>IF(N701="sníž. přenesená",J701,0)</f>
        <v>0</v>
      </c>
      <c r="BI701" s="189">
        <f>IF(N701="nulová",J701,0)</f>
        <v>0</v>
      </c>
      <c r="BJ701" s="19" t="s">
        <v>84</v>
      </c>
      <c r="BK701" s="189">
        <f>ROUND(I701*H701,2)</f>
        <v>0</v>
      </c>
      <c r="BL701" s="19" t="s">
        <v>163</v>
      </c>
      <c r="BM701" s="188" t="s">
        <v>3514</v>
      </c>
    </row>
    <row r="702" spans="1:47" s="2" customFormat="1" ht="10">
      <c r="A702" s="36"/>
      <c r="B702" s="37"/>
      <c r="C702" s="38"/>
      <c r="D702" s="212" t="s">
        <v>178</v>
      </c>
      <c r="E702" s="38"/>
      <c r="F702" s="213" t="s">
        <v>3272</v>
      </c>
      <c r="G702" s="38"/>
      <c r="H702" s="38"/>
      <c r="I702" s="214"/>
      <c r="J702" s="38"/>
      <c r="K702" s="38"/>
      <c r="L702" s="41"/>
      <c r="M702" s="215"/>
      <c r="N702" s="216"/>
      <c r="O702" s="66"/>
      <c r="P702" s="66"/>
      <c r="Q702" s="66"/>
      <c r="R702" s="66"/>
      <c r="S702" s="66"/>
      <c r="T702" s="67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T702" s="19" t="s">
        <v>178</v>
      </c>
      <c r="AU702" s="19" t="s">
        <v>86</v>
      </c>
    </row>
    <row r="703" spans="2:51" s="13" customFormat="1" ht="10">
      <c r="B703" s="190"/>
      <c r="C703" s="191"/>
      <c r="D703" s="192" t="s">
        <v>165</v>
      </c>
      <c r="E703" s="193" t="s">
        <v>19</v>
      </c>
      <c r="F703" s="194" t="s">
        <v>3292</v>
      </c>
      <c r="G703" s="191"/>
      <c r="H703" s="193" t="s">
        <v>19</v>
      </c>
      <c r="I703" s="195"/>
      <c r="J703" s="191"/>
      <c r="K703" s="191"/>
      <c r="L703" s="196"/>
      <c r="M703" s="197"/>
      <c r="N703" s="198"/>
      <c r="O703" s="198"/>
      <c r="P703" s="198"/>
      <c r="Q703" s="198"/>
      <c r="R703" s="198"/>
      <c r="S703" s="198"/>
      <c r="T703" s="199"/>
      <c r="AT703" s="200" t="s">
        <v>165</v>
      </c>
      <c r="AU703" s="200" t="s">
        <v>86</v>
      </c>
      <c r="AV703" s="13" t="s">
        <v>84</v>
      </c>
      <c r="AW703" s="13" t="s">
        <v>37</v>
      </c>
      <c r="AX703" s="13" t="s">
        <v>76</v>
      </c>
      <c r="AY703" s="200" t="s">
        <v>157</v>
      </c>
    </row>
    <row r="704" spans="2:51" s="13" customFormat="1" ht="10">
      <c r="B704" s="190"/>
      <c r="C704" s="191"/>
      <c r="D704" s="192" t="s">
        <v>165</v>
      </c>
      <c r="E704" s="193" t="s">
        <v>19</v>
      </c>
      <c r="F704" s="194" t="s">
        <v>2903</v>
      </c>
      <c r="G704" s="191"/>
      <c r="H704" s="193" t="s">
        <v>19</v>
      </c>
      <c r="I704" s="195"/>
      <c r="J704" s="191"/>
      <c r="K704" s="191"/>
      <c r="L704" s="196"/>
      <c r="M704" s="197"/>
      <c r="N704" s="198"/>
      <c r="O704" s="198"/>
      <c r="P704" s="198"/>
      <c r="Q704" s="198"/>
      <c r="R704" s="198"/>
      <c r="S704" s="198"/>
      <c r="T704" s="199"/>
      <c r="AT704" s="200" t="s">
        <v>165</v>
      </c>
      <c r="AU704" s="200" t="s">
        <v>86</v>
      </c>
      <c r="AV704" s="13" t="s">
        <v>84</v>
      </c>
      <c r="AW704" s="13" t="s">
        <v>37</v>
      </c>
      <c r="AX704" s="13" t="s">
        <v>76</v>
      </c>
      <c r="AY704" s="200" t="s">
        <v>157</v>
      </c>
    </row>
    <row r="705" spans="2:51" s="13" customFormat="1" ht="10">
      <c r="B705" s="190"/>
      <c r="C705" s="191"/>
      <c r="D705" s="192" t="s">
        <v>165</v>
      </c>
      <c r="E705" s="193" t="s">
        <v>19</v>
      </c>
      <c r="F705" s="194" t="s">
        <v>3293</v>
      </c>
      <c r="G705" s="191"/>
      <c r="H705" s="193" t="s">
        <v>19</v>
      </c>
      <c r="I705" s="195"/>
      <c r="J705" s="191"/>
      <c r="K705" s="191"/>
      <c r="L705" s="196"/>
      <c r="M705" s="197"/>
      <c r="N705" s="198"/>
      <c r="O705" s="198"/>
      <c r="P705" s="198"/>
      <c r="Q705" s="198"/>
      <c r="R705" s="198"/>
      <c r="S705" s="198"/>
      <c r="T705" s="199"/>
      <c r="AT705" s="200" t="s">
        <v>165</v>
      </c>
      <c r="AU705" s="200" t="s">
        <v>86</v>
      </c>
      <c r="AV705" s="13" t="s">
        <v>84</v>
      </c>
      <c r="AW705" s="13" t="s">
        <v>37</v>
      </c>
      <c r="AX705" s="13" t="s">
        <v>76</v>
      </c>
      <c r="AY705" s="200" t="s">
        <v>157</v>
      </c>
    </row>
    <row r="706" spans="2:51" s="13" customFormat="1" ht="10">
      <c r="B706" s="190"/>
      <c r="C706" s="191"/>
      <c r="D706" s="192" t="s">
        <v>165</v>
      </c>
      <c r="E706" s="193" t="s">
        <v>19</v>
      </c>
      <c r="F706" s="194" t="s">
        <v>3294</v>
      </c>
      <c r="G706" s="191"/>
      <c r="H706" s="193" t="s">
        <v>19</v>
      </c>
      <c r="I706" s="195"/>
      <c r="J706" s="191"/>
      <c r="K706" s="191"/>
      <c r="L706" s="196"/>
      <c r="M706" s="197"/>
      <c r="N706" s="198"/>
      <c r="O706" s="198"/>
      <c r="P706" s="198"/>
      <c r="Q706" s="198"/>
      <c r="R706" s="198"/>
      <c r="S706" s="198"/>
      <c r="T706" s="199"/>
      <c r="AT706" s="200" t="s">
        <v>165</v>
      </c>
      <c r="AU706" s="200" t="s">
        <v>86</v>
      </c>
      <c r="AV706" s="13" t="s">
        <v>84</v>
      </c>
      <c r="AW706" s="13" t="s">
        <v>37</v>
      </c>
      <c r="AX706" s="13" t="s">
        <v>76</v>
      </c>
      <c r="AY706" s="200" t="s">
        <v>157</v>
      </c>
    </row>
    <row r="707" spans="2:51" s="13" customFormat="1" ht="10">
      <c r="B707" s="190"/>
      <c r="C707" s="191"/>
      <c r="D707" s="192" t="s">
        <v>165</v>
      </c>
      <c r="E707" s="193" t="s">
        <v>19</v>
      </c>
      <c r="F707" s="194" t="s">
        <v>3295</v>
      </c>
      <c r="G707" s="191"/>
      <c r="H707" s="193" t="s">
        <v>19</v>
      </c>
      <c r="I707" s="195"/>
      <c r="J707" s="191"/>
      <c r="K707" s="191"/>
      <c r="L707" s="196"/>
      <c r="M707" s="197"/>
      <c r="N707" s="198"/>
      <c r="O707" s="198"/>
      <c r="P707" s="198"/>
      <c r="Q707" s="198"/>
      <c r="R707" s="198"/>
      <c r="S707" s="198"/>
      <c r="T707" s="199"/>
      <c r="AT707" s="200" t="s">
        <v>165</v>
      </c>
      <c r="AU707" s="200" t="s">
        <v>86</v>
      </c>
      <c r="AV707" s="13" t="s">
        <v>84</v>
      </c>
      <c r="AW707" s="13" t="s">
        <v>37</v>
      </c>
      <c r="AX707" s="13" t="s">
        <v>76</v>
      </c>
      <c r="AY707" s="200" t="s">
        <v>157</v>
      </c>
    </row>
    <row r="708" spans="2:51" s="13" customFormat="1" ht="10">
      <c r="B708" s="190"/>
      <c r="C708" s="191"/>
      <c r="D708" s="192" t="s">
        <v>165</v>
      </c>
      <c r="E708" s="193" t="s">
        <v>19</v>
      </c>
      <c r="F708" s="194" t="s">
        <v>3296</v>
      </c>
      <c r="G708" s="191"/>
      <c r="H708" s="193" t="s">
        <v>19</v>
      </c>
      <c r="I708" s="195"/>
      <c r="J708" s="191"/>
      <c r="K708" s="191"/>
      <c r="L708" s="196"/>
      <c r="M708" s="197"/>
      <c r="N708" s="198"/>
      <c r="O708" s="198"/>
      <c r="P708" s="198"/>
      <c r="Q708" s="198"/>
      <c r="R708" s="198"/>
      <c r="S708" s="198"/>
      <c r="T708" s="199"/>
      <c r="AT708" s="200" t="s">
        <v>165</v>
      </c>
      <c r="AU708" s="200" t="s">
        <v>86</v>
      </c>
      <c r="AV708" s="13" t="s">
        <v>84</v>
      </c>
      <c r="AW708" s="13" t="s">
        <v>37</v>
      </c>
      <c r="AX708" s="13" t="s">
        <v>76</v>
      </c>
      <c r="AY708" s="200" t="s">
        <v>157</v>
      </c>
    </row>
    <row r="709" spans="2:51" s="13" customFormat="1" ht="10">
      <c r="B709" s="190"/>
      <c r="C709" s="191"/>
      <c r="D709" s="192" t="s">
        <v>165</v>
      </c>
      <c r="E709" s="193" t="s">
        <v>19</v>
      </c>
      <c r="F709" s="194" t="s">
        <v>3297</v>
      </c>
      <c r="G709" s="191"/>
      <c r="H709" s="193" t="s">
        <v>19</v>
      </c>
      <c r="I709" s="195"/>
      <c r="J709" s="191"/>
      <c r="K709" s="191"/>
      <c r="L709" s="196"/>
      <c r="M709" s="197"/>
      <c r="N709" s="198"/>
      <c r="O709" s="198"/>
      <c r="P709" s="198"/>
      <c r="Q709" s="198"/>
      <c r="R709" s="198"/>
      <c r="S709" s="198"/>
      <c r="T709" s="199"/>
      <c r="AT709" s="200" t="s">
        <v>165</v>
      </c>
      <c r="AU709" s="200" t="s">
        <v>86</v>
      </c>
      <c r="AV709" s="13" t="s">
        <v>84</v>
      </c>
      <c r="AW709" s="13" t="s">
        <v>37</v>
      </c>
      <c r="AX709" s="13" t="s">
        <v>76</v>
      </c>
      <c r="AY709" s="200" t="s">
        <v>157</v>
      </c>
    </row>
    <row r="710" spans="2:51" s="13" customFormat="1" ht="10">
      <c r="B710" s="190"/>
      <c r="C710" s="191"/>
      <c r="D710" s="192" t="s">
        <v>165</v>
      </c>
      <c r="E710" s="193" t="s">
        <v>19</v>
      </c>
      <c r="F710" s="194" t="s">
        <v>3319</v>
      </c>
      <c r="G710" s="191"/>
      <c r="H710" s="193" t="s">
        <v>19</v>
      </c>
      <c r="I710" s="195"/>
      <c r="J710" s="191"/>
      <c r="K710" s="191"/>
      <c r="L710" s="196"/>
      <c r="M710" s="197"/>
      <c r="N710" s="198"/>
      <c r="O710" s="198"/>
      <c r="P710" s="198"/>
      <c r="Q710" s="198"/>
      <c r="R710" s="198"/>
      <c r="S710" s="198"/>
      <c r="T710" s="199"/>
      <c r="AT710" s="200" t="s">
        <v>165</v>
      </c>
      <c r="AU710" s="200" t="s">
        <v>86</v>
      </c>
      <c r="AV710" s="13" t="s">
        <v>84</v>
      </c>
      <c r="AW710" s="13" t="s">
        <v>37</v>
      </c>
      <c r="AX710" s="13" t="s">
        <v>76</v>
      </c>
      <c r="AY710" s="200" t="s">
        <v>157</v>
      </c>
    </row>
    <row r="711" spans="2:51" s="14" customFormat="1" ht="10">
      <c r="B711" s="201"/>
      <c r="C711" s="202"/>
      <c r="D711" s="192" t="s">
        <v>165</v>
      </c>
      <c r="E711" s="203" t="s">
        <v>19</v>
      </c>
      <c r="F711" s="204" t="s">
        <v>3468</v>
      </c>
      <c r="G711" s="202"/>
      <c r="H711" s="205">
        <v>103.1</v>
      </c>
      <c r="I711" s="206"/>
      <c r="J711" s="202"/>
      <c r="K711" s="202"/>
      <c r="L711" s="207"/>
      <c r="M711" s="208"/>
      <c r="N711" s="209"/>
      <c r="O711" s="209"/>
      <c r="P711" s="209"/>
      <c r="Q711" s="209"/>
      <c r="R711" s="209"/>
      <c r="S711" s="209"/>
      <c r="T711" s="210"/>
      <c r="AT711" s="211" t="s">
        <v>165</v>
      </c>
      <c r="AU711" s="211" t="s">
        <v>86</v>
      </c>
      <c r="AV711" s="14" t="s">
        <v>86</v>
      </c>
      <c r="AW711" s="14" t="s">
        <v>37</v>
      </c>
      <c r="AX711" s="14" t="s">
        <v>76</v>
      </c>
      <c r="AY711" s="211" t="s">
        <v>157</v>
      </c>
    </row>
    <row r="712" spans="2:51" s="14" customFormat="1" ht="10">
      <c r="B712" s="201"/>
      <c r="C712" s="202"/>
      <c r="D712" s="192" t="s">
        <v>165</v>
      </c>
      <c r="E712" s="203" t="s">
        <v>19</v>
      </c>
      <c r="F712" s="204" t="s">
        <v>3469</v>
      </c>
      <c r="G712" s="202"/>
      <c r="H712" s="205">
        <v>10</v>
      </c>
      <c r="I712" s="206"/>
      <c r="J712" s="202"/>
      <c r="K712" s="202"/>
      <c r="L712" s="207"/>
      <c r="M712" s="208"/>
      <c r="N712" s="209"/>
      <c r="O712" s="209"/>
      <c r="P712" s="209"/>
      <c r="Q712" s="209"/>
      <c r="R712" s="209"/>
      <c r="S712" s="209"/>
      <c r="T712" s="210"/>
      <c r="AT712" s="211" t="s">
        <v>165</v>
      </c>
      <c r="AU712" s="211" t="s">
        <v>86</v>
      </c>
      <c r="AV712" s="14" t="s">
        <v>86</v>
      </c>
      <c r="AW712" s="14" t="s">
        <v>37</v>
      </c>
      <c r="AX712" s="14" t="s">
        <v>76</v>
      </c>
      <c r="AY712" s="211" t="s">
        <v>157</v>
      </c>
    </row>
    <row r="713" spans="2:51" s="15" customFormat="1" ht="10">
      <c r="B713" s="217"/>
      <c r="C713" s="218"/>
      <c r="D713" s="192" t="s">
        <v>165</v>
      </c>
      <c r="E713" s="219" t="s">
        <v>19</v>
      </c>
      <c r="F713" s="220" t="s">
        <v>183</v>
      </c>
      <c r="G713" s="218"/>
      <c r="H713" s="221">
        <v>113.1</v>
      </c>
      <c r="I713" s="222"/>
      <c r="J713" s="218"/>
      <c r="K713" s="218"/>
      <c r="L713" s="223"/>
      <c r="M713" s="224"/>
      <c r="N713" s="225"/>
      <c r="O713" s="225"/>
      <c r="P713" s="225"/>
      <c r="Q713" s="225"/>
      <c r="R713" s="225"/>
      <c r="S713" s="225"/>
      <c r="T713" s="226"/>
      <c r="AT713" s="227" t="s">
        <v>165</v>
      </c>
      <c r="AU713" s="227" t="s">
        <v>86</v>
      </c>
      <c r="AV713" s="15" t="s">
        <v>163</v>
      </c>
      <c r="AW713" s="15" t="s">
        <v>37</v>
      </c>
      <c r="AX713" s="15" t="s">
        <v>84</v>
      </c>
      <c r="AY713" s="227" t="s">
        <v>157</v>
      </c>
    </row>
    <row r="714" spans="1:65" s="2" customFormat="1" ht="14.4" customHeight="1">
      <c r="A714" s="36"/>
      <c r="B714" s="37"/>
      <c r="C714" s="176" t="s">
        <v>558</v>
      </c>
      <c r="D714" s="176" t="s">
        <v>159</v>
      </c>
      <c r="E714" s="177" t="s">
        <v>3011</v>
      </c>
      <c r="F714" s="178" t="s">
        <v>3012</v>
      </c>
      <c r="G714" s="179" t="s">
        <v>162</v>
      </c>
      <c r="H714" s="180">
        <v>10</v>
      </c>
      <c r="I714" s="181"/>
      <c r="J714" s="182">
        <f>ROUND(I714*H714,2)</f>
        <v>0</v>
      </c>
      <c r="K714" s="183"/>
      <c r="L714" s="41"/>
      <c r="M714" s="184" t="s">
        <v>19</v>
      </c>
      <c r="N714" s="185" t="s">
        <v>47</v>
      </c>
      <c r="O714" s="66"/>
      <c r="P714" s="186">
        <f>O714*H714</f>
        <v>0</v>
      </c>
      <c r="Q714" s="186">
        <v>0.01019</v>
      </c>
      <c r="R714" s="186">
        <f>Q714*H714</f>
        <v>0.10189999999999999</v>
      </c>
      <c r="S714" s="186">
        <v>0</v>
      </c>
      <c r="T714" s="187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88" t="s">
        <v>163</v>
      </c>
      <c r="AT714" s="188" t="s">
        <v>159</v>
      </c>
      <c r="AU714" s="188" t="s">
        <v>86</v>
      </c>
      <c r="AY714" s="19" t="s">
        <v>157</v>
      </c>
      <c r="BE714" s="189">
        <f>IF(N714="základní",J714,0)</f>
        <v>0</v>
      </c>
      <c r="BF714" s="189">
        <f>IF(N714="snížená",J714,0)</f>
        <v>0</v>
      </c>
      <c r="BG714" s="189">
        <f>IF(N714="zákl. přenesená",J714,0)</f>
        <v>0</v>
      </c>
      <c r="BH714" s="189">
        <f>IF(N714="sníž. přenesená",J714,0)</f>
        <v>0</v>
      </c>
      <c r="BI714" s="189">
        <f>IF(N714="nulová",J714,0)</f>
        <v>0</v>
      </c>
      <c r="BJ714" s="19" t="s">
        <v>84</v>
      </c>
      <c r="BK714" s="189">
        <f>ROUND(I714*H714,2)</f>
        <v>0</v>
      </c>
      <c r="BL714" s="19" t="s">
        <v>163</v>
      </c>
      <c r="BM714" s="188" t="s">
        <v>3515</v>
      </c>
    </row>
    <row r="715" spans="1:47" s="2" customFormat="1" ht="10">
      <c r="A715" s="36"/>
      <c r="B715" s="37"/>
      <c r="C715" s="38"/>
      <c r="D715" s="212" t="s">
        <v>178</v>
      </c>
      <c r="E715" s="38"/>
      <c r="F715" s="213" t="s">
        <v>3014</v>
      </c>
      <c r="G715" s="38"/>
      <c r="H715" s="38"/>
      <c r="I715" s="214"/>
      <c r="J715" s="38"/>
      <c r="K715" s="38"/>
      <c r="L715" s="41"/>
      <c r="M715" s="215"/>
      <c r="N715" s="216"/>
      <c r="O715" s="66"/>
      <c r="P715" s="66"/>
      <c r="Q715" s="66"/>
      <c r="R715" s="66"/>
      <c r="S715" s="66"/>
      <c r="T715" s="67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178</v>
      </c>
      <c r="AU715" s="19" t="s">
        <v>86</v>
      </c>
    </row>
    <row r="716" spans="2:51" s="13" customFormat="1" ht="10">
      <c r="B716" s="190"/>
      <c r="C716" s="191"/>
      <c r="D716" s="192" t="s">
        <v>165</v>
      </c>
      <c r="E716" s="193" t="s">
        <v>19</v>
      </c>
      <c r="F716" s="194" t="s">
        <v>3292</v>
      </c>
      <c r="G716" s="191"/>
      <c r="H716" s="193" t="s">
        <v>19</v>
      </c>
      <c r="I716" s="195"/>
      <c r="J716" s="191"/>
      <c r="K716" s="191"/>
      <c r="L716" s="196"/>
      <c r="M716" s="197"/>
      <c r="N716" s="198"/>
      <c r="O716" s="198"/>
      <c r="P716" s="198"/>
      <c r="Q716" s="198"/>
      <c r="R716" s="198"/>
      <c r="S716" s="198"/>
      <c r="T716" s="199"/>
      <c r="AT716" s="200" t="s">
        <v>165</v>
      </c>
      <c r="AU716" s="200" t="s">
        <v>86</v>
      </c>
      <c r="AV716" s="13" t="s">
        <v>84</v>
      </c>
      <c r="AW716" s="13" t="s">
        <v>37</v>
      </c>
      <c r="AX716" s="13" t="s">
        <v>76</v>
      </c>
      <c r="AY716" s="200" t="s">
        <v>157</v>
      </c>
    </row>
    <row r="717" spans="2:51" s="13" customFormat="1" ht="10">
      <c r="B717" s="190"/>
      <c r="C717" s="191"/>
      <c r="D717" s="192" t="s">
        <v>165</v>
      </c>
      <c r="E717" s="193" t="s">
        <v>19</v>
      </c>
      <c r="F717" s="194" t="s">
        <v>2903</v>
      </c>
      <c r="G717" s="191"/>
      <c r="H717" s="193" t="s">
        <v>19</v>
      </c>
      <c r="I717" s="195"/>
      <c r="J717" s="191"/>
      <c r="K717" s="191"/>
      <c r="L717" s="196"/>
      <c r="M717" s="197"/>
      <c r="N717" s="198"/>
      <c r="O717" s="198"/>
      <c r="P717" s="198"/>
      <c r="Q717" s="198"/>
      <c r="R717" s="198"/>
      <c r="S717" s="198"/>
      <c r="T717" s="199"/>
      <c r="AT717" s="200" t="s">
        <v>165</v>
      </c>
      <c r="AU717" s="200" t="s">
        <v>86</v>
      </c>
      <c r="AV717" s="13" t="s">
        <v>84</v>
      </c>
      <c r="AW717" s="13" t="s">
        <v>37</v>
      </c>
      <c r="AX717" s="13" t="s">
        <v>76</v>
      </c>
      <c r="AY717" s="200" t="s">
        <v>157</v>
      </c>
    </row>
    <row r="718" spans="2:51" s="13" customFormat="1" ht="10">
      <c r="B718" s="190"/>
      <c r="C718" s="191"/>
      <c r="D718" s="192" t="s">
        <v>165</v>
      </c>
      <c r="E718" s="193" t="s">
        <v>19</v>
      </c>
      <c r="F718" s="194" t="s">
        <v>3293</v>
      </c>
      <c r="G718" s="191"/>
      <c r="H718" s="193" t="s">
        <v>19</v>
      </c>
      <c r="I718" s="195"/>
      <c r="J718" s="191"/>
      <c r="K718" s="191"/>
      <c r="L718" s="196"/>
      <c r="M718" s="197"/>
      <c r="N718" s="198"/>
      <c r="O718" s="198"/>
      <c r="P718" s="198"/>
      <c r="Q718" s="198"/>
      <c r="R718" s="198"/>
      <c r="S718" s="198"/>
      <c r="T718" s="199"/>
      <c r="AT718" s="200" t="s">
        <v>165</v>
      </c>
      <c r="AU718" s="200" t="s">
        <v>86</v>
      </c>
      <c r="AV718" s="13" t="s">
        <v>84</v>
      </c>
      <c r="AW718" s="13" t="s">
        <v>37</v>
      </c>
      <c r="AX718" s="13" t="s">
        <v>76</v>
      </c>
      <c r="AY718" s="200" t="s">
        <v>157</v>
      </c>
    </row>
    <row r="719" spans="2:51" s="13" customFormat="1" ht="10">
      <c r="B719" s="190"/>
      <c r="C719" s="191"/>
      <c r="D719" s="192" t="s">
        <v>165</v>
      </c>
      <c r="E719" s="193" t="s">
        <v>19</v>
      </c>
      <c r="F719" s="194" t="s">
        <v>3294</v>
      </c>
      <c r="G719" s="191"/>
      <c r="H719" s="193" t="s">
        <v>19</v>
      </c>
      <c r="I719" s="195"/>
      <c r="J719" s="191"/>
      <c r="K719" s="191"/>
      <c r="L719" s="196"/>
      <c r="M719" s="197"/>
      <c r="N719" s="198"/>
      <c r="O719" s="198"/>
      <c r="P719" s="198"/>
      <c r="Q719" s="198"/>
      <c r="R719" s="198"/>
      <c r="S719" s="198"/>
      <c r="T719" s="199"/>
      <c r="AT719" s="200" t="s">
        <v>165</v>
      </c>
      <c r="AU719" s="200" t="s">
        <v>86</v>
      </c>
      <c r="AV719" s="13" t="s">
        <v>84</v>
      </c>
      <c r="AW719" s="13" t="s">
        <v>37</v>
      </c>
      <c r="AX719" s="13" t="s">
        <v>76</v>
      </c>
      <c r="AY719" s="200" t="s">
        <v>157</v>
      </c>
    </row>
    <row r="720" spans="2:51" s="13" customFormat="1" ht="10">
      <c r="B720" s="190"/>
      <c r="C720" s="191"/>
      <c r="D720" s="192" t="s">
        <v>165</v>
      </c>
      <c r="E720" s="193" t="s">
        <v>19</v>
      </c>
      <c r="F720" s="194" t="s">
        <v>3295</v>
      </c>
      <c r="G720" s="191"/>
      <c r="H720" s="193" t="s">
        <v>19</v>
      </c>
      <c r="I720" s="195"/>
      <c r="J720" s="191"/>
      <c r="K720" s="191"/>
      <c r="L720" s="196"/>
      <c r="M720" s="197"/>
      <c r="N720" s="198"/>
      <c r="O720" s="198"/>
      <c r="P720" s="198"/>
      <c r="Q720" s="198"/>
      <c r="R720" s="198"/>
      <c r="S720" s="198"/>
      <c r="T720" s="199"/>
      <c r="AT720" s="200" t="s">
        <v>165</v>
      </c>
      <c r="AU720" s="200" t="s">
        <v>86</v>
      </c>
      <c r="AV720" s="13" t="s">
        <v>84</v>
      </c>
      <c r="AW720" s="13" t="s">
        <v>37</v>
      </c>
      <c r="AX720" s="13" t="s">
        <v>76</v>
      </c>
      <c r="AY720" s="200" t="s">
        <v>157</v>
      </c>
    </row>
    <row r="721" spans="2:51" s="13" customFormat="1" ht="10">
      <c r="B721" s="190"/>
      <c r="C721" s="191"/>
      <c r="D721" s="192" t="s">
        <v>165</v>
      </c>
      <c r="E721" s="193" t="s">
        <v>19</v>
      </c>
      <c r="F721" s="194" t="s">
        <v>3296</v>
      </c>
      <c r="G721" s="191"/>
      <c r="H721" s="193" t="s">
        <v>19</v>
      </c>
      <c r="I721" s="195"/>
      <c r="J721" s="191"/>
      <c r="K721" s="191"/>
      <c r="L721" s="196"/>
      <c r="M721" s="197"/>
      <c r="N721" s="198"/>
      <c r="O721" s="198"/>
      <c r="P721" s="198"/>
      <c r="Q721" s="198"/>
      <c r="R721" s="198"/>
      <c r="S721" s="198"/>
      <c r="T721" s="199"/>
      <c r="AT721" s="200" t="s">
        <v>165</v>
      </c>
      <c r="AU721" s="200" t="s">
        <v>86</v>
      </c>
      <c r="AV721" s="13" t="s">
        <v>84</v>
      </c>
      <c r="AW721" s="13" t="s">
        <v>37</v>
      </c>
      <c r="AX721" s="13" t="s">
        <v>76</v>
      </c>
      <c r="AY721" s="200" t="s">
        <v>157</v>
      </c>
    </row>
    <row r="722" spans="2:51" s="13" customFormat="1" ht="10">
      <c r="B722" s="190"/>
      <c r="C722" s="191"/>
      <c r="D722" s="192" t="s">
        <v>165</v>
      </c>
      <c r="E722" s="193" t="s">
        <v>19</v>
      </c>
      <c r="F722" s="194" t="s">
        <v>3297</v>
      </c>
      <c r="G722" s="191"/>
      <c r="H722" s="193" t="s">
        <v>19</v>
      </c>
      <c r="I722" s="195"/>
      <c r="J722" s="191"/>
      <c r="K722" s="191"/>
      <c r="L722" s="196"/>
      <c r="M722" s="197"/>
      <c r="N722" s="198"/>
      <c r="O722" s="198"/>
      <c r="P722" s="198"/>
      <c r="Q722" s="198"/>
      <c r="R722" s="198"/>
      <c r="S722" s="198"/>
      <c r="T722" s="199"/>
      <c r="AT722" s="200" t="s">
        <v>165</v>
      </c>
      <c r="AU722" s="200" t="s">
        <v>86</v>
      </c>
      <c r="AV722" s="13" t="s">
        <v>84</v>
      </c>
      <c r="AW722" s="13" t="s">
        <v>37</v>
      </c>
      <c r="AX722" s="13" t="s">
        <v>76</v>
      </c>
      <c r="AY722" s="200" t="s">
        <v>157</v>
      </c>
    </row>
    <row r="723" spans="2:51" s="13" customFormat="1" ht="10">
      <c r="B723" s="190"/>
      <c r="C723" s="191"/>
      <c r="D723" s="192" t="s">
        <v>165</v>
      </c>
      <c r="E723" s="193" t="s">
        <v>19</v>
      </c>
      <c r="F723" s="194" t="s">
        <v>3298</v>
      </c>
      <c r="G723" s="191"/>
      <c r="H723" s="193" t="s">
        <v>19</v>
      </c>
      <c r="I723" s="195"/>
      <c r="J723" s="191"/>
      <c r="K723" s="191"/>
      <c r="L723" s="196"/>
      <c r="M723" s="197"/>
      <c r="N723" s="198"/>
      <c r="O723" s="198"/>
      <c r="P723" s="198"/>
      <c r="Q723" s="198"/>
      <c r="R723" s="198"/>
      <c r="S723" s="198"/>
      <c r="T723" s="199"/>
      <c r="AT723" s="200" t="s">
        <v>165</v>
      </c>
      <c r="AU723" s="200" t="s">
        <v>86</v>
      </c>
      <c r="AV723" s="13" t="s">
        <v>84</v>
      </c>
      <c r="AW723" s="13" t="s">
        <v>37</v>
      </c>
      <c r="AX723" s="13" t="s">
        <v>76</v>
      </c>
      <c r="AY723" s="200" t="s">
        <v>157</v>
      </c>
    </row>
    <row r="724" spans="2:51" s="14" customFormat="1" ht="10">
      <c r="B724" s="201"/>
      <c r="C724" s="202"/>
      <c r="D724" s="192" t="s">
        <v>165</v>
      </c>
      <c r="E724" s="203" t="s">
        <v>19</v>
      </c>
      <c r="F724" s="204" t="s">
        <v>3516</v>
      </c>
      <c r="G724" s="202"/>
      <c r="H724" s="205">
        <v>6</v>
      </c>
      <c r="I724" s="206"/>
      <c r="J724" s="202"/>
      <c r="K724" s="202"/>
      <c r="L724" s="207"/>
      <c r="M724" s="208"/>
      <c r="N724" s="209"/>
      <c r="O724" s="209"/>
      <c r="P724" s="209"/>
      <c r="Q724" s="209"/>
      <c r="R724" s="209"/>
      <c r="S724" s="209"/>
      <c r="T724" s="210"/>
      <c r="AT724" s="211" t="s">
        <v>165</v>
      </c>
      <c r="AU724" s="211" t="s">
        <v>86</v>
      </c>
      <c r="AV724" s="14" t="s">
        <v>86</v>
      </c>
      <c r="AW724" s="14" t="s">
        <v>37</v>
      </c>
      <c r="AX724" s="14" t="s">
        <v>76</v>
      </c>
      <c r="AY724" s="211" t="s">
        <v>157</v>
      </c>
    </row>
    <row r="725" spans="2:51" s="14" customFormat="1" ht="10">
      <c r="B725" s="201"/>
      <c r="C725" s="202"/>
      <c r="D725" s="192" t="s">
        <v>165</v>
      </c>
      <c r="E725" s="203" t="s">
        <v>19</v>
      </c>
      <c r="F725" s="204" t="s">
        <v>3517</v>
      </c>
      <c r="G725" s="202"/>
      <c r="H725" s="205">
        <v>3</v>
      </c>
      <c r="I725" s="206"/>
      <c r="J725" s="202"/>
      <c r="K725" s="202"/>
      <c r="L725" s="207"/>
      <c r="M725" s="208"/>
      <c r="N725" s="209"/>
      <c r="O725" s="209"/>
      <c r="P725" s="209"/>
      <c r="Q725" s="209"/>
      <c r="R725" s="209"/>
      <c r="S725" s="209"/>
      <c r="T725" s="210"/>
      <c r="AT725" s="211" t="s">
        <v>165</v>
      </c>
      <c r="AU725" s="211" t="s">
        <v>86</v>
      </c>
      <c r="AV725" s="14" t="s">
        <v>86</v>
      </c>
      <c r="AW725" s="14" t="s">
        <v>37</v>
      </c>
      <c r="AX725" s="14" t="s">
        <v>76</v>
      </c>
      <c r="AY725" s="211" t="s">
        <v>157</v>
      </c>
    </row>
    <row r="726" spans="2:51" s="13" customFormat="1" ht="10">
      <c r="B726" s="190"/>
      <c r="C726" s="191"/>
      <c r="D726" s="192" t="s">
        <v>165</v>
      </c>
      <c r="E726" s="193" t="s">
        <v>19</v>
      </c>
      <c r="F726" s="194" t="s">
        <v>3353</v>
      </c>
      <c r="G726" s="191"/>
      <c r="H726" s="193" t="s">
        <v>19</v>
      </c>
      <c r="I726" s="195"/>
      <c r="J726" s="191"/>
      <c r="K726" s="191"/>
      <c r="L726" s="196"/>
      <c r="M726" s="197"/>
      <c r="N726" s="198"/>
      <c r="O726" s="198"/>
      <c r="P726" s="198"/>
      <c r="Q726" s="198"/>
      <c r="R726" s="198"/>
      <c r="S726" s="198"/>
      <c r="T726" s="199"/>
      <c r="AT726" s="200" t="s">
        <v>165</v>
      </c>
      <c r="AU726" s="200" t="s">
        <v>86</v>
      </c>
      <c r="AV726" s="13" t="s">
        <v>84</v>
      </c>
      <c r="AW726" s="13" t="s">
        <v>37</v>
      </c>
      <c r="AX726" s="13" t="s">
        <v>76</v>
      </c>
      <c r="AY726" s="200" t="s">
        <v>157</v>
      </c>
    </row>
    <row r="727" spans="2:51" s="13" customFormat="1" ht="10">
      <c r="B727" s="190"/>
      <c r="C727" s="191"/>
      <c r="D727" s="192" t="s">
        <v>165</v>
      </c>
      <c r="E727" s="193" t="s">
        <v>19</v>
      </c>
      <c r="F727" s="194" t="s">
        <v>3460</v>
      </c>
      <c r="G727" s="191"/>
      <c r="H727" s="193" t="s">
        <v>19</v>
      </c>
      <c r="I727" s="195"/>
      <c r="J727" s="191"/>
      <c r="K727" s="191"/>
      <c r="L727" s="196"/>
      <c r="M727" s="197"/>
      <c r="N727" s="198"/>
      <c r="O727" s="198"/>
      <c r="P727" s="198"/>
      <c r="Q727" s="198"/>
      <c r="R727" s="198"/>
      <c r="S727" s="198"/>
      <c r="T727" s="199"/>
      <c r="AT727" s="200" t="s">
        <v>165</v>
      </c>
      <c r="AU727" s="200" t="s">
        <v>86</v>
      </c>
      <c r="AV727" s="13" t="s">
        <v>84</v>
      </c>
      <c r="AW727" s="13" t="s">
        <v>37</v>
      </c>
      <c r="AX727" s="13" t="s">
        <v>76</v>
      </c>
      <c r="AY727" s="200" t="s">
        <v>157</v>
      </c>
    </row>
    <row r="728" spans="2:51" s="13" customFormat="1" ht="10">
      <c r="B728" s="190"/>
      <c r="C728" s="191"/>
      <c r="D728" s="192" t="s">
        <v>165</v>
      </c>
      <c r="E728" s="193" t="s">
        <v>19</v>
      </c>
      <c r="F728" s="194" t="s">
        <v>3414</v>
      </c>
      <c r="G728" s="191"/>
      <c r="H728" s="193" t="s">
        <v>19</v>
      </c>
      <c r="I728" s="195"/>
      <c r="J728" s="191"/>
      <c r="K728" s="191"/>
      <c r="L728" s="196"/>
      <c r="M728" s="197"/>
      <c r="N728" s="198"/>
      <c r="O728" s="198"/>
      <c r="P728" s="198"/>
      <c r="Q728" s="198"/>
      <c r="R728" s="198"/>
      <c r="S728" s="198"/>
      <c r="T728" s="199"/>
      <c r="AT728" s="200" t="s">
        <v>165</v>
      </c>
      <c r="AU728" s="200" t="s">
        <v>86</v>
      </c>
      <c r="AV728" s="13" t="s">
        <v>84</v>
      </c>
      <c r="AW728" s="13" t="s">
        <v>37</v>
      </c>
      <c r="AX728" s="13" t="s">
        <v>76</v>
      </c>
      <c r="AY728" s="200" t="s">
        <v>157</v>
      </c>
    </row>
    <row r="729" spans="2:51" s="13" customFormat="1" ht="10">
      <c r="B729" s="190"/>
      <c r="C729" s="191"/>
      <c r="D729" s="192" t="s">
        <v>165</v>
      </c>
      <c r="E729" s="193" t="s">
        <v>19</v>
      </c>
      <c r="F729" s="194" t="s">
        <v>3415</v>
      </c>
      <c r="G729" s="191"/>
      <c r="H729" s="193" t="s">
        <v>19</v>
      </c>
      <c r="I729" s="195"/>
      <c r="J729" s="191"/>
      <c r="K729" s="191"/>
      <c r="L729" s="196"/>
      <c r="M729" s="197"/>
      <c r="N729" s="198"/>
      <c r="O729" s="198"/>
      <c r="P729" s="198"/>
      <c r="Q729" s="198"/>
      <c r="R729" s="198"/>
      <c r="S729" s="198"/>
      <c r="T729" s="199"/>
      <c r="AT729" s="200" t="s">
        <v>165</v>
      </c>
      <c r="AU729" s="200" t="s">
        <v>86</v>
      </c>
      <c r="AV729" s="13" t="s">
        <v>84</v>
      </c>
      <c r="AW729" s="13" t="s">
        <v>37</v>
      </c>
      <c r="AX729" s="13" t="s">
        <v>76</v>
      </c>
      <c r="AY729" s="200" t="s">
        <v>157</v>
      </c>
    </row>
    <row r="730" spans="2:51" s="14" customFormat="1" ht="10">
      <c r="B730" s="201"/>
      <c r="C730" s="202"/>
      <c r="D730" s="192" t="s">
        <v>165</v>
      </c>
      <c r="E730" s="203" t="s">
        <v>19</v>
      </c>
      <c r="F730" s="204" t="s">
        <v>3518</v>
      </c>
      <c r="G730" s="202"/>
      <c r="H730" s="205">
        <v>1</v>
      </c>
      <c r="I730" s="206"/>
      <c r="J730" s="202"/>
      <c r="K730" s="202"/>
      <c r="L730" s="207"/>
      <c r="M730" s="208"/>
      <c r="N730" s="209"/>
      <c r="O730" s="209"/>
      <c r="P730" s="209"/>
      <c r="Q730" s="209"/>
      <c r="R730" s="209"/>
      <c r="S730" s="209"/>
      <c r="T730" s="210"/>
      <c r="AT730" s="211" t="s">
        <v>165</v>
      </c>
      <c r="AU730" s="211" t="s">
        <v>86</v>
      </c>
      <c r="AV730" s="14" t="s">
        <v>86</v>
      </c>
      <c r="AW730" s="14" t="s">
        <v>37</v>
      </c>
      <c r="AX730" s="14" t="s">
        <v>76</v>
      </c>
      <c r="AY730" s="211" t="s">
        <v>157</v>
      </c>
    </row>
    <row r="731" spans="2:51" s="15" customFormat="1" ht="10">
      <c r="B731" s="217"/>
      <c r="C731" s="218"/>
      <c r="D731" s="192" t="s">
        <v>165</v>
      </c>
      <c r="E731" s="219" t="s">
        <v>19</v>
      </c>
      <c r="F731" s="220" t="s">
        <v>183</v>
      </c>
      <c r="G731" s="218"/>
      <c r="H731" s="221">
        <v>10</v>
      </c>
      <c r="I731" s="222"/>
      <c r="J731" s="218"/>
      <c r="K731" s="218"/>
      <c r="L731" s="223"/>
      <c r="M731" s="224"/>
      <c r="N731" s="225"/>
      <c r="O731" s="225"/>
      <c r="P731" s="225"/>
      <c r="Q731" s="225"/>
      <c r="R731" s="225"/>
      <c r="S731" s="225"/>
      <c r="T731" s="226"/>
      <c r="AT731" s="227" t="s">
        <v>165</v>
      </c>
      <c r="AU731" s="227" t="s">
        <v>86</v>
      </c>
      <c r="AV731" s="15" t="s">
        <v>163</v>
      </c>
      <c r="AW731" s="15" t="s">
        <v>37</v>
      </c>
      <c r="AX731" s="15" t="s">
        <v>84</v>
      </c>
      <c r="AY731" s="227" t="s">
        <v>157</v>
      </c>
    </row>
    <row r="732" spans="1:65" s="2" customFormat="1" ht="14.4" customHeight="1">
      <c r="A732" s="36"/>
      <c r="B732" s="37"/>
      <c r="C732" s="239" t="s">
        <v>564</v>
      </c>
      <c r="D732" s="239" t="s">
        <v>311</v>
      </c>
      <c r="E732" s="240" t="s">
        <v>3016</v>
      </c>
      <c r="F732" s="241" t="s">
        <v>3017</v>
      </c>
      <c r="G732" s="242" t="s">
        <v>162</v>
      </c>
      <c r="H732" s="243">
        <v>10</v>
      </c>
      <c r="I732" s="244"/>
      <c r="J732" s="245">
        <f>ROUND(I732*H732,2)</f>
        <v>0</v>
      </c>
      <c r="K732" s="246"/>
      <c r="L732" s="247"/>
      <c r="M732" s="248" t="s">
        <v>19</v>
      </c>
      <c r="N732" s="249" t="s">
        <v>47</v>
      </c>
      <c r="O732" s="66"/>
      <c r="P732" s="186">
        <f>O732*H732</f>
        <v>0</v>
      </c>
      <c r="Q732" s="186">
        <v>0.526</v>
      </c>
      <c r="R732" s="186">
        <f>Q732*H732</f>
        <v>5.26</v>
      </c>
      <c r="S732" s="186">
        <v>0</v>
      </c>
      <c r="T732" s="187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88" t="s">
        <v>211</v>
      </c>
      <c r="AT732" s="188" t="s">
        <v>311</v>
      </c>
      <c r="AU732" s="188" t="s">
        <v>86</v>
      </c>
      <c r="AY732" s="19" t="s">
        <v>157</v>
      </c>
      <c r="BE732" s="189">
        <f>IF(N732="základní",J732,0)</f>
        <v>0</v>
      </c>
      <c r="BF732" s="189">
        <f>IF(N732="snížená",J732,0)</f>
        <v>0</v>
      </c>
      <c r="BG732" s="189">
        <f>IF(N732="zákl. přenesená",J732,0)</f>
        <v>0</v>
      </c>
      <c r="BH732" s="189">
        <f>IF(N732="sníž. přenesená",J732,0)</f>
        <v>0</v>
      </c>
      <c r="BI732" s="189">
        <f>IF(N732="nulová",J732,0)</f>
        <v>0</v>
      </c>
      <c r="BJ732" s="19" t="s">
        <v>84</v>
      </c>
      <c r="BK732" s="189">
        <f>ROUND(I732*H732,2)</f>
        <v>0</v>
      </c>
      <c r="BL732" s="19" t="s">
        <v>163</v>
      </c>
      <c r="BM732" s="188" t="s">
        <v>3519</v>
      </c>
    </row>
    <row r="733" spans="1:47" s="2" customFormat="1" ht="10">
      <c r="A733" s="36"/>
      <c r="B733" s="37"/>
      <c r="C733" s="38"/>
      <c r="D733" s="212" t="s">
        <v>178</v>
      </c>
      <c r="E733" s="38"/>
      <c r="F733" s="213" t="s">
        <v>3019</v>
      </c>
      <c r="G733" s="38"/>
      <c r="H733" s="38"/>
      <c r="I733" s="214"/>
      <c r="J733" s="38"/>
      <c r="K733" s="38"/>
      <c r="L733" s="41"/>
      <c r="M733" s="215"/>
      <c r="N733" s="216"/>
      <c r="O733" s="66"/>
      <c r="P733" s="66"/>
      <c r="Q733" s="66"/>
      <c r="R733" s="66"/>
      <c r="S733" s="66"/>
      <c r="T733" s="67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9" t="s">
        <v>178</v>
      </c>
      <c r="AU733" s="19" t="s">
        <v>86</v>
      </c>
    </row>
    <row r="734" spans="2:51" s="13" customFormat="1" ht="10">
      <c r="B734" s="190"/>
      <c r="C734" s="191"/>
      <c r="D734" s="192" t="s">
        <v>165</v>
      </c>
      <c r="E734" s="193" t="s">
        <v>19</v>
      </c>
      <c r="F734" s="194" t="s">
        <v>3292</v>
      </c>
      <c r="G734" s="191"/>
      <c r="H734" s="193" t="s">
        <v>19</v>
      </c>
      <c r="I734" s="195"/>
      <c r="J734" s="191"/>
      <c r="K734" s="191"/>
      <c r="L734" s="196"/>
      <c r="M734" s="197"/>
      <c r="N734" s="198"/>
      <c r="O734" s="198"/>
      <c r="P734" s="198"/>
      <c r="Q734" s="198"/>
      <c r="R734" s="198"/>
      <c r="S734" s="198"/>
      <c r="T734" s="199"/>
      <c r="AT734" s="200" t="s">
        <v>165</v>
      </c>
      <c r="AU734" s="200" t="s">
        <v>86</v>
      </c>
      <c r="AV734" s="13" t="s">
        <v>84</v>
      </c>
      <c r="AW734" s="13" t="s">
        <v>37</v>
      </c>
      <c r="AX734" s="13" t="s">
        <v>76</v>
      </c>
      <c r="AY734" s="200" t="s">
        <v>157</v>
      </c>
    </row>
    <row r="735" spans="2:51" s="13" customFormat="1" ht="10">
      <c r="B735" s="190"/>
      <c r="C735" s="191"/>
      <c r="D735" s="192" t="s">
        <v>165</v>
      </c>
      <c r="E735" s="193" t="s">
        <v>19</v>
      </c>
      <c r="F735" s="194" t="s">
        <v>2903</v>
      </c>
      <c r="G735" s="191"/>
      <c r="H735" s="193" t="s">
        <v>19</v>
      </c>
      <c r="I735" s="195"/>
      <c r="J735" s="191"/>
      <c r="K735" s="191"/>
      <c r="L735" s="196"/>
      <c r="M735" s="197"/>
      <c r="N735" s="198"/>
      <c r="O735" s="198"/>
      <c r="P735" s="198"/>
      <c r="Q735" s="198"/>
      <c r="R735" s="198"/>
      <c r="S735" s="198"/>
      <c r="T735" s="199"/>
      <c r="AT735" s="200" t="s">
        <v>165</v>
      </c>
      <c r="AU735" s="200" t="s">
        <v>86</v>
      </c>
      <c r="AV735" s="13" t="s">
        <v>84</v>
      </c>
      <c r="AW735" s="13" t="s">
        <v>37</v>
      </c>
      <c r="AX735" s="13" t="s">
        <v>76</v>
      </c>
      <c r="AY735" s="200" t="s">
        <v>157</v>
      </c>
    </row>
    <row r="736" spans="2:51" s="13" customFormat="1" ht="10">
      <c r="B736" s="190"/>
      <c r="C736" s="191"/>
      <c r="D736" s="192" t="s">
        <v>165</v>
      </c>
      <c r="E736" s="193" t="s">
        <v>19</v>
      </c>
      <c r="F736" s="194" t="s">
        <v>3293</v>
      </c>
      <c r="G736" s="191"/>
      <c r="H736" s="193" t="s">
        <v>19</v>
      </c>
      <c r="I736" s="195"/>
      <c r="J736" s="191"/>
      <c r="K736" s="191"/>
      <c r="L736" s="196"/>
      <c r="M736" s="197"/>
      <c r="N736" s="198"/>
      <c r="O736" s="198"/>
      <c r="P736" s="198"/>
      <c r="Q736" s="198"/>
      <c r="R736" s="198"/>
      <c r="S736" s="198"/>
      <c r="T736" s="199"/>
      <c r="AT736" s="200" t="s">
        <v>165</v>
      </c>
      <c r="AU736" s="200" t="s">
        <v>86</v>
      </c>
      <c r="AV736" s="13" t="s">
        <v>84</v>
      </c>
      <c r="AW736" s="13" t="s">
        <v>37</v>
      </c>
      <c r="AX736" s="13" t="s">
        <v>76</v>
      </c>
      <c r="AY736" s="200" t="s">
        <v>157</v>
      </c>
    </row>
    <row r="737" spans="2:51" s="13" customFormat="1" ht="10">
      <c r="B737" s="190"/>
      <c r="C737" s="191"/>
      <c r="D737" s="192" t="s">
        <v>165</v>
      </c>
      <c r="E737" s="193" t="s">
        <v>19</v>
      </c>
      <c r="F737" s="194" t="s">
        <v>3294</v>
      </c>
      <c r="G737" s="191"/>
      <c r="H737" s="193" t="s">
        <v>19</v>
      </c>
      <c r="I737" s="195"/>
      <c r="J737" s="191"/>
      <c r="K737" s="191"/>
      <c r="L737" s="196"/>
      <c r="M737" s="197"/>
      <c r="N737" s="198"/>
      <c r="O737" s="198"/>
      <c r="P737" s="198"/>
      <c r="Q737" s="198"/>
      <c r="R737" s="198"/>
      <c r="S737" s="198"/>
      <c r="T737" s="199"/>
      <c r="AT737" s="200" t="s">
        <v>165</v>
      </c>
      <c r="AU737" s="200" t="s">
        <v>86</v>
      </c>
      <c r="AV737" s="13" t="s">
        <v>84</v>
      </c>
      <c r="AW737" s="13" t="s">
        <v>37</v>
      </c>
      <c r="AX737" s="13" t="s">
        <v>76</v>
      </c>
      <c r="AY737" s="200" t="s">
        <v>157</v>
      </c>
    </row>
    <row r="738" spans="2:51" s="13" customFormat="1" ht="10">
      <c r="B738" s="190"/>
      <c r="C738" s="191"/>
      <c r="D738" s="192" t="s">
        <v>165</v>
      </c>
      <c r="E738" s="193" t="s">
        <v>19</v>
      </c>
      <c r="F738" s="194" t="s">
        <v>3295</v>
      </c>
      <c r="G738" s="191"/>
      <c r="H738" s="193" t="s">
        <v>19</v>
      </c>
      <c r="I738" s="195"/>
      <c r="J738" s="191"/>
      <c r="K738" s="191"/>
      <c r="L738" s="196"/>
      <c r="M738" s="197"/>
      <c r="N738" s="198"/>
      <c r="O738" s="198"/>
      <c r="P738" s="198"/>
      <c r="Q738" s="198"/>
      <c r="R738" s="198"/>
      <c r="S738" s="198"/>
      <c r="T738" s="199"/>
      <c r="AT738" s="200" t="s">
        <v>165</v>
      </c>
      <c r="AU738" s="200" t="s">
        <v>86</v>
      </c>
      <c r="AV738" s="13" t="s">
        <v>84</v>
      </c>
      <c r="AW738" s="13" t="s">
        <v>37</v>
      </c>
      <c r="AX738" s="13" t="s">
        <v>76</v>
      </c>
      <c r="AY738" s="200" t="s">
        <v>157</v>
      </c>
    </row>
    <row r="739" spans="2:51" s="13" customFormat="1" ht="10">
      <c r="B739" s="190"/>
      <c r="C739" s="191"/>
      <c r="D739" s="192" t="s">
        <v>165</v>
      </c>
      <c r="E739" s="193" t="s">
        <v>19</v>
      </c>
      <c r="F739" s="194" t="s">
        <v>3296</v>
      </c>
      <c r="G739" s="191"/>
      <c r="H739" s="193" t="s">
        <v>19</v>
      </c>
      <c r="I739" s="195"/>
      <c r="J739" s="191"/>
      <c r="K739" s="191"/>
      <c r="L739" s="196"/>
      <c r="M739" s="197"/>
      <c r="N739" s="198"/>
      <c r="O739" s="198"/>
      <c r="P739" s="198"/>
      <c r="Q739" s="198"/>
      <c r="R739" s="198"/>
      <c r="S739" s="198"/>
      <c r="T739" s="199"/>
      <c r="AT739" s="200" t="s">
        <v>165</v>
      </c>
      <c r="AU739" s="200" t="s">
        <v>86</v>
      </c>
      <c r="AV739" s="13" t="s">
        <v>84</v>
      </c>
      <c r="AW739" s="13" t="s">
        <v>37</v>
      </c>
      <c r="AX739" s="13" t="s">
        <v>76</v>
      </c>
      <c r="AY739" s="200" t="s">
        <v>157</v>
      </c>
    </row>
    <row r="740" spans="2:51" s="13" customFormat="1" ht="10">
      <c r="B740" s="190"/>
      <c r="C740" s="191"/>
      <c r="D740" s="192" t="s">
        <v>165</v>
      </c>
      <c r="E740" s="193" t="s">
        <v>19</v>
      </c>
      <c r="F740" s="194" t="s">
        <v>3297</v>
      </c>
      <c r="G740" s="191"/>
      <c r="H740" s="193" t="s">
        <v>19</v>
      </c>
      <c r="I740" s="195"/>
      <c r="J740" s="191"/>
      <c r="K740" s="191"/>
      <c r="L740" s="196"/>
      <c r="M740" s="197"/>
      <c r="N740" s="198"/>
      <c r="O740" s="198"/>
      <c r="P740" s="198"/>
      <c r="Q740" s="198"/>
      <c r="R740" s="198"/>
      <c r="S740" s="198"/>
      <c r="T740" s="199"/>
      <c r="AT740" s="200" t="s">
        <v>165</v>
      </c>
      <c r="AU740" s="200" t="s">
        <v>86</v>
      </c>
      <c r="AV740" s="13" t="s">
        <v>84</v>
      </c>
      <c r="AW740" s="13" t="s">
        <v>37</v>
      </c>
      <c r="AX740" s="13" t="s">
        <v>76</v>
      </c>
      <c r="AY740" s="200" t="s">
        <v>157</v>
      </c>
    </row>
    <row r="741" spans="2:51" s="13" customFormat="1" ht="10">
      <c r="B741" s="190"/>
      <c r="C741" s="191"/>
      <c r="D741" s="192" t="s">
        <v>165</v>
      </c>
      <c r="E741" s="193" t="s">
        <v>19</v>
      </c>
      <c r="F741" s="194" t="s">
        <v>3298</v>
      </c>
      <c r="G741" s="191"/>
      <c r="H741" s="193" t="s">
        <v>19</v>
      </c>
      <c r="I741" s="195"/>
      <c r="J741" s="191"/>
      <c r="K741" s="191"/>
      <c r="L741" s="196"/>
      <c r="M741" s="197"/>
      <c r="N741" s="198"/>
      <c r="O741" s="198"/>
      <c r="P741" s="198"/>
      <c r="Q741" s="198"/>
      <c r="R741" s="198"/>
      <c r="S741" s="198"/>
      <c r="T741" s="199"/>
      <c r="AT741" s="200" t="s">
        <v>165</v>
      </c>
      <c r="AU741" s="200" t="s">
        <v>86</v>
      </c>
      <c r="AV741" s="13" t="s">
        <v>84</v>
      </c>
      <c r="AW741" s="13" t="s">
        <v>37</v>
      </c>
      <c r="AX741" s="13" t="s">
        <v>76</v>
      </c>
      <c r="AY741" s="200" t="s">
        <v>157</v>
      </c>
    </row>
    <row r="742" spans="2:51" s="13" customFormat="1" ht="10">
      <c r="B742" s="190"/>
      <c r="C742" s="191"/>
      <c r="D742" s="192" t="s">
        <v>165</v>
      </c>
      <c r="E742" s="193" t="s">
        <v>19</v>
      </c>
      <c r="F742" s="194" t="s">
        <v>3353</v>
      </c>
      <c r="G742" s="191"/>
      <c r="H742" s="193" t="s">
        <v>19</v>
      </c>
      <c r="I742" s="195"/>
      <c r="J742" s="191"/>
      <c r="K742" s="191"/>
      <c r="L742" s="196"/>
      <c r="M742" s="197"/>
      <c r="N742" s="198"/>
      <c r="O742" s="198"/>
      <c r="P742" s="198"/>
      <c r="Q742" s="198"/>
      <c r="R742" s="198"/>
      <c r="S742" s="198"/>
      <c r="T742" s="199"/>
      <c r="AT742" s="200" t="s">
        <v>165</v>
      </c>
      <c r="AU742" s="200" t="s">
        <v>86</v>
      </c>
      <c r="AV742" s="13" t="s">
        <v>84</v>
      </c>
      <c r="AW742" s="13" t="s">
        <v>37</v>
      </c>
      <c r="AX742" s="13" t="s">
        <v>76</v>
      </c>
      <c r="AY742" s="200" t="s">
        <v>157</v>
      </c>
    </row>
    <row r="743" spans="2:51" s="13" customFormat="1" ht="10">
      <c r="B743" s="190"/>
      <c r="C743" s="191"/>
      <c r="D743" s="192" t="s">
        <v>165</v>
      </c>
      <c r="E743" s="193" t="s">
        <v>19</v>
      </c>
      <c r="F743" s="194" t="s">
        <v>3460</v>
      </c>
      <c r="G743" s="191"/>
      <c r="H743" s="193" t="s">
        <v>19</v>
      </c>
      <c r="I743" s="195"/>
      <c r="J743" s="191"/>
      <c r="K743" s="191"/>
      <c r="L743" s="196"/>
      <c r="M743" s="197"/>
      <c r="N743" s="198"/>
      <c r="O743" s="198"/>
      <c r="P743" s="198"/>
      <c r="Q743" s="198"/>
      <c r="R743" s="198"/>
      <c r="S743" s="198"/>
      <c r="T743" s="199"/>
      <c r="AT743" s="200" t="s">
        <v>165</v>
      </c>
      <c r="AU743" s="200" t="s">
        <v>86</v>
      </c>
      <c r="AV743" s="13" t="s">
        <v>84</v>
      </c>
      <c r="AW743" s="13" t="s">
        <v>37</v>
      </c>
      <c r="AX743" s="13" t="s">
        <v>76</v>
      </c>
      <c r="AY743" s="200" t="s">
        <v>157</v>
      </c>
    </row>
    <row r="744" spans="2:51" s="13" customFormat="1" ht="10">
      <c r="B744" s="190"/>
      <c r="C744" s="191"/>
      <c r="D744" s="192" t="s">
        <v>165</v>
      </c>
      <c r="E744" s="193" t="s">
        <v>19</v>
      </c>
      <c r="F744" s="194" t="s">
        <v>3414</v>
      </c>
      <c r="G744" s="191"/>
      <c r="H744" s="193" t="s">
        <v>19</v>
      </c>
      <c r="I744" s="195"/>
      <c r="J744" s="191"/>
      <c r="K744" s="191"/>
      <c r="L744" s="196"/>
      <c r="M744" s="197"/>
      <c r="N744" s="198"/>
      <c r="O744" s="198"/>
      <c r="P744" s="198"/>
      <c r="Q744" s="198"/>
      <c r="R744" s="198"/>
      <c r="S744" s="198"/>
      <c r="T744" s="199"/>
      <c r="AT744" s="200" t="s">
        <v>165</v>
      </c>
      <c r="AU744" s="200" t="s">
        <v>86</v>
      </c>
      <c r="AV744" s="13" t="s">
        <v>84</v>
      </c>
      <c r="AW744" s="13" t="s">
        <v>37</v>
      </c>
      <c r="AX744" s="13" t="s">
        <v>76</v>
      </c>
      <c r="AY744" s="200" t="s">
        <v>157</v>
      </c>
    </row>
    <row r="745" spans="2:51" s="13" customFormat="1" ht="10">
      <c r="B745" s="190"/>
      <c r="C745" s="191"/>
      <c r="D745" s="192" t="s">
        <v>165</v>
      </c>
      <c r="E745" s="193" t="s">
        <v>19</v>
      </c>
      <c r="F745" s="194" t="s">
        <v>3415</v>
      </c>
      <c r="G745" s="191"/>
      <c r="H745" s="193" t="s">
        <v>19</v>
      </c>
      <c r="I745" s="195"/>
      <c r="J745" s="191"/>
      <c r="K745" s="191"/>
      <c r="L745" s="196"/>
      <c r="M745" s="197"/>
      <c r="N745" s="198"/>
      <c r="O745" s="198"/>
      <c r="P745" s="198"/>
      <c r="Q745" s="198"/>
      <c r="R745" s="198"/>
      <c r="S745" s="198"/>
      <c r="T745" s="199"/>
      <c r="AT745" s="200" t="s">
        <v>165</v>
      </c>
      <c r="AU745" s="200" t="s">
        <v>86</v>
      </c>
      <c r="AV745" s="13" t="s">
        <v>84</v>
      </c>
      <c r="AW745" s="13" t="s">
        <v>37</v>
      </c>
      <c r="AX745" s="13" t="s">
        <v>76</v>
      </c>
      <c r="AY745" s="200" t="s">
        <v>157</v>
      </c>
    </row>
    <row r="746" spans="2:51" s="14" customFormat="1" ht="10">
      <c r="B746" s="201"/>
      <c r="C746" s="202"/>
      <c r="D746" s="192" t="s">
        <v>165</v>
      </c>
      <c r="E746" s="203" t="s">
        <v>19</v>
      </c>
      <c r="F746" s="204" t="s">
        <v>3520</v>
      </c>
      <c r="G746" s="202"/>
      <c r="H746" s="205">
        <v>10</v>
      </c>
      <c r="I746" s="206"/>
      <c r="J746" s="202"/>
      <c r="K746" s="202"/>
      <c r="L746" s="207"/>
      <c r="M746" s="208"/>
      <c r="N746" s="209"/>
      <c r="O746" s="209"/>
      <c r="P746" s="209"/>
      <c r="Q746" s="209"/>
      <c r="R746" s="209"/>
      <c r="S746" s="209"/>
      <c r="T746" s="210"/>
      <c r="AT746" s="211" t="s">
        <v>165</v>
      </c>
      <c r="AU746" s="211" t="s">
        <v>86</v>
      </c>
      <c r="AV746" s="14" t="s">
        <v>86</v>
      </c>
      <c r="AW746" s="14" t="s">
        <v>37</v>
      </c>
      <c r="AX746" s="14" t="s">
        <v>84</v>
      </c>
      <c r="AY746" s="211" t="s">
        <v>157</v>
      </c>
    </row>
    <row r="747" spans="1:65" s="2" customFormat="1" ht="14.4" customHeight="1">
      <c r="A747" s="36"/>
      <c r="B747" s="37"/>
      <c r="C747" s="176" t="s">
        <v>571</v>
      </c>
      <c r="D747" s="176" t="s">
        <v>159</v>
      </c>
      <c r="E747" s="177" t="s">
        <v>3021</v>
      </c>
      <c r="F747" s="178" t="s">
        <v>3022</v>
      </c>
      <c r="G747" s="179" t="s">
        <v>162</v>
      </c>
      <c r="H747" s="180">
        <v>2</v>
      </c>
      <c r="I747" s="181"/>
      <c r="J747" s="182">
        <f>ROUND(I747*H747,2)</f>
        <v>0</v>
      </c>
      <c r="K747" s="183"/>
      <c r="L747" s="41"/>
      <c r="M747" s="184" t="s">
        <v>19</v>
      </c>
      <c r="N747" s="185" t="s">
        <v>47</v>
      </c>
      <c r="O747" s="66"/>
      <c r="P747" s="186">
        <f>O747*H747</f>
        <v>0</v>
      </c>
      <c r="Q747" s="186">
        <v>0.02854</v>
      </c>
      <c r="R747" s="186">
        <f>Q747*H747</f>
        <v>0.05708</v>
      </c>
      <c r="S747" s="186">
        <v>0</v>
      </c>
      <c r="T747" s="187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8" t="s">
        <v>163</v>
      </c>
      <c r="AT747" s="188" t="s">
        <v>159</v>
      </c>
      <c r="AU747" s="188" t="s">
        <v>86</v>
      </c>
      <c r="AY747" s="19" t="s">
        <v>157</v>
      </c>
      <c r="BE747" s="189">
        <f>IF(N747="základní",J747,0)</f>
        <v>0</v>
      </c>
      <c r="BF747" s="189">
        <f>IF(N747="snížená",J747,0)</f>
        <v>0</v>
      </c>
      <c r="BG747" s="189">
        <f>IF(N747="zákl. přenesená",J747,0)</f>
        <v>0</v>
      </c>
      <c r="BH747" s="189">
        <f>IF(N747="sníž. přenesená",J747,0)</f>
        <v>0</v>
      </c>
      <c r="BI747" s="189">
        <f>IF(N747="nulová",J747,0)</f>
        <v>0</v>
      </c>
      <c r="BJ747" s="19" t="s">
        <v>84</v>
      </c>
      <c r="BK747" s="189">
        <f>ROUND(I747*H747,2)</f>
        <v>0</v>
      </c>
      <c r="BL747" s="19" t="s">
        <v>163</v>
      </c>
      <c r="BM747" s="188" t="s">
        <v>3521</v>
      </c>
    </row>
    <row r="748" spans="1:47" s="2" customFormat="1" ht="10">
      <c r="A748" s="36"/>
      <c r="B748" s="37"/>
      <c r="C748" s="38"/>
      <c r="D748" s="212" t="s">
        <v>178</v>
      </c>
      <c r="E748" s="38"/>
      <c r="F748" s="213" t="s">
        <v>3024</v>
      </c>
      <c r="G748" s="38"/>
      <c r="H748" s="38"/>
      <c r="I748" s="214"/>
      <c r="J748" s="38"/>
      <c r="K748" s="38"/>
      <c r="L748" s="41"/>
      <c r="M748" s="215"/>
      <c r="N748" s="216"/>
      <c r="O748" s="66"/>
      <c r="P748" s="66"/>
      <c r="Q748" s="66"/>
      <c r="R748" s="66"/>
      <c r="S748" s="66"/>
      <c r="T748" s="67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T748" s="19" t="s">
        <v>178</v>
      </c>
      <c r="AU748" s="19" t="s">
        <v>86</v>
      </c>
    </row>
    <row r="749" spans="2:51" s="13" customFormat="1" ht="10">
      <c r="B749" s="190"/>
      <c r="C749" s="191"/>
      <c r="D749" s="192" t="s">
        <v>165</v>
      </c>
      <c r="E749" s="193" t="s">
        <v>19</v>
      </c>
      <c r="F749" s="194" t="s">
        <v>3292</v>
      </c>
      <c r="G749" s="191"/>
      <c r="H749" s="193" t="s">
        <v>19</v>
      </c>
      <c r="I749" s="195"/>
      <c r="J749" s="191"/>
      <c r="K749" s="191"/>
      <c r="L749" s="196"/>
      <c r="M749" s="197"/>
      <c r="N749" s="198"/>
      <c r="O749" s="198"/>
      <c r="P749" s="198"/>
      <c r="Q749" s="198"/>
      <c r="R749" s="198"/>
      <c r="S749" s="198"/>
      <c r="T749" s="199"/>
      <c r="AT749" s="200" t="s">
        <v>165</v>
      </c>
      <c r="AU749" s="200" t="s">
        <v>86</v>
      </c>
      <c r="AV749" s="13" t="s">
        <v>84</v>
      </c>
      <c r="AW749" s="13" t="s">
        <v>37</v>
      </c>
      <c r="AX749" s="13" t="s">
        <v>76</v>
      </c>
      <c r="AY749" s="200" t="s">
        <v>157</v>
      </c>
    </row>
    <row r="750" spans="2:51" s="13" customFormat="1" ht="10">
      <c r="B750" s="190"/>
      <c r="C750" s="191"/>
      <c r="D750" s="192" t="s">
        <v>165</v>
      </c>
      <c r="E750" s="193" t="s">
        <v>19</v>
      </c>
      <c r="F750" s="194" t="s">
        <v>2903</v>
      </c>
      <c r="G750" s="191"/>
      <c r="H750" s="193" t="s">
        <v>19</v>
      </c>
      <c r="I750" s="195"/>
      <c r="J750" s="191"/>
      <c r="K750" s="191"/>
      <c r="L750" s="196"/>
      <c r="M750" s="197"/>
      <c r="N750" s="198"/>
      <c r="O750" s="198"/>
      <c r="P750" s="198"/>
      <c r="Q750" s="198"/>
      <c r="R750" s="198"/>
      <c r="S750" s="198"/>
      <c r="T750" s="199"/>
      <c r="AT750" s="200" t="s">
        <v>165</v>
      </c>
      <c r="AU750" s="200" t="s">
        <v>86</v>
      </c>
      <c r="AV750" s="13" t="s">
        <v>84</v>
      </c>
      <c r="AW750" s="13" t="s">
        <v>37</v>
      </c>
      <c r="AX750" s="13" t="s">
        <v>76</v>
      </c>
      <c r="AY750" s="200" t="s">
        <v>157</v>
      </c>
    </row>
    <row r="751" spans="2:51" s="13" customFormat="1" ht="10">
      <c r="B751" s="190"/>
      <c r="C751" s="191"/>
      <c r="D751" s="192" t="s">
        <v>165</v>
      </c>
      <c r="E751" s="193" t="s">
        <v>19</v>
      </c>
      <c r="F751" s="194" t="s">
        <v>3293</v>
      </c>
      <c r="G751" s="191"/>
      <c r="H751" s="193" t="s">
        <v>19</v>
      </c>
      <c r="I751" s="195"/>
      <c r="J751" s="191"/>
      <c r="K751" s="191"/>
      <c r="L751" s="196"/>
      <c r="M751" s="197"/>
      <c r="N751" s="198"/>
      <c r="O751" s="198"/>
      <c r="P751" s="198"/>
      <c r="Q751" s="198"/>
      <c r="R751" s="198"/>
      <c r="S751" s="198"/>
      <c r="T751" s="199"/>
      <c r="AT751" s="200" t="s">
        <v>165</v>
      </c>
      <c r="AU751" s="200" t="s">
        <v>86</v>
      </c>
      <c r="AV751" s="13" t="s">
        <v>84</v>
      </c>
      <c r="AW751" s="13" t="s">
        <v>37</v>
      </c>
      <c r="AX751" s="13" t="s">
        <v>76</v>
      </c>
      <c r="AY751" s="200" t="s">
        <v>157</v>
      </c>
    </row>
    <row r="752" spans="2:51" s="13" customFormat="1" ht="10">
      <c r="B752" s="190"/>
      <c r="C752" s="191"/>
      <c r="D752" s="192" t="s">
        <v>165</v>
      </c>
      <c r="E752" s="193" t="s">
        <v>19</v>
      </c>
      <c r="F752" s="194" t="s">
        <v>3294</v>
      </c>
      <c r="G752" s="191"/>
      <c r="H752" s="193" t="s">
        <v>19</v>
      </c>
      <c r="I752" s="195"/>
      <c r="J752" s="191"/>
      <c r="K752" s="191"/>
      <c r="L752" s="196"/>
      <c r="M752" s="197"/>
      <c r="N752" s="198"/>
      <c r="O752" s="198"/>
      <c r="P752" s="198"/>
      <c r="Q752" s="198"/>
      <c r="R752" s="198"/>
      <c r="S752" s="198"/>
      <c r="T752" s="199"/>
      <c r="AT752" s="200" t="s">
        <v>165</v>
      </c>
      <c r="AU752" s="200" t="s">
        <v>86</v>
      </c>
      <c r="AV752" s="13" t="s">
        <v>84</v>
      </c>
      <c r="AW752" s="13" t="s">
        <v>37</v>
      </c>
      <c r="AX752" s="13" t="s">
        <v>76</v>
      </c>
      <c r="AY752" s="200" t="s">
        <v>157</v>
      </c>
    </row>
    <row r="753" spans="2:51" s="13" customFormat="1" ht="10">
      <c r="B753" s="190"/>
      <c r="C753" s="191"/>
      <c r="D753" s="192" t="s">
        <v>165</v>
      </c>
      <c r="E753" s="193" t="s">
        <v>19</v>
      </c>
      <c r="F753" s="194" t="s">
        <v>3295</v>
      </c>
      <c r="G753" s="191"/>
      <c r="H753" s="193" t="s">
        <v>19</v>
      </c>
      <c r="I753" s="195"/>
      <c r="J753" s="191"/>
      <c r="K753" s="191"/>
      <c r="L753" s="196"/>
      <c r="M753" s="197"/>
      <c r="N753" s="198"/>
      <c r="O753" s="198"/>
      <c r="P753" s="198"/>
      <c r="Q753" s="198"/>
      <c r="R753" s="198"/>
      <c r="S753" s="198"/>
      <c r="T753" s="199"/>
      <c r="AT753" s="200" t="s">
        <v>165</v>
      </c>
      <c r="AU753" s="200" t="s">
        <v>86</v>
      </c>
      <c r="AV753" s="13" t="s">
        <v>84</v>
      </c>
      <c r="AW753" s="13" t="s">
        <v>37</v>
      </c>
      <c r="AX753" s="13" t="s">
        <v>76</v>
      </c>
      <c r="AY753" s="200" t="s">
        <v>157</v>
      </c>
    </row>
    <row r="754" spans="2:51" s="13" customFormat="1" ht="10">
      <c r="B754" s="190"/>
      <c r="C754" s="191"/>
      <c r="D754" s="192" t="s">
        <v>165</v>
      </c>
      <c r="E754" s="193" t="s">
        <v>19</v>
      </c>
      <c r="F754" s="194" t="s">
        <v>3296</v>
      </c>
      <c r="G754" s="191"/>
      <c r="H754" s="193" t="s">
        <v>19</v>
      </c>
      <c r="I754" s="195"/>
      <c r="J754" s="191"/>
      <c r="K754" s="191"/>
      <c r="L754" s="196"/>
      <c r="M754" s="197"/>
      <c r="N754" s="198"/>
      <c r="O754" s="198"/>
      <c r="P754" s="198"/>
      <c r="Q754" s="198"/>
      <c r="R754" s="198"/>
      <c r="S754" s="198"/>
      <c r="T754" s="199"/>
      <c r="AT754" s="200" t="s">
        <v>165</v>
      </c>
      <c r="AU754" s="200" t="s">
        <v>86</v>
      </c>
      <c r="AV754" s="13" t="s">
        <v>84</v>
      </c>
      <c r="AW754" s="13" t="s">
        <v>37</v>
      </c>
      <c r="AX754" s="13" t="s">
        <v>76</v>
      </c>
      <c r="AY754" s="200" t="s">
        <v>157</v>
      </c>
    </row>
    <row r="755" spans="2:51" s="13" customFormat="1" ht="10">
      <c r="B755" s="190"/>
      <c r="C755" s="191"/>
      <c r="D755" s="192" t="s">
        <v>165</v>
      </c>
      <c r="E755" s="193" t="s">
        <v>19</v>
      </c>
      <c r="F755" s="194" t="s">
        <v>3297</v>
      </c>
      <c r="G755" s="191"/>
      <c r="H755" s="193" t="s">
        <v>19</v>
      </c>
      <c r="I755" s="195"/>
      <c r="J755" s="191"/>
      <c r="K755" s="191"/>
      <c r="L755" s="196"/>
      <c r="M755" s="197"/>
      <c r="N755" s="198"/>
      <c r="O755" s="198"/>
      <c r="P755" s="198"/>
      <c r="Q755" s="198"/>
      <c r="R755" s="198"/>
      <c r="S755" s="198"/>
      <c r="T755" s="199"/>
      <c r="AT755" s="200" t="s">
        <v>165</v>
      </c>
      <c r="AU755" s="200" t="s">
        <v>86</v>
      </c>
      <c r="AV755" s="13" t="s">
        <v>84</v>
      </c>
      <c r="AW755" s="13" t="s">
        <v>37</v>
      </c>
      <c r="AX755" s="13" t="s">
        <v>76</v>
      </c>
      <c r="AY755" s="200" t="s">
        <v>157</v>
      </c>
    </row>
    <row r="756" spans="2:51" s="13" customFormat="1" ht="10">
      <c r="B756" s="190"/>
      <c r="C756" s="191"/>
      <c r="D756" s="192" t="s">
        <v>165</v>
      </c>
      <c r="E756" s="193" t="s">
        <v>19</v>
      </c>
      <c r="F756" s="194" t="s">
        <v>3340</v>
      </c>
      <c r="G756" s="191"/>
      <c r="H756" s="193" t="s">
        <v>19</v>
      </c>
      <c r="I756" s="195"/>
      <c r="J756" s="191"/>
      <c r="K756" s="191"/>
      <c r="L756" s="196"/>
      <c r="M756" s="197"/>
      <c r="N756" s="198"/>
      <c r="O756" s="198"/>
      <c r="P756" s="198"/>
      <c r="Q756" s="198"/>
      <c r="R756" s="198"/>
      <c r="S756" s="198"/>
      <c r="T756" s="199"/>
      <c r="AT756" s="200" t="s">
        <v>165</v>
      </c>
      <c r="AU756" s="200" t="s">
        <v>86</v>
      </c>
      <c r="AV756" s="13" t="s">
        <v>84</v>
      </c>
      <c r="AW756" s="13" t="s">
        <v>37</v>
      </c>
      <c r="AX756" s="13" t="s">
        <v>76</v>
      </c>
      <c r="AY756" s="200" t="s">
        <v>157</v>
      </c>
    </row>
    <row r="757" spans="2:51" s="14" customFormat="1" ht="10">
      <c r="B757" s="201"/>
      <c r="C757" s="202"/>
      <c r="D757" s="192" t="s">
        <v>165</v>
      </c>
      <c r="E757" s="203" t="s">
        <v>19</v>
      </c>
      <c r="F757" s="204" t="s">
        <v>3522</v>
      </c>
      <c r="G757" s="202"/>
      <c r="H757" s="205">
        <v>1</v>
      </c>
      <c r="I757" s="206"/>
      <c r="J757" s="202"/>
      <c r="K757" s="202"/>
      <c r="L757" s="207"/>
      <c r="M757" s="208"/>
      <c r="N757" s="209"/>
      <c r="O757" s="209"/>
      <c r="P757" s="209"/>
      <c r="Q757" s="209"/>
      <c r="R757" s="209"/>
      <c r="S757" s="209"/>
      <c r="T757" s="210"/>
      <c r="AT757" s="211" t="s">
        <v>165</v>
      </c>
      <c r="AU757" s="211" t="s">
        <v>86</v>
      </c>
      <c r="AV757" s="14" t="s">
        <v>86</v>
      </c>
      <c r="AW757" s="14" t="s">
        <v>37</v>
      </c>
      <c r="AX757" s="14" t="s">
        <v>76</v>
      </c>
      <c r="AY757" s="211" t="s">
        <v>157</v>
      </c>
    </row>
    <row r="758" spans="2:51" s="14" customFormat="1" ht="10">
      <c r="B758" s="201"/>
      <c r="C758" s="202"/>
      <c r="D758" s="192" t="s">
        <v>165</v>
      </c>
      <c r="E758" s="203" t="s">
        <v>19</v>
      </c>
      <c r="F758" s="204" t="s">
        <v>3523</v>
      </c>
      <c r="G758" s="202"/>
      <c r="H758" s="205">
        <v>1</v>
      </c>
      <c r="I758" s="206"/>
      <c r="J758" s="202"/>
      <c r="K758" s="202"/>
      <c r="L758" s="207"/>
      <c r="M758" s="208"/>
      <c r="N758" s="209"/>
      <c r="O758" s="209"/>
      <c r="P758" s="209"/>
      <c r="Q758" s="209"/>
      <c r="R758" s="209"/>
      <c r="S758" s="209"/>
      <c r="T758" s="210"/>
      <c r="AT758" s="211" t="s">
        <v>165</v>
      </c>
      <c r="AU758" s="211" t="s">
        <v>86</v>
      </c>
      <c r="AV758" s="14" t="s">
        <v>86</v>
      </c>
      <c r="AW758" s="14" t="s">
        <v>37</v>
      </c>
      <c r="AX758" s="14" t="s">
        <v>76</v>
      </c>
      <c r="AY758" s="211" t="s">
        <v>157</v>
      </c>
    </row>
    <row r="759" spans="2:51" s="15" customFormat="1" ht="10">
      <c r="B759" s="217"/>
      <c r="C759" s="218"/>
      <c r="D759" s="192" t="s">
        <v>165</v>
      </c>
      <c r="E759" s="219" t="s">
        <v>19</v>
      </c>
      <c r="F759" s="220" t="s">
        <v>183</v>
      </c>
      <c r="G759" s="218"/>
      <c r="H759" s="221">
        <v>2</v>
      </c>
      <c r="I759" s="222"/>
      <c r="J759" s="218"/>
      <c r="K759" s="218"/>
      <c r="L759" s="223"/>
      <c r="M759" s="224"/>
      <c r="N759" s="225"/>
      <c r="O759" s="225"/>
      <c r="P759" s="225"/>
      <c r="Q759" s="225"/>
      <c r="R759" s="225"/>
      <c r="S759" s="225"/>
      <c r="T759" s="226"/>
      <c r="AT759" s="227" t="s">
        <v>165</v>
      </c>
      <c r="AU759" s="227" t="s">
        <v>86</v>
      </c>
      <c r="AV759" s="15" t="s">
        <v>163</v>
      </c>
      <c r="AW759" s="15" t="s">
        <v>37</v>
      </c>
      <c r="AX759" s="15" t="s">
        <v>84</v>
      </c>
      <c r="AY759" s="227" t="s">
        <v>157</v>
      </c>
    </row>
    <row r="760" spans="1:65" s="2" customFormat="1" ht="14.4" customHeight="1">
      <c r="A760" s="36"/>
      <c r="B760" s="37"/>
      <c r="C760" s="239" t="s">
        <v>578</v>
      </c>
      <c r="D760" s="239" t="s">
        <v>311</v>
      </c>
      <c r="E760" s="240" t="s">
        <v>3026</v>
      </c>
      <c r="F760" s="241" t="s">
        <v>3027</v>
      </c>
      <c r="G760" s="242" t="s">
        <v>162</v>
      </c>
      <c r="H760" s="243">
        <v>2</v>
      </c>
      <c r="I760" s="244"/>
      <c r="J760" s="245">
        <f>ROUND(I760*H760,2)</f>
        <v>0</v>
      </c>
      <c r="K760" s="246"/>
      <c r="L760" s="247"/>
      <c r="M760" s="248" t="s">
        <v>19</v>
      </c>
      <c r="N760" s="249" t="s">
        <v>47</v>
      </c>
      <c r="O760" s="66"/>
      <c r="P760" s="186">
        <f>O760*H760</f>
        <v>0</v>
      </c>
      <c r="Q760" s="186">
        <v>1.29</v>
      </c>
      <c r="R760" s="186">
        <f>Q760*H760</f>
        <v>2.58</v>
      </c>
      <c r="S760" s="186">
        <v>0</v>
      </c>
      <c r="T760" s="187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188" t="s">
        <v>211</v>
      </c>
      <c r="AT760" s="188" t="s">
        <v>311</v>
      </c>
      <c r="AU760" s="188" t="s">
        <v>86</v>
      </c>
      <c r="AY760" s="19" t="s">
        <v>157</v>
      </c>
      <c r="BE760" s="189">
        <f>IF(N760="základní",J760,0)</f>
        <v>0</v>
      </c>
      <c r="BF760" s="189">
        <f>IF(N760="snížená",J760,0)</f>
        <v>0</v>
      </c>
      <c r="BG760" s="189">
        <f>IF(N760="zákl. přenesená",J760,0)</f>
        <v>0</v>
      </c>
      <c r="BH760" s="189">
        <f>IF(N760="sníž. přenesená",J760,0)</f>
        <v>0</v>
      </c>
      <c r="BI760" s="189">
        <f>IF(N760="nulová",J760,0)</f>
        <v>0</v>
      </c>
      <c r="BJ760" s="19" t="s">
        <v>84</v>
      </c>
      <c r="BK760" s="189">
        <f>ROUND(I760*H760,2)</f>
        <v>0</v>
      </c>
      <c r="BL760" s="19" t="s">
        <v>163</v>
      </c>
      <c r="BM760" s="188" t="s">
        <v>3524</v>
      </c>
    </row>
    <row r="761" spans="1:47" s="2" customFormat="1" ht="10">
      <c r="A761" s="36"/>
      <c r="B761" s="37"/>
      <c r="C761" s="38"/>
      <c r="D761" s="212" t="s">
        <v>178</v>
      </c>
      <c r="E761" s="38"/>
      <c r="F761" s="213" t="s">
        <v>3029</v>
      </c>
      <c r="G761" s="38"/>
      <c r="H761" s="38"/>
      <c r="I761" s="214"/>
      <c r="J761" s="38"/>
      <c r="K761" s="38"/>
      <c r="L761" s="41"/>
      <c r="M761" s="215"/>
      <c r="N761" s="216"/>
      <c r="O761" s="66"/>
      <c r="P761" s="66"/>
      <c r="Q761" s="66"/>
      <c r="R761" s="66"/>
      <c r="S761" s="66"/>
      <c r="T761" s="67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T761" s="19" t="s">
        <v>178</v>
      </c>
      <c r="AU761" s="19" t="s">
        <v>86</v>
      </c>
    </row>
    <row r="762" spans="2:51" s="13" customFormat="1" ht="10">
      <c r="B762" s="190"/>
      <c r="C762" s="191"/>
      <c r="D762" s="192" t="s">
        <v>165</v>
      </c>
      <c r="E762" s="193" t="s">
        <v>19</v>
      </c>
      <c r="F762" s="194" t="s">
        <v>3292</v>
      </c>
      <c r="G762" s="191"/>
      <c r="H762" s="193" t="s">
        <v>19</v>
      </c>
      <c r="I762" s="195"/>
      <c r="J762" s="191"/>
      <c r="K762" s="191"/>
      <c r="L762" s="196"/>
      <c r="M762" s="197"/>
      <c r="N762" s="198"/>
      <c r="O762" s="198"/>
      <c r="P762" s="198"/>
      <c r="Q762" s="198"/>
      <c r="R762" s="198"/>
      <c r="S762" s="198"/>
      <c r="T762" s="199"/>
      <c r="AT762" s="200" t="s">
        <v>165</v>
      </c>
      <c r="AU762" s="200" t="s">
        <v>86</v>
      </c>
      <c r="AV762" s="13" t="s">
        <v>84</v>
      </c>
      <c r="AW762" s="13" t="s">
        <v>37</v>
      </c>
      <c r="AX762" s="13" t="s">
        <v>76</v>
      </c>
      <c r="AY762" s="200" t="s">
        <v>157</v>
      </c>
    </row>
    <row r="763" spans="2:51" s="13" customFormat="1" ht="10">
      <c r="B763" s="190"/>
      <c r="C763" s="191"/>
      <c r="D763" s="192" t="s">
        <v>165</v>
      </c>
      <c r="E763" s="193" t="s">
        <v>19</v>
      </c>
      <c r="F763" s="194" t="s">
        <v>2903</v>
      </c>
      <c r="G763" s="191"/>
      <c r="H763" s="193" t="s">
        <v>19</v>
      </c>
      <c r="I763" s="195"/>
      <c r="J763" s="191"/>
      <c r="K763" s="191"/>
      <c r="L763" s="196"/>
      <c r="M763" s="197"/>
      <c r="N763" s="198"/>
      <c r="O763" s="198"/>
      <c r="P763" s="198"/>
      <c r="Q763" s="198"/>
      <c r="R763" s="198"/>
      <c r="S763" s="198"/>
      <c r="T763" s="199"/>
      <c r="AT763" s="200" t="s">
        <v>165</v>
      </c>
      <c r="AU763" s="200" t="s">
        <v>86</v>
      </c>
      <c r="AV763" s="13" t="s">
        <v>84</v>
      </c>
      <c r="AW763" s="13" t="s">
        <v>37</v>
      </c>
      <c r="AX763" s="13" t="s">
        <v>76</v>
      </c>
      <c r="AY763" s="200" t="s">
        <v>157</v>
      </c>
    </row>
    <row r="764" spans="2:51" s="13" customFormat="1" ht="10">
      <c r="B764" s="190"/>
      <c r="C764" s="191"/>
      <c r="D764" s="192" t="s">
        <v>165</v>
      </c>
      <c r="E764" s="193" t="s">
        <v>19</v>
      </c>
      <c r="F764" s="194" t="s">
        <v>3293</v>
      </c>
      <c r="G764" s="191"/>
      <c r="H764" s="193" t="s">
        <v>19</v>
      </c>
      <c r="I764" s="195"/>
      <c r="J764" s="191"/>
      <c r="K764" s="191"/>
      <c r="L764" s="196"/>
      <c r="M764" s="197"/>
      <c r="N764" s="198"/>
      <c r="O764" s="198"/>
      <c r="P764" s="198"/>
      <c r="Q764" s="198"/>
      <c r="R764" s="198"/>
      <c r="S764" s="198"/>
      <c r="T764" s="199"/>
      <c r="AT764" s="200" t="s">
        <v>165</v>
      </c>
      <c r="AU764" s="200" t="s">
        <v>86</v>
      </c>
      <c r="AV764" s="13" t="s">
        <v>84</v>
      </c>
      <c r="AW764" s="13" t="s">
        <v>37</v>
      </c>
      <c r="AX764" s="13" t="s">
        <v>76</v>
      </c>
      <c r="AY764" s="200" t="s">
        <v>157</v>
      </c>
    </row>
    <row r="765" spans="2:51" s="13" customFormat="1" ht="10">
      <c r="B765" s="190"/>
      <c r="C765" s="191"/>
      <c r="D765" s="192" t="s">
        <v>165</v>
      </c>
      <c r="E765" s="193" t="s">
        <v>19</v>
      </c>
      <c r="F765" s="194" t="s">
        <v>3294</v>
      </c>
      <c r="G765" s="191"/>
      <c r="H765" s="193" t="s">
        <v>19</v>
      </c>
      <c r="I765" s="195"/>
      <c r="J765" s="191"/>
      <c r="K765" s="191"/>
      <c r="L765" s="196"/>
      <c r="M765" s="197"/>
      <c r="N765" s="198"/>
      <c r="O765" s="198"/>
      <c r="P765" s="198"/>
      <c r="Q765" s="198"/>
      <c r="R765" s="198"/>
      <c r="S765" s="198"/>
      <c r="T765" s="199"/>
      <c r="AT765" s="200" t="s">
        <v>165</v>
      </c>
      <c r="AU765" s="200" t="s">
        <v>86</v>
      </c>
      <c r="AV765" s="13" t="s">
        <v>84</v>
      </c>
      <c r="AW765" s="13" t="s">
        <v>37</v>
      </c>
      <c r="AX765" s="13" t="s">
        <v>76</v>
      </c>
      <c r="AY765" s="200" t="s">
        <v>157</v>
      </c>
    </row>
    <row r="766" spans="2:51" s="13" customFormat="1" ht="10">
      <c r="B766" s="190"/>
      <c r="C766" s="191"/>
      <c r="D766" s="192" t="s">
        <v>165</v>
      </c>
      <c r="E766" s="193" t="s">
        <v>19</v>
      </c>
      <c r="F766" s="194" t="s">
        <v>3295</v>
      </c>
      <c r="G766" s="191"/>
      <c r="H766" s="193" t="s">
        <v>19</v>
      </c>
      <c r="I766" s="195"/>
      <c r="J766" s="191"/>
      <c r="K766" s="191"/>
      <c r="L766" s="196"/>
      <c r="M766" s="197"/>
      <c r="N766" s="198"/>
      <c r="O766" s="198"/>
      <c r="P766" s="198"/>
      <c r="Q766" s="198"/>
      <c r="R766" s="198"/>
      <c r="S766" s="198"/>
      <c r="T766" s="199"/>
      <c r="AT766" s="200" t="s">
        <v>165</v>
      </c>
      <c r="AU766" s="200" t="s">
        <v>86</v>
      </c>
      <c r="AV766" s="13" t="s">
        <v>84</v>
      </c>
      <c r="AW766" s="13" t="s">
        <v>37</v>
      </c>
      <c r="AX766" s="13" t="s">
        <v>76</v>
      </c>
      <c r="AY766" s="200" t="s">
        <v>157</v>
      </c>
    </row>
    <row r="767" spans="2:51" s="13" customFormat="1" ht="10">
      <c r="B767" s="190"/>
      <c r="C767" s="191"/>
      <c r="D767" s="192" t="s">
        <v>165</v>
      </c>
      <c r="E767" s="193" t="s">
        <v>19</v>
      </c>
      <c r="F767" s="194" t="s">
        <v>3296</v>
      </c>
      <c r="G767" s="191"/>
      <c r="H767" s="193" t="s">
        <v>19</v>
      </c>
      <c r="I767" s="195"/>
      <c r="J767" s="191"/>
      <c r="K767" s="191"/>
      <c r="L767" s="196"/>
      <c r="M767" s="197"/>
      <c r="N767" s="198"/>
      <c r="O767" s="198"/>
      <c r="P767" s="198"/>
      <c r="Q767" s="198"/>
      <c r="R767" s="198"/>
      <c r="S767" s="198"/>
      <c r="T767" s="199"/>
      <c r="AT767" s="200" t="s">
        <v>165</v>
      </c>
      <c r="AU767" s="200" t="s">
        <v>86</v>
      </c>
      <c r="AV767" s="13" t="s">
        <v>84</v>
      </c>
      <c r="AW767" s="13" t="s">
        <v>37</v>
      </c>
      <c r="AX767" s="13" t="s">
        <v>76</v>
      </c>
      <c r="AY767" s="200" t="s">
        <v>157</v>
      </c>
    </row>
    <row r="768" spans="2:51" s="13" customFormat="1" ht="10">
      <c r="B768" s="190"/>
      <c r="C768" s="191"/>
      <c r="D768" s="192" t="s">
        <v>165</v>
      </c>
      <c r="E768" s="193" t="s">
        <v>19</v>
      </c>
      <c r="F768" s="194" t="s">
        <v>3297</v>
      </c>
      <c r="G768" s="191"/>
      <c r="H768" s="193" t="s">
        <v>19</v>
      </c>
      <c r="I768" s="195"/>
      <c r="J768" s="191"/>
      <c r="K768" s="191"/>
      <c r="L768" s="196"/>
      <c r="M768" s="197"/>
      <c r="N768" s="198"/>
      <c r="O768" s="198"/>
      <c r="P768" s="198"/>
      <c r="Q768" s="198"/>
      <c r="R768" s="198"/>
      <c r="S768" s="198"/>
      <c r="T768" s="199"/>
      <c r="AT768" s="200" t="s">
        <v>165</v>
      </c>
      <c r="AU768" s="200" t="s">
        <v>86</v>
      </c>
      <c r="AV768" s="13" t="s">
        <v>84</v>
      </c>
      <c r="AW768" s="13" t="s">
        <v>37</v>
      </c>
      <c r="AX768" s="13" t="s">
        <v>76</v>
      </c>
      <c r="AY768" s="200" t="s">
        <v>157</v>
      </c>
    </row>
    <row r="769" spans="2:51" s="13" customFormat="1" ht="10">
      <c r="B769" s="190"/>
      <c r="C769" s="191"/>
      <c r="D769" s="192" t="s">
        <v>165</v>
      </c>
      <c r="E769" s="193" t="s">
        <v>19</v>
      </c>
      <c r="F769" s="194" t="s">
        <v>3298</v>
      </c>
      <c r="G769" s="191"/>
      <c r="H769" s="193" t="s">
        <v>19</v>
      </c>
      <c r="I769" s="195"/>
      <c r="J769" s="191"/>
      <c r="K769" s="191"/>
      <c r="L769" s="196"/>
      <c r="M769" s="197"/>
      <c r="N769" s="198"/>
      <c r="O769" s="198"/>
      <c r="P769" s="198"/>
      <c r="Q769" s="198"/>
      <c r="R769" s="198"/>
      <c r="S769" s="198"/>
      <c r="T769" s="199"/>
      <c r="AT769" s="200" t="s">
        <v>165</v>
      </c>
      <c r="AU769" s="200" t="s">
        <v>86</v>
      </c>
      <c r="AV769" s="13" t="s">
        <v>84</v>
      </c>
      <c r="AW769" s="13" t="s">
        <v>37</v>
      </c>
      <c r="AX769" s="13" t="s">
        <v>76</v>
      </c>
      <c r="AY769" s="200" t="s">
        <v>157</v>
      </c>
    </row>
    <row r="770" spans="2:51" s="14" customFormat="1" ht="10">
      <c r="B770" s="201"/>
      <c r="C770" s="202"/>
      <c r="D770" s="192" t="s">
        <v>165</v>
      </c>
      <c r="E770" s="203" t="s">
        <v>19</v>
      </c>
      <c r="F770" s="204" t="s">
        <v>3525</v>
      </c>
      <c r="G770" s="202"/>
      <c r="H770" s="205">
        <v>2</v>
      </c>
      <c r="I770" s="206"/>
      <c r="J770" s="202"/>
      <c r="K770" s="202"/>
      <c r="L770" s="207"/>
      <c r="M770" s="208"/>
      <c r="N770" s="209"/>
      <c r="O770" s="209"/>
      <c r="P770" s="209"/>
      <c r="Q770" s="209"/>
      <c r="R770" s="209"/>
      <c r="S770" s="209"/>
      <c r="T770" s="210"/>
      <c r="AT770" s="211" t="s">
        <v>165</v>
      </c>
      <c r="AU770" s="211" t="s">
        <v>86</v>
      </c>
      <c r="AV770" s="14" t="s">
        <v>86</v>
      </c>
      <c r="AW770" s="14" t="s">
        <v>37</v>
      </c>
      <c r="AX770" s="14" t="s">
        <v>84</v>
      </c>
      <c r="AY770" s="211" t="s">
        <v>157</v>
      </c>
    </row>
    <row r="771" spans="1:65" s="2" customFormat="1" ht="14.4" customHeight="1">
      <c r="A771" s="36"/>
      <c r="B771" s="37"/>
      <c r="C771" s="176" t="s">
        <v>589</v>
      </c>
      <c r="D771" s="176" t="s">
        <v>159</v>
      </c>
      <c r="E771" s="177" t="s">
        <v>3031</v>
      </c>
      <c r="F771" s="178" t="s">
        <v>3032</v>
      </c>
      <c r="G771" s="179" t="s">
        <v>162</v>
      </c>
      <c r="H771" s="180">
        <v>3</v>
      </c>
      <c r="I771" s="181"/>
      <c r="J771" s="182">
        <f>ROUND(I771*H771,2)</f>
        <v>0</v>
      </c>
      <c r="K771" s="183"/>
      <c r="L771" s="41"/>
      <c r="M771" s="184" t="s">
        <v>19</v>
      </c>
      <c r="N771" s="185" t="s">
        <v>47</v>
      </c>
      <c r="O771" s="66"/>
      <c r="P771" s="186">
        <f>O771*H771</f>
        <v>0</v>
      </c>
      <c r="Q771" s="186">
        <v>0.03927</v>
      </c>
      <c r="R771" s="186">
        <f>Q771*H771</f>
        <v>0.11781</v>
      </c>
      <c r="S771" s="186">
        <v>0</v>
      </c>
      <c r="T771" s="187">
        <f>S771*H771</f>
        <v>0</v>
      </c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R771" s="188" t="s">
        <v>163</v>
      </c>
      <c r="AT771" s="188" t="s">
        <v>159</v>
      </c>
      <c r="AU771" s="188" t="s">
        <v>86</v>
      </c>
      <c r="AY771" s="19" t="s">
        <v>157</v>
      </c>
      <c r="BE771" s="189">
        <f>IF(N771="základní",J771,0)</f>
        <v>0</v>
      </c>
      <c r="BF771" s="189">
        <f>IF(N771="snížená",J771,0)</f>
        <v>0</v>
      </c>
      <c r="BG771" s="189">
        <f>IF(N771="zákl. přenesená",J771,0)</f>
        <v>0</v>
      </c>
      <c r="BH771" s="189">
        <f>IF(N771="sníž. přenesená",J771,0)</f>
        <v>0</v>
      </c>
      <c r="BI771" s="189">
        <f>IF(N771="nulová",J771,0)</f>
        <v>0</v>
      </c>
      <c r="BJ771" s="19" t="s">
        <v>84</v>
      </c>
      <c r="BK771" s="189">
        <f>ROUND(I771*H771,2)</f>
        <v>0</v>
      </c>
      <c r="BL771" s="19" t="s">
        <v>163</v>
      </c>
      <c r="BM771" s="188" t="s">
        <v>3526</v>
      </c>
    </row>
    <row r="772" spans="1:47" s="2" customFormat="1" ht="10">
      <c r="A772" s="36"/>
      <c r="B772" s="37"/>
      <c r="C772" s="38"/>
      <c r="D772" s="212" t="s">
        <v>178</v>
      </c>
      <c r="E772" s="38"/>
      <c r="F772" s="213" t="s">
        <v>3034</v>
      </c>
      <c r="G772" s="38"/>
      <c r="H772" s="38"/>
      <c r="I772" s="214"/>
      <c r="J772" s="38"/>
      <c r="K772" s="38"/>
      <c r="L772" s="41"/>
      <c r="M772" s="215"/>
      <c r="N772" s="216"/>
      <c r="O772" s="66"/>
      <c r="P772" s="66"/>
      <c r="Q772" s="66"/>
      <c r="R772" s="66"/>
      <c r="S772" s="66"/>
      <c r="T772" s="67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T772" s="19" t="s">
        <v>178</v>
      </c>
      <c r="AU772" s="19" t="s">
        <v>86</v>
      </c>
    </row>
    <row r="773" spans="2:51" s="13" customFormat="1" ht="10">
      <c r="B773" s="190"/>
      <c r="C773" s="191"/>
      <c r="D773" s="192" t="s">
        <v>165</v>
      </c>
      <c r="E773" s="193" t="s">
        <v>19</v>
      </c>
      <c r="F773" s="194" t="s">
        <v>3292</v>
      </c>
      <c r="G773" s="191"/>
      <c r="H773" s="193" t="s">
        <v>19</v>
      </c>
      <c r="I773" s="195"/>
      <c r="J773" s="191"/>
      <c r="K773" s="191"/>
      <c r="L773" s="196"/>
      <c r="M773" s="197"/>
      <c r="N773" s="198"/>
      <c r="O773" s="198"/>
      <c r="P773" s="198"/>
      <c r="Q773" s="198"/>
      <c r="R773" s="198"/>
      <c r="S773" s="198"/>
      <c r="T773" s="199"/>
      <c r="AT773" s="200" t="s">
        <v>165</v>
      </c>
      <c r="AU773" s="200" t="s">
        <v>86</v>
      </c>
      <c r="AV773" s="13" t="s">
        <v>84</v>
      </c>
      <c r="AW773" s="13" t="s">
        <v>37</v>
      </c>
      <c r="AX773" s="13" t="s">
        <v>76</v>
      </c>
      <c r="AY773" s="200" t="s">
        <v>157</v>
      </c>
    </row>
    <row r="774" spans="2:51" s="13" customFormat="1" ht="10">
      <c r="B774" s="190"/>
      <c r="C774" s="191"/>
      <c r="D774" s="192" t="s">
        <v>165</v>
      </c>
      <c r="E774" s="193" t="s">
        <v>19</v>
      </c>
      <c r="F774" s="194" t="s">
        <v>2903</v>
      </c>
      <c r="G774" s="191"/>
      <c r="H774" s="193" t="s">
        <v>19</v>
      </c>
      <c r="I774" s="195"/>
      <c r="J774" s="191"/>
      <c r="K774" s="191"/>
      <c r="L774" s="196"/>
      <c r="M774" s="197"/>
      <c r="N774" s="198"/>
      <c r="O774" s="198"/>
      <c r="P774" s="198"/>
      <c r="Q774" s="198"/>
      <c r="R774" s="198"/>
      <c r="S774" s="198"/>
      <c r="T774" s="199"/>
      <c r="AT774" s="200" t="s">
        <v>165</v>
      </c>
      <c r="AU774" s="200" t="s">
        <v>86</v>
      </c>
      <c r="AV774" s="13" t="s">
        <v>84</v>
      </c>
      <c r="AW774" s="13" t="s">
        <v>37</v>
      </c>
      <c r="AX774" s="13" t="s">
        <v>76</v>
      </c>
      <c r="AY774" s="200" t="s">
        <v>157</v>
      </c>
    </row>
    <row r="775" spans="2:51" s="13" customFormat="1" ht="10">
      <c r="B775" s="190"/>
      <c r="C775" s="191"/>
      <c r="D775" s="192" t="s">
        <v>165</v>
      </c>
      <c r="E775" s="193" t="s">
        <v>19</v>
      </c>
      <c r="F775" s="194" t="s">
        <v>3293</v>
      </c>
      <c r="G775" s="191"/>
      <c r="H775" s="193" t="s">
        <v>19</v>
      </c>
      <c r="I775" s="195"/>
      <c r="J775" s="191"/>
      <c r="K775" s="191"/>
      <c r="L775" s="196"/>
      <c r="M775" s="197"/>
      <c r="N775" s="198"/>
      <c r="O775" s="198"/>
      <c r="P775" s="198"/>
      <c r="Q775" s="198"/>
      <c r="R775" s="198"/>
      <c r="S775" s="198"/>
      <c r="T775" s="199"/>
      <c r="AT775" s="200" t="s">
        <v>165</v>
      </c>
      <c r="AU775" s="200" t="s">
        <v>86</v>
      </c>
      <c r="AV775" s="13" t="s">
        <v>84</v>
      </c>
      <c r="AW775" s="13" t="s">
        <v>37</v>
      </c>
      <c r="AX775" s="13" t="s">
        <v>76</v>
      </c>
      <c r="AY775" s="200" t="s">
        <v>157</v>
      </c>
    </row>
    <row r="776" spans="2:51" s="13" customFormat="1" ht="10">
      <c r="B776" s="190"/>
      <c r="C776" s="191"/>
      <c r="D776" s="192" t="s">
        <v>165</v>
      </c>
      <c r="E776" s="193" t="s">
        <v>19</v>
      </c>
      <c r="F776" s="194" t="s">
        <v>3294</v>
      </c>
      <c r="G776" s="191"/>
      <c r="H776" s="193" t="s">
        <v>19</v>
      </c>
      <c r="I776" s="195"/>
      <c r="J776" s="191"/>
      <c r="K776" s="191"/>
      <c r="L776" s="196"/>
      <c r="M776" s="197"/>
      <c r="N776" s="198"/>
      <c r="O776" s="198"/>
      <c r="P776" s="198"/>
      <c r="Q776" s="198"/>
      <c r="R776" s="198"/>
      <c r="S776" s="198"/>
      <c r="T776" s="199"/>
      <c r="AT776" s="200" t="s">
        <v>165</v>
      </c>
      <c r="AU776" s="200" t="s">
        <v>86</v>
      </c>
      <c r="AV776" s="13" t="s">
        <v>84</v>
      </c>
      <c r="AW776" s="13" t="s">
        <v>37</v>
      </c>
      <c r="AX776" s="13" t="s">
        <v>76</v>
      </c>
      <c r="AY776" s="200" t="s">
        <v>157</v>
      </c>
    </row>
    <row r="777" spans="2:51" s="13" customFormat="1" ht="10">
      <c r="B777" s="190"/>
      <c r="C777" s="191"/>
      <c r="D777" s="192" t="s">
        <v>165</v>
      </c>
      <c r="E777" s="193" t="s">
        <v>19</v>
      </c>
      <c r="F777" s="194" t="s">
        <v>3295</v>
      </c>
      <c r="G777" s="191"/>
      <c r="H777" s="193" t="s">
        <v>19</v>
      </c>
      <c r="I777" s="195"/>
      <c r="J777" s="191"/>
      <c r="K777" s="191"/>
      <c r="L777" s="196"/>
      <c r="M777" s="197"/>
      <c r="N777" s="198"/>
      <c r="O777" s="198"/>
      <c r="P777" s="198"/>
      <c r="Q777" s="198"/>
      <c r="R777" s="198"/>
      <c r="S777" s="198"/>
      <c r="T777" s="199"/>
      <c r="AT777" s="200" t="s">
        <v>165</v>
      </c>
      <c r="AU777" s="200" t="s">
        <v>86</v>
      </c>
      <c r="AV777" s="13" t="s">
        <v>84</v>
      </c>
      <c r="AW777" s="13" t="s">
        <v>37</v>
      </c>
      <c r="AX777" s="13" t="s">
        <v>76</v>
      </c>
      <c r="AY777" s="200" t="s">
        <v>157</v>
      </c>
    </row>
    <row r="778" spans="2:51" s="13" customFormat="1" ht="10">
      <c r="B778" s="190"/>
      <c r="C778" s="191"/>
      <c r="D778" s="192" t="s">
        <v>165</v>
      </c>
      <c r="E778" s="193" t="s">
        <v>19</v>
      </c>
      <c r="F778" s="194" t="s">
        <v>3296</v>
      </c>
      <c r="G778" s="191"/>
      <c r="H778" s="193" t="s">
        <v>19</v>
      </c>
      <c r="I778" s="195"/>
      <c r="J778" s="191"/>
      <c r="K778" s="191"/>
      <c r="L778" s="196"/>
      <c r="M778" s="197"/>
      <c r="N778" s="198"/>
      <c r="O778" s="198"/>
      <c r="P778" s="198"/>
      <c r="Q778" s="198"/>
      <c r="R778" s="198"/>
      <c r="S778" s="198"/>
      <c r="T778" s="199"/>
      <c r="AT778" s="200" t="s">
        <v>165</v>
      </c>
      <c r="AU778" s="200" t="s">
        <v>86</v>
      </c>
      <c r="AV778" s="13" t="s">
        <v>84</v>
      </c>
      <c r="AW778" s="13" t="s">
        <v>37</v>
      </c>
      <c r="AX778" s="13" t="s">
        <v>76</v>
      </c>
      <c r="AY778" s="200" t="s">
        <v>157</v>
      </c>
    </row>
    <row r="779" spans="2:51" s="13" customFormat="1" ht="10">
      <c r="B779" s="190"/>
      <c r="C779" s="191"/>
      <c r="D779" s="192" t="s">
        <v>165</v>
      </c>
      <c r="E779" s="193" t="s">
        <v>19</v>
      </c>
      <c r="F779" s="194" t="s">
        <v>3297</v>
      </c>
      <c r="G779" s="191"/>
      <c r="H779" s="193" t="s">
        <v>19</v>
      </c>
      <c r="I779" s="195"/>
      <c r="J779" s="191"/>
      <c r="K779" s="191"/>
      <c r="L779" s="196"/>
      <c r="M779" s="197"/>
      <c r="N779" s="198"/>
      <c r="O779" s="198"/>
      <c r="P779" s="198"/>
      <c r="Q779" s="198"/>
      <c r="R779" s="198"/>
      <c r="S779" s="198"/>
      <c r="T779" s="199"/>
      <c r="AT779" s="200" t="s">
        <v>165</v>
      </c>
      <c r="AU779" s="200" t="s">
        <v>86</v>
      </c>
      <c r="AV779" s="13" t="s">
        <v>84</v>
      </c>
      <c r="AW779" s="13" t="s">
        <v>37</v>
      </c>
      <c r="AX779" s="13" t="s">
        <v>76</v>
      </c>
      <c r="AY779" s="200" t="s">
        <v>157</v>
      </c>
    </row>
    <row r="780" spans="2:51" s="13" customFormat="1" ht="10">
      <c r="B780" s="190"/>
      <c r="C780" s="191"/>
      <c r="D780" s="192" t="s">
        <v>165</v>
      </c>
      <c r="E780" s="193" t="s">
        <v>19</v>
      </c>
      <c r="F780" s="194" t="s">
        <v>3340</v>
      </c>
      <c r="G780" s="191"/>
      <c r="H780" s="193" t="s">
        <v>19</v>
      </c>
      <c r="I780" s="195"/>
      <c r="J780" s="191"/>
      <c r="K780" s="191"/>
      <c r="L780" s="196"/>
      <c r="M780" s="197"/>
      <c r="N780" s="198"/>
      <c r="O780" s="198"/>
      <c r="P780" s="198"/>
      <c r="Q780" s="198"/>
      <c r="R780" s="198"/>
      <c r="S780" s="198"/>
      <c r="T780" s="199"/>
      <c r="AT780" s="200" t="s">
        <v>165</v>
      </c>
      <c r="AU780" s="200" t="s">
        <v>86</v>
      </c>
      <c r="AV780" s="13" t="s">
        <v>84</v>
      </c>
      <c r="AW780" s="13" t="s">
        <v>37</v>
      </c>
      <c r="AX780" s="13" t="s">
        <v>76</v>
      </c>
      <c r="AY780" s="200" t="s">
        <v>157</v>
      </c>
    </row>
    <row r="781" spans="2:51" s="14" customFormat="1" ht="10">
      <c r="B781" s="201"/>
      <c r="C781" s="202"/>
      <c r="D781" s="192" t="s">
        <v>165</v>
      </c>
      <c r="E781" s="203" t="s">
        <v>19</v>
      </c>
      <c r="F781" s="204" t="s">
        <v>3522</v>
      </c>
      <c r="G781" s="202"/>
      <c r="H781" s="205">
        <v>1</v>
      </c>
      <c r="I781" s="206"/>
      <c r="J781" s="202"/>
      <c r="K781" s="202"/>
      <c r="L781" s="207"/>
      <c r="M781" s="208"/>
      <c r="N781" s="209"/>
      <c r="O781" s="209"/>
      <c r="P781" s="209"/>
      <c r="Q781" s="209"/>
      <c r="R781" s="209"/>
      <c r="S781" s="209"/>
      <c r="T781" s="210"/>
      <c r="AT781" s="211" t="s">
        <v>165</v>
      </c>
      <c r="AU781" s="211" t="s">
        <v>86</v>
      </c>
      <c r="AV781" s="14" t="s">
        <v>86</v>
      </c>
      <c r="AW781" s="14" t="s">
        <v>37</v>
      </c>
      <c r="AX781" s="14" t="s">
        <v>76</v>
      </c>
      <c r="AY781" s="211" t="s">
        <v>157</v>
      </c>
    </row>
    <row r="782" spans="2:51" s="14" customFormat="1" ht="10">
      <c r="B782" s="201"/>
      <c r="C782" s="202"/>
      <c r="D782" s="192" t="s">
        <v>165</v>
      </c>
      <c r="E782" s="203" t="s">
        <v>19</v>
      </c>
      <c r="F782" s="204" t="s">
        <v>3523</v>
      </c>
      <c r="G782" s="202"/>
      <c r="H782" s="205">
        <v>1</v>
      </c>
      <c r="I782" s="206"/>
      <c r="J782" s="202"/>
      <c r="K782" s="202"/>
      <c r="L782" s="207"/>
      <c r="M782" s="208"/>
      <c r="N782" s="209"/>
      <c r="O782" s="209"/>
      <c r="P782" s="209"/>
      <c r="Q782" s="209"/>
      <c r="R782" s="209"/>
      <c r="S782" s="209"/>
      <c r="T782" s="210"/>
      <c r="AT782" s="211" t="s">
        <v>165</v>
      </c>
      <c r="AU782" s="211" t="s">
        <v>86</v>
      </c>
      <c r="AV782" s="14" t="s">
        <v>86</v>
      </c>
      <c r="AW782" s="14" t="s">
        <v>37</v>
      </c>
      <c r="AX782" s="14" t="s">
        <v>76</v>
      </c>
      <c r="AY782" s="211" t="s">
        <v>157</v>
      </c>
    </row>
    <row r="783" spans="2:51" s="13" customFormat="1" ht="10">
      <c r="B783" s="190"/>
      <c r="C783" s="191"/>
      <c r="D783" s="192" t="s">
        <v>165</v>
      </c>
      <c r="E783" s="193" t="s">
        <v>19</v>
      </c>
      <c r="F783" s="194" t="s">
        <v>3353</v>
      </c>
      <c r="G783" s="191"/>
      <c r="H783" s="193" t="s">
        <v>19</v>
      </c>
      <c r="I783" s="195"/>
      <c r="J783" s="191"/>
      <c r="K783" s="191"/>
      <c r="L783" s="196"/>
      <c r="M783" s="197"/>
      <c r="N783" s="198"/>
      <c r="O783" s="198"/>
      <c r="P783" s="198"/>
      <c r="Q783" s="198"/>
      <c r="R783" s="198"/>
      <c r="S783" s="198"/>
      <c r="T783" s="199"/>
      <c r="AT783" s="200" t="s">
        <v>165</v>
      </c>
      <c r="AU783" s="200" t="s">
        <v>86</v>
      </c>
      <c r="AV783" s="13" t="s">
        <v>84</v>
      </c>
      <c r="AW783" s="13" t="s">
        <v>37</v>
      </c>
      <c r="AX783" s="13" t="s">
        <v>76</v>
      </c>
      <c r="AY783" s="200" t="s">
        <v>157</v>
      </c>
    </row>
    <row r="784" spans="2:51" s="13" customFormat="1" ht="10">
      <c r="B784" s="190"/>
      <c r="C784" s="191"/>
      <c r="D784" s="192" t="s">
        <v>165</v>
      </c>
      <c r="E784" s="193" t="s">
        <v>19</v>
      </c>
      <c r="F784" s="194" t="s">
        <v>3460</v>
      </c>
      <c r="G784" s="191"/>
      <c r="H784" s="193" t="s">
        <v>19</v>
      </c>
      <c r="I784" s="195"/>
      <c r="J784" s="191"/>
      <c r="K784" s="191"/>
      <c r="L784" s="196"/>
      <c r="M784" s="197"/>
      <c r="N784" s="198"/>
      <c r="O784" s="198"/>
      <c r="P784" s="198"/>
      <c r="Q784" s="198"/>
      <c r="R784" s="198"/>
      <c r="S784" s="198"/>
      <c r="T784" s="199"/>
      <c r="AT784" s="200" t="s">
        <v>165</v>
      </c>
      <c r="AU784" s="200" t="s">
        <v>86</v>
      </c>
      <c r="AV784" s="13" t="s">
        <v>84</v>
      </c>
      <c r="AW784" s="13" t="s">
        <v>37</v>
      </c>
      <c r="AX784" s="13" t="s">
        <v>76</v>
      </c>
      <c r="AY784" s="200" t="s">
        <v>157</v>
      </c>
    </row>
    <row r="785" spans="2:51" s="13" customFormat="1" ht="10">
      <c r="B785" s="190"/>
      <c r="C785" s="191"/>
      <c r="D785" s="192" t="s">
        <v>165</v>
      </c>
      <c r="E785" s="193" t="s">
        <v>19</v>
      </c>
      <c r="F785" s="194" t="s">
        <v>3414</v>
      </c>
      <c r="G785" s="191"/>
      <c r="H785" s="193" t="s">
        <v>19</v>
      </c>
      <c r="I785" s="195"/>
      <c r="J785" s="191"/>
      <c r="K785" s="191"/>
      <c r="L785" s="196"/>
      <c r="M785" s="197"/>
      <c r="N785" s="198"/>
      <c r="O785" s="198"/>
      <c r="P785" s="198"/>
      <c r="Q785" s="198"/>
      <c r="R785" s="198"/>
      <c r="S785" s="198"/>
      <c r="T785" s="199"/>
      <c r="AT785" s="200" t="s">
        <v>165</v>
      </c>
      <c r="AU785" s="200" t="s">
        <v>86</v>
      </c>
      <c r="AV785" s="13" t="s">
        <v>84</v>
      </c>
      <c r="AW785" s="13" t="s">
        <v>37</v>
      </c>
      <c r="AX785" s="13" t="s">
        <v>76</v>
      </c>
      <c r="AY785" s="200" t="s">
        <v>157</v>
      </c>
    </row>
    <row r="786" spans="2:51" s="13" customFormat="1" ht="10">
      <c r="B786" s="190"/>
      <c r="C786" s="191"/>
      <c r="D786" s="192" t="s">
        <v>165</v>
      </c>
      <c r="E786" s="193" t="s">
        <v>19</v>
      </c>
      <c r="F786" s="194" t="s">
        <v>3415</v>
      </c>
      <c r="G786" s="191"/>
      <c r="H786" s="193" t="s">
        <v>19</v>
      </c>
      <c r="I786" s="195"/>
      <c r="J786" s="191"/>
      <c r="K786" s="191"/>
      <c r="L786" s="196"/>
      <c r="M786" s="197"/>
      <c r="N786" s="198"/>
      <c r="O786" s="198"/>
      <c r="P786" s="198"/>
      <c r="Q786" s="198"/>
      <c r="R786" s="198"/>
      <c r="S786" s="198"/>
      <c r="T786" s="199"/>
      <c r="AT786" s="200" t="s">
        <v>165</v>
      </c>
      <c r="AU786" s="200" t="s">
        <v>86</v>
      </c>
      <c r="AV786" s="13" t="s">
        <v>84</v>
      </c>
      <c r="AW786" s="13" t="s">
        <v>37</v>
      </c>
      <c r="AX786" s="13" t="s">
        <v>76</v>
      </c>
      <c r="AY786" s="200" t="s">
        <v>157</v>
      </c>
    </row>
    <row r="787" spans="2:51" s="14" customFormat="1" ht="10">
      <c r="B787" s="201"/>
      <c r="C787" s="202"/>
      <c r="D787" s="192" t="s">
        <v>165</v>
      </c>
      <c r="E787" s="203" t="s">
        <v>19</v>
      </c>
      <c r="F787" s="204" t="s">
        <v>3527</v>
      </c>
      <c r="G787" s="202"/>
      <c r="H787" s="205">
        <v>1</v>
      </c>
      <c r="I787" s="206"/>
      <c r="J787" s="202"/>
      <c r="K787" s="202"/>
      <c r="L787" s="207"/>
      <c r="M787" s="208"/>
      <c r="N787" s="209"/>
      <c r="O787" s="209"/>
      <c r="P787" s="209"/>
      <c r="Q787" s="209"/>
      <c r="R787" s="209"/>
      <c r="S787" s="209"/>
      <c r="T787" s="210"/>
      <c r="AT787" s="211" t="s">
        <v>165</v>
      </c>
      <c r="AU787" s="211" t="s">
        <v>86</v>
      </c>
      <c r="AV787" s="14" t="s">
        <v>86</v>
      </c>
      <c r="AW787" s="14" t="s">
        <v>37</v>
      </c>
      <c r="AX787" s="14" t="s">
        <v>76</v>
      </c>
      <c r="AY787" s="211" t="s">
        <v>157</v>
      </c>
    </row>
    <row r="788" spans="2:51" s="15" customFormat="1" ht="10">
      <c r="B788" s="217"/>
      <c r="C788" s="218"/>
      <c r="D788" s="192" t="s">
        <v>165</v>
      </c>
      <c r="E788" s="219" t="s">
        <v>19</v>
      </c>
      <c r="F788" s="220" t="s">
        <v>183</v>
      </c>
      <c r="G788" s="218"/>
      <c r="H788" s="221">
        <v>3</v>
      </c>
      <c r="I788" s="222"/>
      <c r="J788" s="218"/>
      <c r="K788" s="218"/>
      <c r="L788" s="223"/>
      <c r="M788" s="224"/>
      <c r="N788" s="225"/>
      <c r="O788" s="225"/>
      <c r="P788" s="225"/>
      <c r="Q788" s="225"/>
      <c r="R788" s="225"/>
      <c r="S788" s="225"/>
      <c r="T788" s="226"/>
      <c r="AT788" s="227" t="s">
        <v>165</v>
      </c>
      <c r="AU788" s="227" t="s">
        <v>86</v>
      </c>
      <c r="AV788" s="15" t="s">
        <v>163</v>
      </c>
      <c r="AW788" s="15" t="s">
        <v>37</v>
      </c>
      <c r="AX788" s="15" t="s">
        <v>84</v>
      </c>
      <c r="AY788" s="227" t="s">
        <v>157</v>
      </c>
    </row>
    <row r="789" spans="1:65" s="2" customFormat="1" ht="14.4" customHeight="1">
      <c r="A789" s="36"/>
      <c r="B789" s="37"/>
      <c r="C789" s="239" t="s">
        <v>602</v>
      </c>
      <c r="D789" s="239" t="s">
        <v>311</v>
      </c>
      <c r="E789" s="240" t="s">
        <v>3035</v>
      </c>
      <c r="F789" s="241" t="s">
        <v>3036</v>
      </c>
      <c r="G789" s="242" t="s">
        <v>162</v>
      </c>
      <c r="H789" s="243">
        <v>3</v>
      </c>
      <c r="I789" s="244"/>
      <c r="J789" s="245">
        <f>ROUND(I789*H789,2)</f>
        <v>0</v>
      </c>
      <c r="K789" s="246"/>
      <c r="L789" s="247"/>
      <c r="M789" s="248" t="s">
        <v>19</v>
      </c>
      <c r="N789" s="249" t="s">
        <v>47</v>
      </c>
      <c r="O789" s="66"/>
      <c r="P789" s="186">
        <f>O789*H789</f>
        <v>0</v>
      </c>
      <c r="Q789" s="186">
        <v>0.521</v>
      </c>
      <c r="R789" s="186">
        <f>Q789*H789</f>
        <v>1.5630000000000002</v>
      </c>
      <c r="S789" s="186">
        <v>0</v>
      </c>
      <c r="T789" s="187">
        <f>S789*H789</f>
        <v>0</v>
      </c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R789" s="188" t="s">
        <v>211</v>
      </c>
      <c r="AT789" s="188" t="s">
        <v>311</v>
      </c>
      <c r="AU789" s="188" t="s">
        <v>86</v>
      </c>
      <c r="AY789" s="19" t="s">
        <v>157</v>
      </c>
      <c r="BE789" s="189">
        <f>IF(N789="základní",J789,0)</f>
        <v>0</v>
      </c>
      <c r="BF789" s="189">
        <f>IF(N789="snížená",J789,0)</f>
        <v>0</v>
      </c>
      <c r="BG789" s="189">
        <f>IF(N789="zákl. přenesená",J789,0)</f>
        <v>0</v>
      </c>
      <c r="BH789" s="189">
        <f>IF(N789="sníž. přenesená",J789,0)</f>
        <v>0</v>
      </c>
      <c r="BI789" s="189">
        <f>IF(N789="nulová",J789,0)</f>
        <v>0</v>
      </c>
      <c r="BJ789" s="19" t="s">
        <v>84</v>
      </c>
      <c r="BK789" s="189">
        <f>ROUND(I789*H789,2)</f>
        <v>0</v>
      </c>
      <c r="BL789" s="19" t="s">
        <v>163</v>
      </c>
      <c r="BM789" s="188" t="s">
        <v>3528</v>
      </c>
    </row>
    <row r="790" spans="2:51" s="13" customFormat="1" ht="10">
      <c r="B790" s="190"/>
      <c r="C790" s="191"/>
      <c r="D790" s="192" t="s">
        <v>165</v>
      </c>
      <c r="E790" s="193" t="s">
        <v>19</v>
      </c>
      <c r="F790" s="194" t="s">
        <v>3292</v>
      </c>
      <c r="G790" s="191"/>
      <c r="H790" s="193" t="s">
        <v>19</v>
      </c>
      <c r="I790" s="195"/>
      <c r="J790" s="191"/>
      <c r="K790" s="191"/>
      <c r="L790" s="196"/>
      <c r="M790" s="197"/>
      <c r="N790" s="198"/>
      <c r="O790" s="198"/>
      <c r="P790" s="198"/>
      <c r="Q790" s="198"/>
      <c r="R790" s="198"/>
      <c r="S790" s="198"/>
      <c r="T790" s="199"/>
      <c r="AT790" s="200" t="s">
        <v>165</v>
      </c>
      <c r="AU790" s="200" t="s">
        <v>86</v>
      </c>
      <c r="AV790" s="13" t="s">
        <v>84</v>
      </c>
      <c r="AW790" s="13" t="s">
        <v>37</v>
      </c>
      <c r="AX790" s="13" t="s">
        <v>76</v>
      </c>
      <c r="AY790" s="200" t="s">
        <v>157</v>
      </c>
    </row>
    <row r="791" spans="2:51" s="13" customFormat="1" ht="10">
      <c r="B791" s="190"/>
      <c r="C791" s="191"/>
      <c r="D791" s="192" t="s">
        <v>165</v>
      </c>
      <c r="E791" s="193" t="s">
        <v>19</v>
      </c>
      <c r="F791" s="194" t="s">
        <v>2903</v>
      </c>
      <c r="G791" s="191"/>
      <c r="H791" s="193" t="s">
        <v>19</v>
      </c>
      <c r="I791" s="195"/>
      <c r="J791" s="191"/>
      <c r="K791" s="191"/>
      <c r="L791" s="196"/>
      <c r="M791" s="197"/>
      <c r="N791" s="198"/>
      <c r="O791" s="198"/>
      <c r="P791" s="198"/>
      <c r="Q791" s="198"/>
      <c r="R791" s="198"/>
      <c r="S791" s="198"/>
      <c r="T791" s="199"/>
      <c r="AT791" s="200" t="s">
        <v>165</v>
      </c>
      <c r="AU791" s="200" t="s">
        <v>86</v>
      </c>
      <c r="AV791" s="13" t="s">
        <v>84</v>
      </c>
      <c r="AW791" s="13" t="s">
        <v>37</v>
      </c>
      <c r="AX791" s="13" t="s">
        <v>76</v>
      </c>
      <c r="AY791" s="200" t="s">
        <v>157</v>
      </c>
    </row>
    <row r="792" spans="2:51" s="13" customFormat="1" ht="10">
      <c r="B792" s="190"/>
      <c r="C792" s="191"/>
      <c r="D792" s="192" t="s">
        <v>165</v>
      </c>
      <c r="E792" s="193" t="s">
        <v>19</v>
      </c>
      <c r="F792" s="194" t="s">
        <v>3293</v>
      </c>
      <c r="G792" s="191"/>
      <c r="H792" s="193" t="s">
        <v>19</v>
      </c>
      <c r="I792" s="195"/>
      <c r="J792" s="191"/>
      <c r="K792" s="191"/>
      <c r="L792" s="196"/>
      <c r="M792" s="197"/>
      <c r="N792" s="198"/>
      <c r="O792" s="198"/>
      <c r="P792" s="198"/>
      <c r="Q792" s="198"/>
      <c r="R792" s="198"/>
      <c r="S792" s="198"/>
      <c r="T792" s="199"/>
      <c r="AT792" s="200" t="s">
        <v>165</v>
      </c>
      <c r="AU792" s="200" t="s">
        <v>86</v>
      </c>
      <c r="AV792" s="13" t="s">
        <v>84</v>
      </c>
      <c r="AW792" s="13" t="s">
        <v>37</v>
      </c>
      <c r="AX792" s="13" t="s">
        <v>76</v>
      </c>
      <c r="AY792" s="200" t="s">
        <v>157</v>
      </c>
    </row>
    <row r="793" spans="2:51" s="13" customFormat="1" ht="10">
      <c r="B793" s="190"/>
      <c r="C793" s="191"/>
      <c r="D793" s="192" t="s">
        <v>165</v>
      </c>
      <c r="E793" s="193" t="s">
        <v>19</v>
      </c>
      <c r="F793" s="194" t="s">
        <v>3294</v>
      </c>
      <c r="G793" s="191"/>
      <c r="H793" s="193" t="s">
        <v>19</v>
      </c>
      <c r="I793" s="195"/>
      <c r="J793" s="191"/>
      <c r="K793" s="191"/>
      <c r="L793" s="196"/>
      <c r="M793" s="197"/>
      <c r="N793" s="198"/>
      <c r="O793" s="198"/>
      <c r="P793" s="198"/>
      <c r="Q793" s="198"/>
      <c r="R793" s="198"/>
      <c r="S793" s="198"/>
      <c r="T793" s="199"/>
      <c r="AT793" s="200" t="s">
        <v>165</v>
      </c>
      <c r="AU793" s="200" t="s">
        <v>86</v>
      </c>
      <c r="AV793" s="13" t="s">
        <v>84</v>
      </c>
      <c r="AW793" s="13" t="s">
        <v>37</v>
      </c>
      <c r="AX793" s="13" t="s">
        <v>76</v>
      </c>
      <c r="AY793" s="200" t="s">
        <v>157</v>
      </c>
    </row>
    <row r="794" spans="2:51" s="13" customFormat="1" ht="10">
      <c r="B794" s="190"/>
      <c r="C794" s="191"/>
      <c r="D794" s="192" t="s">
        <v>165</v>
      </c>
      <c r="E794" s="193" t="s">
        <v>19</v>
      </c>
      <c r="F794" s="194" t="s">
        <v>3295</v>
      </c>
      <c r="G794" s="191"/>
      <c r="H794" s="193" t="s">
        <v>19</v>
      </c>
      <c r="I794" s="195"/>
      <c r="J794" s="191"/>
      <c r="K794" s="191"/>
      <c r="L794" s="196"/>
      <c r="M794" s="197"/>
      <c r="N794" s="198"/>
      <c r="O794" s="198"/>
      <c r="P794" s="198"/>
      <c r="Q794" s="198"/>
      <c r="R794" s="198"/>
      <c r="S794" s="198"/>
      <c r="T794" s="199"/>
      <c r="AT794" s="200" t="s">
        <v>165</v>
      </c>
      <c r="AU794" s="200" t="s">
        <v>86</v>
      </c>
      <c r="AV794" s="13" t="s">
        <v>84</v>
      </c>
      <c r="AW794" s="13" t="s">
        <v>37</v>
      </c>
      <c r="AX794" s="13" t="s">
        <v>76</v>
      </c>
      <c r="AY794" s="200" t="s">
        <v>157</v>
      </c>
    </row>
    <row r="795" spans="2:51" s="13" customFormat="1" ht="10">
      <c r="B795" s="190"/>
      <c r="C795" s="191"/>
      <c r="D795" s="192" t="s">
        <v>165</v>
      </c>
      <c r="E795" s="193" t="s">
        <v>19</v>
      </c>
      <c r="F795" s="194" t="s">
        <v>3296</v>
      </c>
      <c r="G795" s="191"/>
      <c r="H795" s="193" t="s">
        <v>19</v>
      </c>
      <c r="I795" s="195"/>
      <c r="J795" s="191"/>
      <c r="K795" s="191"/>
      <c r="L795" s="196"/>
      <c r="M795" s="197"/>
      <c r="N795" s="198"/>
      <c r="O795" s="198"/>
      <c r="P795" s="198"/>
      <c r="Q795" s="198"/>
      <c r="R795" s="198"/>
      <c r="S795" s="198"/>
      <c r="T795" s="199"/>
      <c r="AT795" s="200" t="s">
        <v>165</v>
      </c>
      <c r="AU795" s="200" t="s">
        <v>86</v>
      </c>
      <c r="AV795" s="13" t="s">
        <v>84</v>
      </c>
      <c r="AW795" s="13" t="s">
        <v>37</v>
      </c>
      <c r="AX795" s="13" t="s">
        <v>76</v>
      </c>
      <c r="AY795" s="200" t="s">
        <v>157</v>
      </c>
    </row>
    <row r="796" spans="2:51" s="13" customFormat="1" ht="10">
      <c r="B796" s="190"/>
      <c r="C796" s="191"/>
      <c r="D796" s="192" t="s">
        <v>165</v>
      </c>
      <c r="E796" s="193" t="s">
        <v>19</v>
      </c>
      <c r="F796" s="194" t="s">
        <v>3297</v>
      </c>
      <c r="G796" s="191"/>
      <c r="H796" s="193" t="s">
        <v>19</v>
      </c>
      <c r="I796" s="195"/>
      <c r="J796" s="191"/>
      <c r="K796" s="191"/>
      <c r="L796" s="196"/>
      <c r="M796" s="197"/>
      <c r="N796" s="198"/>
      <c r="O796" s="198"/>
      <c r="P796" s="198"/>
      <c r="Q796" s="198"/>
      <c r="R796" s="198"/>
      <c r="S796" s="198"/>
      <c r="T796" s="199"/>
      <c r="AT796" s="200" t="s">
        <v>165</v>
      </c>
      <c r="AU796" s="200" t="s">
        <v>86</v>
      </c>
      <c r="AV796" s="13" t="s">
        <v>84</v>
      </c>
      <c r="AW796" s="13" t="s">
        <v>37</v>
      </c>
      <c r="AX796" s="13" t="s">
        <v>76</v>
      </c>
      <c r="AY796" s="200" t="s">
        <v>157</v>
      </c>
    </row>
    <row r="797" spans="2:51" s="13" customFormat="1" ht="10">
      <c r="B797" s="190"/>
      <c r="C797" s="191"/>
      <c r="D797" s="192" t="s">
        <v>165</v>
      </c>
      <c r="E797" s="193" t="s">
        <v>19</v>
      </c>
      <c r="F797" s="194" t="s">
        <v>3298</v>
      </c>
      <c r="G797" s="191"/>
      <c r="H797" s="193" t="s">
        <v>19</v>
      </c>
      <c r="I797" s="195"/>
      <c r="J797" s="191"/>
      <c r="K797" s="191"/>
      <c r="L797" s="196"/>
      <c r="M797" s="197"/>
      <c r="N797" s="198"/>
      <c r="O797" s="198"/>
      <c r="P797" s="198"/>
      <c r="Q797" s="198"/>
      <c r="R797" s="198"/>
      <c r="S797" s="198"/>
      <c r="T797" s="199"/>
      <c r="AT797" s="200" t="s">
        <v>165</v>
      </c>
      <c r="AU797" s="200" t="s">
        <v>86</v>
      </c>
      <c r="AV797" s="13" t="s">
        <v>84</v>
      </c>
      <c r="AW797" s="13" t="s">
        <v>37</v>
      </c>
      <c r="AX797" s="13" t="s">
        <v>76</v>
      </c>
      <c r="AY797" s="200" t="s">
        <v>157</v>
      </c>
    </row>
    <row r="798" spans="2:51" s="13" customFormat="1" ht="10">
      <c r="B798" s="190"/>
      <c r="C798" s="191"/>
      <c r="D798" s="192" t="s">
        <v>165</v>
      </c>
      <c r="E798" s="193" t="s">
        <v>19</v>
      </c>
      <c r="F798" s="194" t="s">
        <v>3353</v>
      </c>
      <c r="G798" s="191"/>
      <c r="H798" s="193" t="s">
        <v>19</v>
      </c>
      <c r="I798" s="195"/>
      <c r="J798" s="191"/>
      <c r="K798" s="191"/>
      <c r="L798" s="196"/>
      <c r="M798" s="197"/>
      <c r="N798" s="198"/>
      <c r="O798" s="198"/>
      <c r="P798" s="198"/>
      <c r="Q798" s="198"/>
      <c r="R798" s="198"/>
      <c r="S798" s="198"/>
      <c r="T798" s="199"/>
      <c r="AT798" s="200" t="s">
        <v>165</v>
      </c>
      <c r="AU798" s="200" t="s">
        <v>86</v>
      </c>
      <c r="AV798" s="13" t="s">
        <v>84</v>
      </c>
      <c r="AW798" s="13" t="s">
        <v>37</v>
      </c>
      <c r="AX798" s="13" t="s">
        <v>76</v>
      </c>
      <c r="AY798" s="200" t="s">
        <v>157</v>
      </c>
    </row>
    <row r="799" spans="2:51" s="13" customFormat="1" ht="10">
      <c r="B799" s="190"/>
      <c r="C799" s="191"/>
      <c r="D799" s="192" t="s">
        <v>165</v>
      </c>
      <c r="E799" s="193" t="s">
        <v>19</v>
      </c>
      <c r="F799" s="194" t="s">
        <v>3460</v>
      </c>
      <c r="G799" s="191"/>
      <c r="H799" s="193" t="s">
        <v>19</v>
      </c>
      <c r="I799" s="195"/>
      <c r="J799" s="191"/>
      <c r="K799" s="191"/>
      <c r="L799" s="196"/>
      <c r="M799" s="197"/>
      <c r="N799" s="198"/>
      <c r="O799" s="198"/>
      <c r="P799" s="198"/>
      <c r="Q799" s="198"/>
      <c r="R799" s="198"/>
      <c r="S799" s="198"/>
      <c r="T799" s="199"/>
      <c r="AT799" s="200" t="s">
        <v>165</v>
      </c>
      <c r="AU799" s="200" t="s">
        <v>86</v>
      </c>
      <c r="AV799" s="13" t="s">
        <v>84</v>
      </c>
      <c r="AW799" s="13" t="s">
        <v>37</v>
      </c>
      <c r="AX799" s="13" t="s">
        <v>76</v>
      </c>
      <c r="AY799" s="200" t="s">
        <v>157</v>
      </c>
    </row>
    <row r="800" spans="2:51" s="13" customFormat="1" ht="10">
      <c r="B800" s="190"/>
      <c r="C800" s="191"/>
      <c r="D800" s="192" t="s">
        <v>165</v>
      </c>
      <c r="E800" s="193" t="s">
        <v>19</v>
      </c>
      <c r="F800" s="194" t="s">
        <v>3414</v>
      </c>
      <c r="G800" s="191"/>
      <c r="H800" s="193" t="s">
        <v>19</v>
      </c>
      <c r="I800" s="195"/>
      <c r="J800" s="191"/>
      <c r="K800" s="191"/>
      <c r="L800" s="196"/>
      <c r="M800" s="197"/>
      <c r="N800" s="198"/>
      <c r="O800" s="198"/>
      <c r="P800" s="198"/>
      <c r="Q800" s="198"/>
      <c r="R800" s="198"/>
      <c r="S800" s="198"/>
      <c r="T800" s="199"/>
      <c r="AT800" s="200" t="s">
        <v>165</v>
      </c>
      <c r="AU800" s="200" t="s">
        <v>86</v>
      </c>
      <c r="AV800" s="13" t="s">
        <v>84</v>
      </c>
      <c r="AW800" s="13" t="s">
        <v>37</v>
      </c>
      <c r="AX800" s="13" t="s">
        <v>76</v>
      </c>
      <c r="AY800" s="200" t="s">
        <v>157</v>
      </c>
    </row>
    <row r="801" spans="2:51" s="13" customFormat="1" ht="10">
      <c r="B801" s="190"/>
      <c r="C801" s="191"/>
      <c r="D801" s="192" t="s">
        <v>165</v>
      </c>
      <c r="E801" s="193" t="s">
        <v>19</v>
      </c>
      <c r="F801" s="194" t="s">
        <v>3415</v>
      </c>
      <c r="G801" s="191"/>
      <c r="H801" s="193" t="s">
        <v>19</v>
      </c>
      <c r="I801" s="195"/>
      <c r="J801" s="191"/>
      <c r="K801" s="191"/>
      <c r="L801" s="196"/>
      <c r="M801" s="197"/>
      <c r="N801" s="198"/>
      <c r="O801" s="198"/>
      <c r="P801" s="198"/>
      <c r="Q801" s="198"/>
      <c r="R801" s="198"/>
      <c r="S801" s="198"/>
      <c r="T801" s="199"/>
      <c r="AT801" s="200" t="s">
        <v>165</v>
      </c>
      <c r="AU801" s="200" t="s">
        <v>86</v>
      </c>
      <c r="AV801" s="13" t="s">
        <v>84</v>
      </c>
      <c r="AW801" s="13" t="s">
        <v>37</v>
      </c>
      <c r="AX801" s="13" t="s">
        <v>76</v>
      </c>
      <c r="AY801" s="200" t="s">
        <v>157</v>
      </c>
    </row>
    <row r="802" spans="2:51" s="14" customFormat="1" ht="10">
      <c r="B802" s="201"/>
      <c r="C802" s="202"/>
      <c r="D802" s="192" t="s">
        <v>165</v>
      </c>
      <c r="E802" s="203" t="s">
        <v>19</v>
      </c>
      <c r="F802" s="204" t="s">
        <v>3529</v>
      </c>
      <c r="G802" s="202"/>
      <c r="H802" s="205">
        <v>3</v>
      </c>
      <c r="I802" s="206"/>
      <c r="J802" s="202"/>
      <c r="K802" s="202"/>
      <c r="L802" s="207"/>
      <c r="M802" s="208"/>
      <c r="N802" s="209"/>
      <c r="O802" s="209"/>
      <c r="P802" s="209"/>
      <c r="Q802" s="209"/>
      <c r="R802" s="209"/>
      <c r="S802" s="209"/>
      <c r="T802" s="210"/>
      <c r="AT802" s="211" t="s">
        <v>165</v>
      </c>
      <c r="AU802" s="211" t="s">
        <v>86</v>
      </c>
      <c r="AV802" s="14" t="s">
        <v>86</v>
      </c>
      <c r="AW802" s="14" t="s">
        <v>37</v>
      </c>
      <c r="AX802" s="14" t="s">
        <v>84</v>
      </c>
      <c r="AY802" s="211" t="s">
        <v>157</v>
      </c>
    </row>
    <row r="803" spans="1:65" s="2" customFormat="1" ht="14.4" customHeight="1">
      <c r="A803" s="36"/>
      <c r="B803" s="37"/>
      <c r="C803" s="176" t="s">
        <v>607</v>
      </c>
      <c r="D803" s="176" t="s">
        <v>159</v>
      </c>
      <c r="E803" s="177" t="s">
        <v>3530</v>
      </c>
      <c r="F803" s="178" t="s">
        <v>3531</v>
      </c>
      <c r="G803" s="179" t="s">
        <v>162</v>
      </c>
      <c r="H803" s="180">
        <v>1</v>
      </c>
      <c r="I803" s="181"/>
      <c r="J803" s="182">
        <f>ROUND(I803*H803,2)</f>
        <v>0</v>
      </c>
      <c r="K803" s="183"/>
      <c r="L803" s="41"/>
      <c r="M803" s="184" t="s">
        <v>19</v>
      </c>
      <c r="N803" s="185" t="s">
        <v>47</v>
      </c>
      <c r="O803" s="66"/>
      <c r="P803" s="186">
        <f>O803*H803</f>
        <v>0</v>
      </c>
      <c r="Q803" s="186">
        <v>2E-05</v>
      </c>
      <c r="R803" s="186">
        <f>Q803*H803</f>
        <v>2E-05</v>
      </c>
      <c r="S803" s="186">
        <v>0</v>
      </c>
      <c r="T803" s="187">
        <f>S803*H803</f>
        <v>0</v>
      </c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R803" s="188" t="s">
        <v>163</v>
      </c>
      <c r="AT803" s="188" t="s">
        <v>159</v>
      </c>
      <c r="AU803" s="188" t="s">
        <v>86</v>
      </c>
      <c r="AY803" s="19" t="s">
        <v>157</v>
      </c>
      <c r="BE803" s="189">
        <f>IF(N803="základní",J803,0)</f>
        <v>0</v>
      </c>
      <c r="BF803" s="189">
        <f>IF(N803="snížená",J803,0)</f>
        <v>0</v>
      </c>
      <c r="BG803" s="189">
        <f>IF(N803="zákl. přenesená",J803,0)</f>
        <v>0</v>
      </c>
      <c r="BH803" s="189">
        <f>IF(N803="sníž. přenesená",J803,0)</f>
        <v>0</v>
      </c>
      <c r="BI803" s="189">
        <f>IF(N803="nulová",J803,0)</f>
        <v>0</v>
      </c>
      <c r="BJ803" s="19" t="s">
        <v>84</v>
      </c>
      <c r="BK803" s="189">
        <f>ROUND(I803*H803,2)</f>
        <v>0</v>
      </c>
      <c r="BL803" s="19" t="s">
        <v>163</v>
      </c>
      <c r="BM803" s="188" t="s">
        <v>3532</v>
      </c>
    </row>
    <row r="804" spans="2:51" s="13" customFormat="1" ht="10">
      <c r="B804" s="190"/>
      <c r="C804" s="191"/>
      <c r="D804" s="192" t="s">
        <v>165</v>
      </c>
      <c r="E804" s="193" t="s">
        <v>19</v>
      </c>
      <c r="F804" s="194" t="s">
        <v>3292</v>
      </c>
      <c r="G804" s="191"/>
      <c r="H804" s="193" t="s">
        <v>19</v>
      </c>
      <c r="I804" s="195"/>
      <c r="J804" s="191"/>
      <c r="K804" s="191"/>
      <c r="L804" s="196"/>
      <c r="M804" s="197"/>
      <c r="N804" s="198"/>
      <c r="O804" s="198"/>
      <c r="P804" s="198"/>
      <c r="Q804" s="198"/>
      <c r="R804" s="198"/>
      <c r="S804" s="198"/>
      <c r="T804" s="199"/>
      <c r="AT804" s="200" t="s">
        <v>165</v>
      </c>
      <c r="AU804" s="200" t="s">
        <v>86</v>
      </c>
      <c r="AV804" s="13" t="s">
        <v>84</v>
      </c>
      <c r="AW804" s="13" t="s">
        <v>37</v>
      </c>
      <c r="AX804" s="13" t="s">
        <v>76</v>
      </c>
      <c r="AY804" s="200" t="s">
        <v>157</v>
      </c>
    </row>
    <row r="805" spans="2:51" s="13" customFormat="1" ht="10">
      <c r="B805" s="190"/>
      <c r="C805" s="191"/>
      <c r="D805" s="192" t="s">
        <v>165</v>
      </c>
      <c r="E805" s="193" t="s">
        <v>19</v>
      </c>
      <c r="F805" s="194" t="s">
        <v>2903</v>
      </c>
      <c r="G805" s="191"/>
      <c r="H805" s="193" t="s">
        <v>19</v>
      </c>
      <c r="I805" s="195"/>
      <c r="J805" s="191"/>
      <c r="K805" s="191"/>
      <c r="L805" s="196"/>
      <c r="M805" s="197"/>
      <c r="N805" s="198"/>
      <c r="O805" s="198"/>
      <c r="P805" s="198"/>
      <c r="Q805" s="198"/>
      <c r="R805" s="198"/>
      <c r="S805" s="198"/>
      <c r="T805" s="199"/>
      <c r="AT805" s="200" t="s">
        <v>165</v>
      </c>
      <c r="AU805" s="200" t="s">
        <v>86</v>
      </c>
      <c r="AV805" s="13" t="s">
        <v>84</v>
      </c>
      <c r="AW805" s="13" t="s">
        <v>37</v>
      </c>
      <c r="AX805" s="13" t="s">
        <v>76</v>
      </c>
      <c r="AY805" s="200" t="s">
        <v>157</v>
      </c>
    </row>
    <row r="806" spans="2:51" s="13" customFormat="1" ht="10">
      <c r="B806" s="190"/>
      <c r="C806" s="191"/>
      <c r="D806" s="192" t="s">
        <v>165</v>
      </c>
      <c r="E806" s="193" t="s">
        <v>19</v>
      </c>
      <c r="F806" s="194" t="s">
        <v>3293</v>
      </c>
      <c r="G806" s="191"/>
      <c r="H806" s="193" t="s">
        <v>19</v>
      </c>
      <c r="I806" s="195"/>
      <c r="J806" s="191"/>
      <c r="K806" s="191"/>
      <c r="L806" s="196"/>
      <c r="M806" s="197"/>
      <c r="N806" s="198"/>
      <c r="O806" s="198"/>
      <c r="P806" s="198"/>
      <c r="Q806" s="198"/>
      <c r="R806" s="198"/>
      <c r="S806" s="198"/>
      <c r="T806" s="199"/>
      <c r="AT806" s="200" t="s">
        <v>165</v>
      </c>
      <c r="AU806" s="200" t="s">
        <v>86</v>
      </c>
      <c r="AV806" s="13" t="s">
        <v>84</v>
      </c>
      <c r="AW806" s="13" t="s">
        <v>37</v>
      </c>
      <c r="AX806" s="13" t="s">
        <v>76</v>
      </c>
      <c r="AY806" s="200" t="s">
        <v>157</v>
      </c>
    </row>
    <row r="807" spans="2:51" s="13" customFormat="1" ht="10">
      <c r="B807" s="190"/>
      <c r="C807" s="191"/>
      <c r="D807" s="192" t="s">
        <v>165</v>
      </c>
      <c r="E807" s="193" t="s">
        <v>19</v>
      </c>
      <c r="F807" s="194" t="s">
        <v>3294</v>
      </c>
      <c r="G807" s="191"/>
      <c r="H807" s="193" t="s">
        <v>19</v>
      </c>
      <c r="I807" s="195"/>
      <c r="J807" s="191"/>
      <c r="K807" s="191"/>
      <c r="L807" s="196"/>
      <c r="M807" s="197"/>
      <c r="N807" s="198"/>
      <c r="O807" s="198"/>
      <c r="P807" s="198"/>
      <c r="Q807" s="198"/>
      <c r="R807" s="198"/>
      <c r="S807" s="198"/>
      <c r="T807" s="199"/>
      <c r="AT807" s="200" t="s">
        <v>165</v>
      </c>
      <c r="AU807" s="200" t="s">
        <v>86</v>
      </c>
      <c r="AV807" s="13" t="s">
        <v>84</v>
      </c>
      <c r="AW807" s="13" t="s">
        <v>37</v>
      </c>
      <c r="AX807" s="13" t="s">
        <v>76</v>
      </c>
      <c r="AY807" s="200" t="s">
        <v>157</v>
      </c>
    </row>
    <row r="808" spans="2:51" s="13" customFormat="1" ht="10">
      <c r="B808" s="190"/>
      <c r="C808" s="191"/>
      <c r="D808" s="192" t="s">
        <v>165</v>
      </c>
      <c r="E808" s="193" t="s">
        <v>19</v>
      </c>
      <c r="F808" s="194" t="s">
        <v>3295</v>
      </c>
      <c r="G808" s="191"/>
      <c r="H808" s="193" t="s">
        <v>19</v>
      </c>
      <c r="I808" s="195"/>
      <c r="J808" s="191"/>
      <c r="K808" s="191"/>
      <c r="L808" s="196"/>
      <c r="M808" s="197"/>
      <c r="N808" s="198"/>
      <c r="O808" s="198"/>
      <c r="P808" s="198"/>
      <c r="Q808" s="198"/>
      <c r="R808" s="198"/>
      <c r="S808" s="198"/>
      <c r="T808" s="199"/>
      <c r="AT808" s="200" t="s">
        <v>165</v>
      </c>
      <c r="AU808" s="200" t="s">
        <v>86</v>
      </c>
      <c r="AV808" s="13" t="s">
        <v>84</v>
      </c>
      <c r="AW808" s="13" t="s">
        <v>37</v>
      </c>
      <c r="AX808" s="13" t="s">
        <v>76</v>
      </c>
      <c r="AY808" s="200" t="s">
        <v>157</v>
      </c>
    </row>
    <row r="809" spans="2:51" s="13" customFormat="1" ht="10">
      <c r="B809" s="190"/>
      <c r="C809" s="191"/>
      <c r="D809" s="192" t="s">
        <v>165</v>
      </c>
      <c r="E809" s="193" t="s">
        <v>19</v>
      </c>
      <c r="F809" s="194" t="s">
        <v>3296</v>
      </c>
      <c r="G809" s="191"/>
      <c r="H809" s="193" t="s">
        <v>19</v>
      </c>
      <c r="I809" s="195"/>
      <c r="J809" s="191"/>
      <c r="K809" s="191"/>
      <c r="L809" s="196"/>
      <c r="M809" s="197"/>
      <c r="N809" s="198"/>
      <c r="O809" s="198"/>
      <c r="P809" s="198"/>
      <c r="Q809" s="198"/>
      <c r="R809" s="198"/>
      <c r="S809" s="198"/>
      <c r="T809" s="199"/>
      <c r="AT809" s="200" t="s">
        <v>165</v>
      </c>
      <c r="AU809" s="200" t="s">
        <v>86</v>
      </c>
      <c r="AV809" s="13" t="s">
        <v>84</v>
      </c>
      <c r="AW809" s="13" t="s">
        <v>37</v>
      </c>
      <c r="AX809" s="13" t="s">
        <v>76</v>
      </c>
      <c r="AY809" s="200" t="s">
        <v>157</v>
      </c>
    </row>
    <row r="810" spans="2:51" s="13" customFormat="1" ht="10">
      <c r="B810" s="190"/>
      <c r="C810" s="191"/>
      <c r="D810" s="192" t="s">
        <v>165</v>
      </c>
      <c r="E810" s="193" t="s">
        <v>19</v>
      </c>
      <c r="F810" s="194" t="s">
        <v>3297</v>
      </c>
      <c r="G810" s="191"/>
      <c r="H810" s="193" t="s">
        <v>19</v>
      </c>
      <c r="I810" s="195"/>
      <c r="J810" s="191"/>
      <c r="K810" s="191"/>
      <c r="L810" s="196"/>
      <c r="M810" s="197"/>
      <c r="N810" s="198"/>
      <c r="O810" s="198"/>
      <c r="P810" s="198"/>
      <c r="Q810" s="198"/>
      <c r="R810" s="198"/>
      <c r="S810" s="198"/>
      <c r="T810" s="199"/>
      <c r="AT810" s="200" t="s">
        <v>165</v>
      </c>
      <c r="AU810" s="200" t="s">
        <v>86</v>
      </c>
      <c r="AV810" s="13" t="s">
        <v>84</v>
      </c>
      <c r="AW810" s="13" t="s">
        <v>37</v>
      </c>
      <c r="AX810" s="13" t="s">
        <v>76</v>
      </c>
      <c r="AY810" s="200" t="s">
        <v>157</v>
      </c>
    </row>
    <row r="811" spans="2:51" s="13" customFormat="1" ht="10">
      <c r="B811" s="190"/>
      <c r="C811" s="191"/>
      <c r="D811" s="192" t="s">
        <v>165</v>
      </c>
      <c r="E811" s="193" t="s">
        <v>19</v>
      </c>
      <c r="F811" s="194" t="s">
        <v>3303</v>
      </c>
      <c r="G811" s="191"/>
      <c r="H811" s="193" t="s">
        <v>19</v>
      </c>
      <c r="I811" s="195"/>
      <c r="J811" s="191"/>
      <c r="K811" s="191"/>
      <c r="L811" s="196"/>
      <c r="M811" s="197"/>
      <c r="N811" s="198"/>
      <c r="O811" s="198"/>
      <c r="P811" s="198"/>
      <c r="Q811" s="198"/>
      <c r="R811" s="198"/>
      <c r="S811" s="198"/>
      <c r="T811" s="199"/>
      <c r="AT811" s="200" t="s">
        <v>165</v>
      </c>
      <c r="AU811" s="200" t="s">
        <v>86</v>
      </c>
      <c r="AV811" s="13" t="s">
        <v>84</v>
      </c>
      <c r="AW811" s="13" t="s">
        <v>37</v>
      </c>
      <c r="AX811" s="13" t="s">
        <v>76</v>
      </c>
      <c r="AY811" s="200" t="s">
        <v>157</v>
      </c>
    </row>
    <row r="812" spans="2:51" s="14" customFormat="1" ht="10">
      <c r="B812" s="201"/>
      <c r="C812" s="202"/>
      <c r="D812" s="192" t="s">
        <v>165</v>
      </c>
      <c r="E812" s="203" t="s">
        <v>19</v>
      </c>
      <c r="F812" s="204" t="s">
        <v>84</v>
      </c>
      <c r="G812" s="202"/>
      <c r="H812" s="205">
        <v>1</v>
      </c>
      <c r="I812" s="206"/>
      <c r="J812" s="202"/>
      <c r="K812" s="202"/>
      <c r="L812" s="207"/>
      <c r="M812" s="208"/>
      <c r="N812" s="209"/>
      <c r="O812" s="209"/>
      <c r="P812" s="209"/>
      <c r="Q812" s="209"/>
      <c r="R812" s="209"/>
      <c r="S812" s="209"/>
      <c r="T812" s="210"/>
      <c r="AT812" s="211" t="s">
        <v>165</v>
      </c>
      <c r="AU812" s="211" t="s">
        <v>86</v>
      </c>
      <c r="AV812" s="14" t="s">
        <v>86</v>
      </c>
      <c r="AW812" s="14" t="s">
        <v>37</v>
      </c>
      <c r="AX812" s="14" t="s">
        <v>84</v>
      </c>
      <c r="AY812" s="211" t="s">
        <v>157</v>
      </c>
    </row>
    <row r="813" spans="1:65" s="2" customFormat="1" ht="14.4" customHeight="1">
      <c r="A813" s="36"/>
      <c r="B813" s="37"/>
      <c r="C813" s="176" t="s">
        <v>611</v>
      </c>
      <c r="D813" s="176" t="s">
        <v>159</v>
      </c>
      <c r="E813" s="177" t="s">
        <v>3533</v>
      </c>
      <c r="F813" s="178" t="s">
        <v>3534</v>
      </c>
      <c r="G813" s="179" t="s">
        <v>162</v>
      </c>
      <c r="H813" s="180">
        <v>3</v>
      </c>
      <c r="I813" s="181"/>
      <c r="J813" s="182">
        <f>ROUND(I813*H813,2)</f>
        <v>0</v>
      </c>
      <c r="K813" s="183"/>
      <c r="L813" s="41"/>
      <c r="M813" s="184" t="s">
        <v>19</v>
      </c>
      <c r="N813" s="185" t="s">
        <v>47</v>
      </c>
      <c r="O813" s="66"/>
      <c r="P813" s="186">
        <f>O813*H813</f>
        <v>0</v>
      </c>
      <c r="Q813" s="186">
        <v>0.143155</v>
      </c>
      <c r="R813" s="186">
        <f>Q813*H813</f>
        <v>0.429465</v>
      </c>
      <c r="S813" s="186">
        <v>0</v>
      </c>
      <c r="T813" s="187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8" t="s">
        <v>163</v>
      </c>
      <c r="AT813" s="188" t="s">
        <v>159</v>
      </c>
      <c r="AU813" s="188" t="s">
        <v>86</v>
      </c>
      <c r="AY813" s="19" t="s">
        <v>157</v>
      </c>
      <c r="BE813" s="189">
        <f>IF(N813="základní",J813,0)</f>
        <v>0</v>
      </c>
      <c r="BF813" s="189">
        <f>IF(N813="snížená",J813,0)</f>
        <v>0</v>
      </c>
      <c r="BG813" s="189">
        <f>IF(N813="zákl. přenesená",J813,0)</f>
        <v>0</v>
      </c>
      <c r="BH813" s="189">
        <f>IF(N813="sníž. přenesená",J813,0)</f>
        <v>0</v>
      </c>
      <c r="BI813" s="189">
        <f>IF(N813="nulová",J813,0)</f>
        <v>0</v>
      </c>
      <c r="BJ813" s="19" t="s">
        <v>84</v>
      </c>
      <c r="BK813" s="189">
        <f>ROUND(I813*H813,2)</f>
        <v>0</v>
      </c>
      <c r="BL813" s="19" t="s">
        <v>163</v>
      </c>
      <c r="BM813" s="188" t="s">
        <v>3535</v>
      </c>
    </row>
    <row r="814" spans="2:51" s="13" customFormat="1" ht="10">
      <c r="B814" s="190"/>
      <c r="C814" s="191"/>
      <c r="D814" s="192" t="s">
        <v>165</v>
      </c>
      <c r="E814" s="193" t="s">
        <v>19</v>
      </c>
      <c r="F814" s="194" t="s">
        <v>3292</v>
      </c>
      <c r="G814" s="191"/>
      <c r="H814" s="193" t="s">
        <v>19</v>
      </c>
      <c r="I814" s="195"/>
      <c r="J814" s="191"/>
      <c r="K814" s="191"/>
      <c r="L814" s="196"/>
      <c r="M814" s="197"/>
      <c r="N814" s="198"/>
      <c r="O814" s="198"/>
      <c r="P814" s="198"/>
      <c r="Q814" s="198"/>
      <c r="R814" s="198"/>
      <c r="S814" s="198"/>
      <c r="T814" s="199"/>
      <c r="AT814" s="200" t="s">
        <v>165</v>
      </c>
      <c r="AU814" s="200" t="s">
        <v>86</v>
      </c>
      <c r="AV814" s="13" t="s">
        <v>84</v>
      </c>
      <c r="AW814" s="13" t="s">
        <v>37</v>
      </c>
      <c r="AX814" s="13" t="s">
        <v>76</v>
      </c>
      <c r="AY814" s="200" t="s">
        <v>157</v>
      </c>
    </row>
    <row r="815" spans="2:51" s="13" customFormat="1" ht="10">
      <c r="B815" s="190"/>
      <c r="C815" s="191"/>
      <c r="D815" s="192" t="s">
        <v>165</v>
      </c>
      <c r="E815" s="193" t="s">
        <v>19</v>
      </c>
      <c r="F815" s="194" t="s">
        <v>2903</v>
      </c>
      <c r="G815" s="191"/>
      <c r="H815" s="193" t="s">
        <v>19</v>
      </c>
      <c r="I815" s="195"/>
      <c r="J815" s="191"/>
      <c r="K815" s="191"/>
      <c r="L815" s="196"/>
      <c r="M815" s="197"/>
      <c r="N815" s="198"/>
      <c r="O815" s="198"/>
      <c r="P815" s="198"/>
      <c r="Q815" s="198"/>
      <c r="R815" s="198"/>
      <c r="S815" s="198"/>
      <c r="T815" s="199"/>
      <c r="AT815" s="200" t="s">
        <v>165</v>
      </c>
      <c r="AU815" s="200" t="s">
        <v>86</v>
      </c>
      <c r="AV815" s="13" t="s">
        <v>84</v>
      </c>
      <c r="AW815" s="13" t="s">
        <v>37</v>
      </c>
      <c r="AX815" s="13" t="s">
        <v>76</v>
      </c>
      <c r="AY815" s="200" t="s">
        <v>157</v>
      </c>
    </row>
    <row r="816" spans="2:51" s="13" customFormat="1" ht="10">
      <c r="B816" s="190"/>
      <c r="C816" s="191"/>
      <c r="D816" s="192" t="s">
        <v>165</v>
      </c>
      <c r="E816" s="193" t="s">
        <v>19</v>
      </c>
      <c r="F816" s="194" t="s">
        <v>3293</v>
      </c>
      <c r="G816" s="191"/>
      <c r="H816" s="193" t="s">
        <v>19</v>
      </c>
      <c r="I816" s="195"/>
      <c r="J816" s="191"/>
      <c r="K816" s="191"/>
      <c r="L816" s="196"/>
      <c r="M816" s="197"/>
      <c r="N816" s="198"/>
      <c r="O816" s="198"/>
      <c r="P816" s="198"/>
      <c r="Q816" s="198"/>
      <c r="R816" s="198"/>
      <c r="S816" s="198"/>
      <c r="T816" s="199"/>
      <c r="AT816" s="200" t="s">
        <v>165</v>
      </c>
      <c r="AU816" s="200" t="s">
        <v>86</v>
      </c>
      <c r="AV816" s="13" t="s">
        <v>84</v>
      </c>
      <c r="AW816" s="13" t="s">
        <v>37</v>
      </c>
      <c r="AX816" s="13" t="s">
        <v>76</v>
      </c>
      <c r="AY816" s="200" t="s">
        <v>157</v>
      </c>
    </row>
    <row r="817" spans="2:51" s="13" customFormat="1" ht="10">
      <c r="B817" s="190"/>
      <c r="C817" s="191"/>
      <c r="D817" s="192" t="s">
        <v>165</v>
      </c>
      <c r="E817" s="193" t="s">
        <v>19</v>
      </c>
      <c r="F817" s="194" t="s">
        <v>3294</v>
      </c>
      <c r="G817" s="191"/>
      <c r="H817" s="193" t="s">
        <v>19</v>
      </c>
      <c r="I817" s="195"/>
      <c r="J817" s="191"/>
      <c r="K817" s="191"/>
      <c r="L817" s="196"/>
      <c r="M817" s="197"/>
      <c r="N817" s="198"/>
      <c r="O817" s="198"/>
      <c r="P817" s="198"/>
      <c r="Q817" s="198"/>
      <c r="R817" s="198"/>
      <c r="S817" s="198"/>
      <c r="T817" s="199"/>
      <c r="AT817" s="200" t="s">
        <v>165</v>
      </c>
      <c r="AU817" s="200" t="s">
        <v>86</v>
      </c>
      <c r="AV817" s="13" t="s">
        <v>84</v>
      </c>
      <c r="AW817" s="13" t="s">
        <v>37</v>
      </c>
      <c r="AX817" s="13" t="s">
        <v>76</v>
      </c>
      <c r="AY817" s="200" t="s">
        <v>157</v>
      </c>
    </row>
    <row r="818" spans="2:51" s="13" customFormat="1" ht="10">
      <c r="B818" s="190"/>
      <c r="C818" s="191"/>
      <c r="D818" s="192" t="s">
        <v>165</v>
      </c>
      <c r="E818" s="193" t="s">
        <v>19</v>
      </c>
      <c r="F818" s="194" t="s">
        <v>3295</v>
      </c>
      <c r="G818" s="191"/>
      <c r="H818" s="193" t="s">
        <v>19</v>
      </c>
      <c r="I818" s="195"/>
      <c r="J818" s="191"/>
      <c r="K818" s="191"/>
      <c r="L818" s="196"/>
      <c r="M818" s="197"/>
      <c r="N818" s="198"/>
      <c r="O818" s="198"/>
      <c r="P818" s="198"/>
      <c r="Q818" s="198"/>
      <c r="R818" s="198"/>
      <c r="S818" s="198"/>
      <c r="T818" s="199"/>
      <c r="AT818" s="200" t="s">
        <v>165</v>
      </c>
      <c r="AU818" s="200" t="s">
        <v>86</v>
      </c>
      <c r="AV818" s="13" t="s">
        <v>84</v>
      </c>
      <c r="AW818" s="13" t="s">
        <v>37</v>
      </c>
      <c r="AX818" s="13" t="s">
        <v>76</v>
      </c>
      <c r="AY818" s="200" t="s">
        <v>157</v>
      </c>
    </row>
    <row r="819" spans="2:51" s="13" customFormat="1" ht="10">
      <c r="B819" s="190"/>
      <c r="C819" s="191"/>
      <c r="D819" s="192" t="s">
        <v>165</v>
      </c>
      <c r="E819" s="193" t="s">
        <v>19</v>
      </c>
      <c r="F819" s="194" t="s">
        <v>3296</v>
      </c>
      <c r="G819" s="191"/>
      <c r="H819" s="193" t="s">
        <v>19</v>
      </c>
      <c r="I819" s="195"/>
      <c r="J819" s="191"/>
      <c r="K819" s="191"/>
      <c r="L819" s="196"/>
      <c r="M819" s="197"/>
      <c r="N819" s="198"/>
      <c r="O819" s="198"/>
      <c r="P819" s="198"/>
      <c r="Q819" s="198"/>
      <c r="R819" s="198"/>
      <c r="S819" s="198"/>
      <c r="T819" s="199"/>
      <c r="AT819" s="200" t="s">
        <v>165</v>
      </c>
      <c r="AU819" s="200" t="s">
        <v>86</v>
      </c>
      <c r="AV819" s="13" t="s">
        <v>84</v>
      </c>
      <c r="AW819" s="13" t="s">
        <v>37</v>
      </c>
      <c r="AX819" s="13" t="s">
        <v>76</v>
      </c>
      <c r="AY819" s="200" t="s">
        <v>157</v>
      </c>
    </row>
    <row r="820" spans="2:51" s="13" customFormat="1" ht="10">
      <c r="B820" s="190"/>
      <c r="C820" s="191"/>
      <c r="D820" s="192" t="s">
        <v>165</v>
      </c>
      <c r="E820" s="193" t="s">
        <v>19</v>
      </c>
      <c r="F820" s="194" t="s">
        <v>3297</v>
      </c>
      <c r="G820" s="191"/>
      <c r="H820" s="193" t="s">
        <v>19</v>
      </c>
      <c r="I820" s="195"/>
      <c r="J820" s="191"/>
      <c r="K820" s="191"/>
      <c r="L820" s="196"/>
      <c r="M820" s="197"/>
      <c r="N820" s="198"/>
      <c r="O820" s="198"/>
      <c r="P820" s="198"/>
      <c r="Q820" s="198"/>
      <c r="R820" s="198"/>
      <c r="S820" s="198"/>
      <c r="T820" s="199"/>
      <c r="AT820" s="200" t="s">
        <v>165</v>
      </c>
      <c r="AU820" s="200" t="s">
        <v>86</v>
      </c>
      <c r="AV820" s="13" t="s">
        <v>84</v>
      </c>
      <c r="AW820" s="13" t="s">
        <v>37</v>
      </c>
      <c r="AX820" s="13" t="s">
        <v>76</v>
      </c>
      <c r="AY820" s="200" t="s">
        <v>157</v>
      </c>
    </row>
    <row r="821" spans="2:51" s="13" customFormat="1" ht="10">
      <c r="B821" s="190"/>
      <c r="C821" s="191"/>
      <c r="D821" s="192" t="s">
        <v>165</v>
      </c>
      <c r="E821" s="193" t="s">
        <v>19</v>
      </c>
      <c r="F821" s="194" t="s">
        <v>3319</v>
      </c>
      <c r="G821" s="191"/>
      <c r="H821" s="193" t="s">
        <v>19</v>
      </c>
      <c r="I821" s="195"/>
      <c r="J821" s="191"/>
      <c r="K821" s="191"/>
      <c r="L821" s="196"/>
      <c r="M821" s="197"/>
      <c r="N821" s="198"/>
      <c r="O821" s="198"/>
      <c r="P821" s="198"/>
      <c r="Q821" s="198"/>
      <c r="R821" s="198"/>
      <c r="S821" s="198"/>
      <c r="T821" s="199"/>
      <c r="AT821" s="200" t="s">
        <v>165</v>
      </c>
      <c r="AU821" s="200" t="s">
        <v>86</v>
      </c>
      <c r="AV821" s="13" t="s">
        <v>84</v>
      </c>
      <c r="AW821" s="13" t="s">
        <v>37</v>
      </c>
      <c r="AX821" s="13" t="s">
        <v>76</v>
      </c>
      <c r="AY821" s="200" t="s">
        <v>157</v>
      </c>
    </row>
    <row r="822" spans="2:51" s="13" customFormat="1" ht="10">
      <c r="B822" s="190"/>
      <c r="C822" s="191"/>
      <c r="D822" s="192" t="s">
        <v>165</v>
      </c>
      <c r="E822" s="193" t="s">
        <v>19</v>
      </c>
      <c r="F822" s="194" t="s">
        <v>3536</v>
      </c>
      <c r="G822" s="191"/>
      <c r="H822" s="193" t="s">
        <v>19</v>
      </c>
      <c r="I822" s="195"/>
      <c r="J822" s="191"/>
      <c r="K822" s="191"/>
      <c r="L822" s="196"/>
      <c r="M822" s="197"/>
      <c r="N822" s="198"/>
      <c r="O822" s="198"/>
      <c r="P822" s="198"/>
      <c r="Q822" s="198"/>
      <c r="R822" s="198"/>
      <c r="S822" s="198"/>
      <c r="T822" s="199"/>
      <c r="AT822" s="200" t="s">
        <v>165</v>
      </c>
      <c r="AU822" s="200" t="s">
        <v>86</v>
      </c>
      <c r="AV822" s="13" t="s">
        <v>84</v>
      </c>
      <c r="AW822" s="13" t="s">
        <v>37</v>
      </c>
      <c r="AX822" s="13" t="s">
        <v>76</v>
      </c>
      <c r="AY822" s="200" t="s">
        <v>157</v>
      </c>
    </row>
    <row r="823" spans="2:51" s="14" customFormat="1" ht="10">
      <c r="B823" s="201"/>
      <c r="C823" s="202"/>
      <c r="D823" s="192" t="s">
        <v>165</v>
      </c>
      <c r="E823" s="203" t="s">
        <v>19</v>
      </c>
      <c r="F823" s="204" t="s">
        <v>3537</v>
      </c>
      <c r="G823" s="202"/>
      <c r="H823" s="205">
        <v>3</v>
      </c>
      <c r="I823" s="206"/>
      <c r="J823" s="202"/>
      <c r="K823" s="202"/>
      <c r="L823" s="207"/>
      <c r="M823" s="208"/>
      <c r="N823" s="209"/>
      <c r="O823" s="209"/>
      <c r="P823" s="209"/>
      <c r="Q823" s="209"/>
      <c r="R823" s="209"/>
      <c r="S823" s="209"/>
      <c r="T823" s="210"/>
      <c r="AT823" s="211" t="s">
        <v>165</v>
      </c>
      <c r="AU823" s="211" t="s">
        <v>86</v>
      </c>
      <c r="AV823" s="14" t="s">
        <v>86</v>
      </c>
      <c r="AW823" s="14" t="s">
        <v>37</v>
      </c>
      <c r="AX823" s="14" t="s">
        <v>84</v>
      </c>
      <c r="AY823" s="211" t="s">
        <v>157</v>
      </c>
    </row>
    <row r="824" spans="1:65" s="2" customFormat="1" ht="14.4" customHeight="1">
      <c r="A824" s="36"/>
      <c r="B824" s="37"/>
      <c r="C824" s="239" t="s">
        <v>616</v>
      </c>
      <c r="D824" s="239" t="s">
        <v>311</v>
      </c>
      <c r="E824" s="240" t="s">
        <v>3538</v>
      </c>
      <c r="F824" s="241" t="s">
        <v>3539</v>
      </c>
      <c r="G824" s="242" t="s">
        <v>162</v>
      </c>
      <c r="H824" s="243">
        <v>3</v>
      </c>
      <c r="I824" s="244"/>
      <c r="J824" s="245">
        <f>ROUND(I824*H824,2)</f>
        <v>0</v>
      </c>
      <c r="K824" s="246"/>
      <c r="L824" s="247"/>
      <c r="M824" s="248" t="s">
        <v>19</v>
      </c>
      <c r="N824" s="249" t="s">
        <v>47</v>
      </c>
      <c r="O824" s="66"/>
      <c r="P824" s="186">
        <f>O824*H824</f>
        <v>0</v>
      </c>
      <c r="Q824" s="186">
        <v>0.022</v>
      </c>
      <c r="R824" s="186">
        <f>Q824*H824</f>
        <v>0.066</v>
      </c>
      <c r="S824" s="186">
        <v>0</v>
      </c>
      <c r="T824" s="187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88" t="s">
        <v>211</v>
      </c>
      <c r="AT824" s="188" t="s">
        <v>311</v>
      </c>
      <c r="AU824" s="188" t="s">
        <v>86</v>
      </c>
      <c r="AY824" s="19" t="s">
        <v>157</v>
      </c>
      <c r="BE824" s="189">
        <f>IF(N824="základní",J824,0)</f>
        <v>0</v>
      </c>
      <c r="BF824" s="189">
        <f>IF(N824="snížená",J824,0)</f>
        <v>0</v>
      </c>
      <c r="BG824" s="189">
        <f>IF(N824="zákl. přenesená",J824,0)</f>
        <v>0</v>
      </c>
      <c r="BH824" s="189">
        <f>IF(N824="sníž. přenesená",J824,0)</f>
        <v>0</v>
      </c>
      <c r="BI824" s="189">
        <f>IF(N824="nulová",J824,0)</f>
        <v>0</v>
      </c>
      <c r="BJ824" s="19" t="s">
        <v>84</v>
      </c>
      <c r="BK824" s="189">
        <f>ROUND(I824*H824,2)</f>
        <v>0</v>
      </c>
      <c r="BL824" s="19" t="s">
        <v>163</v>
      </c>
      <c r="BM824" s="188" t="s">
        <v>3540</v>
      </c>
    </row>
    <row r="825" spans="2:51" s="13" customFormat="1" ht="10">
      <c r="B825" s="190"/>
      <c r="C825" s="191"/>
      <c r="D825" s="192" t="s">
        <v>165</v>
      </c>
      <c r="E825" s="193" t="s">
        <v>19</v>
      </c>
      <c r="F825" s="194" t="s">
        <v>3319</v>
      </c>
      <c r="G825" s="191"/>
      <c r="H825" s="193" t="s">
        <v>19</v>
      </c>
      <c r="I825" s="195"/>
      <c r="J825" s="191"/>
      <c r="K825" s="191"/>
      <c r="L825" s="196"/>
      <c r="M825" s="197"/>
      <c r="N825" s="198"/>
      <c r="O825" s="198"/>
      <c r="P825" s="198"/>
      <c r="Q825" s="198"/>
      <c r="R825" s="198"/>
      <c r="S825" s="198"/>
      <c r="T825" s="199"/>
      <c r="AT825" s="200" t="s">
        <v>165</v>
      </c>
      <c r="AU825" s="200" t="s">
        <v>86</v>
      </c>
      <c r="AV825" s="13" t="s">
        <v>84</v>
      </c>
      <c r="AW825" s="13" t="s">
        <v>37</v>
      </c>
      <c r="AX825" s="13" t="s">
        <v>76</v>
      </c>
      <c r="AY825" s="200" t="s">
        <v>157</v>
      </c>
    </row>
    <row r="826" spans="2:51" s="13" customFormat="1" ht="10">
      <c r="B826" s="190"/>
      <c r="C826" s="191"/>
      <c r="D826" s="192" t="s">
        <v>165</v>
      </c>
      <c r="E826" s="193" t="s">
        <v>19</v>
      </c>
      <c r="F826" s="194" t="s">
        <v>2903</v>
      </c>
      <c r="G826" s="191"/>
      <c r="H826" s="193" t="s">
        <v>19</v>
      </c>
      <c r="I826" s="195"/>
      <c r="J826" s="191"/>
      <c r="K826" s="191"/>
      <c r="L826" s="196"/>
      <c r="M826" s="197"/>
      <c r="N826" s="198"/>
      <c r="O826" s="198"/>
      <c r="P826" s="198"/>
      <c r="Q826" s="198"/>
      <c r="R826" s="198"/>
      <c r="S826" s="198"/>
      <c r="T826" s="199"/>
      <c r="AT826" s="200" t="s">
        <v>165</v>
      </c>
      <c r="AU826" s="200" t="s">
        <v>86</v>
      </c>
      <c r="AV826" s="13" t="s">
        <v>84</v>
      </c>
      <c r="AW826" s="13" t="s">
        <v>37</v>
      </c>
      <c r="AX826" s="13" t="s">
        <v>76</v>
      </c>
      <c r="AY826" s="200" t="s">
        <v>157</v>
      </c>
    </row>
    <row r="827" spans="2:51" s="13" customFormat="1" ht="10">
      <c r="B827" s="190"/>
      <c r="C827" s="191"/>
      <c r="D827" s="192" t="s">
        <v>165</v>
      </c>
      <c r="E827" s="193" t="s">
        <v>19</v>
      </c>
      <c r="F827" s="194" t="s">
        <v>3293</v>
      </c>
      <c r="G827" s="191"/>
      <c r="H827" s="193" t="s">
        <v>19</v>
      </c>
      <c r="I827" s="195"/>
      <c r="J827" s="191"/>
      <c r="K827" s="191"/>
      <c r="L827" s="196"/>
      <c r="M827" s="197"/>
      <c r="N827" s="198"/>
      <c r="O827" s="198"/>
      <c r="P827" s="198"/>
      <c r="Q827" s="198"/>
      <c r="R827" s="198"/>
      <c r="S827" s="198"/>
      <c r="T827" s="199"/>
      <c r="AT827" s="200" t="s">
        <v>165</v>
      </c>
      <c r="AU827" s="200" t="s">
        <v>86</v>
      </c>
      <c r="AV827" s="13" t="s">
        <v>84</v>
      </c>
      <c r="AW827" s="13" t="s">
        <v>37</v>
      </c>
      <c r="AX827" s="13" t="s">
        <v>76</v>
      </c>
      <c r="AY827" s="200" t="s">
        <v>157</v>
      </c>
    </row>
    <row r="828" spans="2:51" s="13" customFormat="1" ht="10">
      <c r="B828" s="190"/>
      <c r="C828" s="191"/>
      <c r="D828" s="192" t="s">
        <v>165</v>
      </c>
      <c r="E828" s="193" t="s">
        <v>19</v>
      </c>
      <c r="F828" s="194" t="s">
        <v>3294</v>
      </c>
      <c r="G828" s="191"/>
      <c r="H828" s="193" t="s">
        <v>19</v>
      </c>
      <c r="I828" s="195"/>
      <c r="J828" s="191"/>
      <c r="K828" s="191"/>
      <c r="L828" s="196"/>
      <c r="M828" s="197"/>
      <c r="N828" s="198"/>
      <c r="O828" s="198"/>
      <c r="P828" s="198"/>
      <c r="Q828" s="198"/>
      <c r="R828" s="198"/>
      <c r="S828" s="198"/>
      <c r="T828" s="199"/>
      <c r="AT828" s="200" t="s">
        <v>165</v>
      </c>
      <c r="AU828" s="200" t="s">
        <v>86</v>
      </c>
      <c r="AV828" s="13" t="s">
        <v>84</v>
      </c>
      <c r="AW828" s="13" t="s">
        <v>37</v>
      </c>
      <c r="AX828" s="13" t="s">
        <v>76</v>
      </c>
      <c r="AY828" s="200" t="s">
        <v>157</v>
      </c>
    </row>
    <row r="829" spans="2:51" s="13" customFormat="1" ht="10">
      <c r="B829" s="190"/>
      <c r="C829" s="191"/>
      <c r="D829" s="192" t="s">
        <v>165</v>
      </c>
      <c r="E829" s="193" t="s">
        <v>19</v>
      </c>
      <c r="F829" s="194" t="s">
        <v>3295</v>
      </c>
      <c r="G829" s="191"/>
      <c r="H829" s="193" t="s">
        <v>19</v>
      </c>
      <c r="I829" s="195"/>
      <c r="J829" s="191"/>
      <c r="K829" s="191"/>
      <c r="L829" s="196"/>
      <c r="M829" s="197"/>
      <c r="N829" s="198"/>
      <c r="O829" s="198"/>
      <c r="P829" s="198"/>
      <c r="Q829" s="198"/>
      <c r="R829" s="198"/>
      <c r="S829" s="198"/>
      <c r="T829" s="199"/>
      <c r="AT829" s="200" t="s">
        <v>165</v>
      </c>
      <c r="AU829" s="200" t="s">
        <v>86</v>
      </c>
      <c r="AV829" s="13" t="s">
        <v>84</v>
      </c>
      <c r="AW829" s="13" t="s">
        <v>37</v>
      </c>
      <c r="AX829" s="13" t="s">
        <v>76</v>
      </c>
      <c r="AY829" s="200" t="s">
        <v>157</v>
      </c>
    </row>
    <row r="830" spans="2:51" s="13" customFormat="1" ht="10">
      <c r="B830" s="190"/>
      <c r="C830" s="191"/>
      <c r="D830" s="192" t="s">
        <v>165</v>
      </c>
      <c r="E830" s="193" t="s">
        <v>19</v>
      </c>
      <c r="F830" s="194" t="s">
        <v>3296</v>
      </c>
      <c r="G830" s="191"/>
      <c r="H830" s="193" t="s">
        <v>19</v>
      </c>
      <c r="I830" s="195"/>
      <c r="J830" s="191"/>
      <c r="K830" s="191"/>
      <c r="L830" s="196"/>
      <c r="M830" s="197"/>
      <c r="N830" s="198"/>
      <c r="O830" s="198"/>
      <c r="P830" s="198"/>
      <c r="Q830" s="198"/>
      <c r="R830" s="198"/>
      <c r="S830" s="198"/>
      <c r="T830" s="199"/>
      <c r="AT830" s="200" t="s">
        <v>165</v>
      </c>
      <c r="AU830" s="200" t="s">
        <v>86</v>
      </c>
      <c r="AV830" s="13" t="s">
        <v>84</v>
      </c>
      <c r="AW830" s="13" t="s">
        <v>37</v>
      </c>
      <c r="AX830" s="13" t="s">
        <v>76</v>
      </c>
      <c r="AY830" s="200" t="s">
        <v>157</v>
      </c>
    </row>
    <row r="831" spans="2:51" s="13" customFormat="1" ht="10">
      <c r="B831" s="190"/>
      <c r="C831" s="191"/>
      <c r="D831" s="192" t="s">
        <v>165</v>
      </c>
      <c r="E831" s="193" t="s">
        <v>19</v>
      </c>
      <c r="F831" s="194" t="s">
        <v>3297</v>
      </c>
      <c r="G831" s="191"/>
      <c r="H831" s="193" t="s">
        <v>19</v>
      </c>
      <c r="I831" s="195"/>
      <c r="J831" s="191"/>
      <c r="K831" s="191"/>
      <c r="L831" s="196"/>
      <c r="M831" s="197"/>
      <c r="N831" s="198"/>
      <c r="O831" s="198"/>
      <c r="P831" s="198"/>
      <c r="Q831" s="198"/>
      <c r="R831" s="198"/>
      <c r="S831" s="198"/>
      <c r="T831" s="199"/>
      <c r="AT831" s="200" t="s">
        <v>165</v>
      </c>
      <c r="AU831" s="200" t="s">
        <v>86</v>
      </c>
      <c r="AV831" s="13" t="s">
        <v>84</v>
      </c>
      <c r="AW831" s="13" t="s">
        <v>37</v>
      </c>
      <c r="AX831" s="13" t="s">
        <v>76</v>
      </c>
      <c r="AY831" s="200" t="s">
        <v>157</v>
      </c>
    </row>
    <row r="832" spans="2:51" s="14" customFormat="1" ht="10">
      <c r="B832" s="201"/>
      <c r="C832" s="202"/>
      <c r="D832" s="192" t="s">
        <v>165</v>
      </c>
      <c r="E832" s="203" t="s">
        <v>19</v>
      </c>
      <c r="F832" s="204" t="s">
        <v>3541</v>
      </c>
      <c r="G832" s="202"/>
      <c r="H832" s="205">
        <v>3</v>
      </c>
      <c r="I832" s="206"/>
      <c r="J832" s="202"/>
      <c r="K832" s="202"/>
      <c r="L832" s="207"/>
      <c r="M832" s="208"/>
      <c r="N832" s="209"/>
      <c r="O832" s="209"/>
      <c r="P832" s="209"/>
      <c r="Q832" s="209"/>
      <c r="R832" s="209"/>
      <c r="S832" s="209"/>
      <c r="T832" s="210"/>
      <c r="AT832" s="211" t="s">
        <v>165</v>
      </c>
      <c r="AU832" s="211" t="s">
        <v>86</v>
      </c>
      <c r="AV832" s="14" t="s">
        <v>86</v>
      </c>
      <c r="AW832" s="14" t="s">
        <v>37</v>
      </c>
      <c r="AX832" s="14" t="s">
        <v>84</v>
      </c>
      <c r="AY832" s="211" t="s">
        <v>157</v>
      </c>
    </row>
    <row r="833" spans="1:65" s="2" customFormat="1" ht="14.4" customHeight="1">
      <c r="A833" s="36"/>
      <c r="B833" s="37"/>
      <c r="C833" s="176" t="s">
        <v>620</v>
      </c>
      <c r="D833" s="176" t="s">
        <v>159</v>
      </c>
      <c r="E833" s="177" t="s">
        <v>1096</v>
      </c>
      <c r="F833" s="178" t="s">
        <v>1097</v>
      </c>
      <c r="G833" s="179" t="s">
        <v>162</v>
      </c>
      <c r="H833" s="180">
        <v>7</v>
      </c>
      <c r="I833" s="181"/>
      <c r="J833" s="182">
        <f>ROUND(I833*H833,2)</f>
        <v>0</v>
      </c>
      <c r="K833" s="183"/>
      <c r="L833" s="41"/>
      <c r="M833" s="184" t="s">
        <v>19</v>
      </c>
      <c r="N833" s="185" t="s">
        <v>47</v>
      </c>
      <c r="O833" s="66"/>
      <c r="P833" s="186">
        <f>O833*H833</f>
        <v>0</v>
      </c>
      <c r="Q833" s="186">
        <v>0.21734</v>
      </c>
      <c r="R833" s="186">
        <f>Q833*H833</f>
        <v>1.52138</v>
      </c>
      <c r="S833" s="186">
        <v>0</v>
      </c>
      <c r="T833" s="187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188" t="s">
        <v>163</v>
      </c>
      <c r="AT833" s="188" t="s">
        <v>159</v>
      </c>
      <c r="AU833" s="188" t="s">
        <v>86</v>
      </c>
      <c r="AY833" s="19" t="s">
        <v>157</v>
      </c>
      <c r="BE833" s="189">
        <f>IF(N833="základní",J833,0)</f>
        <v>0</v>
      </c>
      <c r="BF833" s="189">
        <f>IF(N833="snížená",J833,0)</f>
        <v>0</v>
      </c>
      <c r="BG833" s="189">
        <f>IF(N833="zákl. přenesená",J833,0)</f>
        <v>0</v>
      </c>
      <c r="BH833" s="189">
        <f>IF(N833="sníž. přenesená",J833,0)</f>
        <v>0</v>
      </c>
      <c r="BI833" s="189">
        <f>IF(N833="nulová",J833,0)</f>
        <v>0</v>
      </c>
      <c r="BJ833" s="19" t="s">
        <v>84</v>
      </c>
      <c r="BK833" s="189">
        <f>ROUND(I833*H833,2)</f>
        <v>0</v>
      </c>
      <c r="BL833" s="19" t="s">
        <v>163</v>
      </c>
      <c r="BM833" s="188" t="s">
        <v>3542</v>
      </c>
    </row>
    <row r="834" spans="1:47" s="2" customFormat="1" ht="10">
      <c r="A834" s="36"/>
      <c r="B834" s="37"/>
      <c r="C834" s="38"/>
      <c r="D834" s="212" t="s">
        <v>178</v>
      </c>
      <c r="E834" s="38"/>
      <c r="F834" s="213" t="s">
        <v>1099</v>
      </c>
      <c r="G834" s="38"/>
      <c r="H834" s="38"/>
      <c r="I834" s="214"/>
      <c r="J834" s="38"/>
      <c r="K834" s="38"/>
      <c r="L834" s="41"/>
      <c r="M834" s="215"/>
      <c r="N834" s="216"/>
      <c r="O834" s="66"/>
      <c r="P834" s="66"/>
      <c r="Q834" s="66"/>
      <c r="R834" s="66"/>
      <c r="S834" s="66"/>
      <c r="T834" s="67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T834" s="19" t="s">
        <v>178</v>
      </c>
      <c r="AU834" s="19" t="s">
        <v>86</v>
      </c>
    </row>
    <row r="835" spans="2:51" s="13" customFormat="1" ht="10">
      <c r="B835" s="190"/>
      <c r="C835" s="191"/>
      <c r="D835" s="192" t="s">
        <v>165</v>
      </c>
      <c r="E835" s="193" t="s">
        <v>19</v>
      </c>
      <c r="F835" s="194" t="s">
        <v>3292</v>
      </c>
      <c r="G835" s="191"/>
      <c r="H835" s="193" t="s">
        <v>19</v>
      </c>
      <c r="I835" s="195"/>
      <c r="J835" s="191"/>
      <c r="K835" s="191"/>
      <c r="L835" s="196"/>
      <c r="M835" s="197"/>
      <c r="N835" s="198"/>
      <c r="O835" s="198"/>
      <c r="P835" s="198"/>
      <c r="Q835" s="198"/>
      <c r="R835" s="198"/>
      <c r="S835" s="198"/>
      <c r="T835" s="199"/>
      <c r="AT835" s="200" t="s">
        <v>165</v>
      </c>
      <c r="AU835" s="200" t="s">
        <v>86</v>
      </c>
      <c r="AV835" s="13" t="s">
        <v>84</v>
      </c>
      <c r="AW835" s="13" t="s">
        <v>37</v>
      </c>
      <c r="AX835" s="13" t="s">
        <v>76</v>
      </c>
      <c r="AY835" s="200" t="s">
        <v>157</v>
      </c>
    </row>
    <row r="836" spans="2:51" s="13" customFormat="1" ht="10">
      <c r="B836" s="190"/>
      <c r="C836" s="191"/>
      <c r="D836" s="192" t="s">
        <v>165</v>
      </c>
      <c r="E836" s="193" t="s">
        <v>19</v>
      </c>
      <c r="F836" s="194" t="s">
        <v>3543</v>
      </c>
      <c r="G836" s="191"/>
      <c r="H836" s="193" t="s">
        <v>19</v>
      </c>
      <c r="I836" s="195"/>
      <c r="J836" s="191"/>
      <c r="K836" s="191"/>
      <c r="L836" s="196"/>
      <c r="M836" s="197"/>
      <c r="N836" s="198"/>
      <c r="O836" s="198"/>
      <c r="P836" s="198"/>
      <c r="Q836" s="198"/>
      <c r="R836" s="198"/>
      <c r="S836" s="198"/>
      <c r="T836" s="199"/>
      <c r="AT836" s="200" t="s">
        <v>165</v>
      </c>
      <c r="AU836" s="200" t="s">
        <v>86</v>
      </c>
      <c r="AV836" s="13" t="s">
        <v>84</v>
      </c>
      <c r="AW836" s="13" t="s">
        <v>37</v>
      </c>
      <c r="AX836" s="13" t="s">
        <v>76</v>
      </c>
      <c r="AY836" s="200" t="s">
        <v>157</v>
      </c>
    </row>
    <row r="837" spans="2:51" s="13" customFormat="1" ht="10">
      <c r="B837" s="190"/>
      <c r="C837" s="191"/>
      <c r="D837" s="192" t="s">
        <v>165</v>
      </c>
      <c r="E837" s="193" t="s">
        <v>19</v>
      </c>
      <c r="F837" s="194" t="s">
        <v>3544</v>
      </c>
      <c r="G837" s="191"/>
      <c r="H837" s="193" t="s">
        <v>19</v>
      </c>
      <c r="I837" s="195"/>
      <c r="J837" s="191"/>
      <c r="K837" s="191"/>
      <c r="L837" s="196"/>
      <c r="M837" s="197"/>
      <c r="N837" s="198"/>
      <c r="O837" s="198"/>
      <c r="P837" s="198"/>
      <c r="Q837" s="198"/>
      <c r="R837" s="198"/>
      <c r="S837" s="198"/>
      <c r="T837" s="199"/>
      <c r="AT837" s="200" t="s">
        <v>165</v>
      </c>
      <c r="AU837" s="200" t="s">
        <v>86</v>
      </c>
      <c r="AV837" s="13" t="s">
        <v>84</v>
      </c>
      <c r="AW837" s="13" t="s">
        <v>37</v>
      </c>
      <c r="AX837" s="13" t="s">
        <v>76</v>
      </c>
      <c r="AY837" s="200" t="s">
        <v>157</v>
      </c>
    </row>
    <row r="838" spans="2:51" s="13" customFormat="1" ht="10">
      <c r="B838" s="190"/>
      <c r="C838" s="191"/>
      <c r="D838" s="192" t="s">
        <v>165</v>
      </c>
      <c r="E838" s="193" t="s">
        <v>19</v>
      </c>
      <c r="F838" s="194" t="s">
        <v>3545</v>
      </c>
      <c r="G838" s="191"/>
      <c r="H838" s="193" t="s">
        <v>19</v>
      </c>
      <c r="I838" s="195"/>
      <c r="J838" s="191"/>
      <c r="K838" s="191"/>
      <c r="L838" s="196"/>
      <c r="M838" s="197"/>
      <c r="N838" s="198"/>
      <c r="O838" s="198"/>
      <c r="P838" s="198"/>
      <c r="Q838" s="198"/>
      <c r="R838" s="198"/>
      <c r="S838" s="198"/>
      <c r="T838" s="199"/>
      <c r="AT838" s="200" t="s">
        <v>165</v>
      </c>
      <c r="AU838" s="200" t="s">
        <v>86</v>
      </c>
      <c r="AV838" s="13" t="s">
        <v>84</v>
      </c>
      <c r="AW838" s="13" t="s">
        <v>37</v>
      </c>
      <c r="AX838" s="13" t="s">
        <v>76</v>
      </c>
      <c r="AY838" s="200" t="s">
        <v>157</v>
      </c>
    </row>
    <row r="839" spans="2:51" s="13" customFormat="1" ht="10">
      <c r="B839" s="190"/>
      <c r="C839" s="191"/>
      <c r="D839" s="192" t="s">
        <v>165</v>
      </c>
      <c r="E839" s="193" t="s">
        <v>19</v>
      </c>
      <c r="F839" s="194" t="s">
        <v>3319</v>
      </c>
      <c r="G839" s="191"/>
      <c r="H839" s="193" t="s">
        <v>19</v>
      </c>
      <c r="I839" s="195"/>
      <c r="J839" s="191"/>
      <c r="K839" s="191"/>
      <c r="L839" s="196"/>
      <c r="M839" s="197"/>
      <c r="N839" s="198"/>
      <c r="O839" s="198"/>
      <c r="P839" s="198"/>
      <c r="Q839" s="198"/>
      <c r="R839" s="198"/>
      <c r="S839" s="198"/>
      <c r="T839" s="199"/>
      <c r="AT839" s="200" t="s">
        <v>165</v>
      </c>
      <c r="AU839" s="200" t="s">
        <v>86</v>
      </c>
      <c r="AV839" s="13" t="s">
        <v>84</v>
      </c>
      <c r="AW839" s="13" t="s">
        <v>37</v>
      </c>
      <c r="AX839" s="13" t="s">
        <v>76</v>
      </c>
      <c r="AY839" s="200" t="s">
        <v>157</v>
      </c>
    </row>
    <row r="840" spans="2:51" s="14" customFormat="1" ht="10">
      <c r="B840" s="201"/>
      <c r="C840" s="202"/>
      <c r="D840" s="192" t="s">
        <v>165</v>
      </c>
      <c r="E840" s="203" t="s">
        <v>19</v>
      </c>
      <c r="F840" s="204" t="s">
        <v>3546</v>
      </c>
      <c r="G840" s="202"/>
      <c r="H840" s="205">
        <v>3</v>
      </c>
      <c r="I840" s="206"/>
      <c r="J840" s="202"/>
      <c r="K840" s="202"/>
      <c r="L840" s="207"/>
      <c r="M840" s="208"/>
      <c r="N840" s="209"/>
      <c r="O840" s="209"/>
      <c r="P840" s="209"/>
      <c r="Q840" s="209"/>
      <c r="R840" s="209"/>
      <c r="S840" s="209"/>
      <c r="T840" s="210"/>
      <c r="AT840" s="211" t="s">
        <v>165</v>
      </c>
      <c r="AU840" s="211" t="s">
        <v>86</v>
      </c>
      <c r="AV840" s="14" t="s">
        <v>86</v>
      </c>
      <c r="AW840" s="14" t="s">
        <v>37</v>
      </c>
      <c r="AX840" s="14" t="s">
        <v>76</v>
      </c>
      <c r="AY840" s="211" t="s">
        <v>157</v>
      </c>
    </row>
    <row r="841" spans="2:51" s="13" customFormat="1" ht="10">
      <c r="B841" s="190"/>
      <c r="C841" s="191"/>
      <c r="D841" s="192" t="s">
        <v>165</v>
      </c>
      <c r="E841" s="193" t="s">
        <v>19</v>
      </c>
      <c r="F841" s="194" t="s">
        <v>3298</v>
      </c>
      <c r="G841" s="191"/>
      <c r="H841" s="193" t="s">
        <v>19</v>
      </c>
      <c r="I841" s="195"/>
      <c r="J841" s="191"/>
      <c r="K841" s="191"/>
      <c r="L841" s="196"/>
      <c r="M841" s="197"/>
      <c r="N841" s="198"/>
      <c r="O841" s="198"/>
      <c r="P841" s="198"/>
      <c r="Q841" s="198"/>
      <c r="R841" s="198"/>
      <c r="S841" s="198"/>
      <c r="T841" s="199"/>
      <c r="AT841" s="200" t="s">
        <v>165</v>
      </c>
      <c r="AU841" s="200" t="s">
        <v>86</v>
      </c>
      <c r="AV841" s="13" t="s">
        <v>84</v>
      </c>
      <c r="AW841" s="13" t="s">
        <v>37</v>
      </c>
      <c r="AX841" s="13" t="s">
        <v>76</v>
      </c>
      <c r="AY841" s="200" t="s">
        <v>157</v>
      </c>
    </row>
    <row r="842" spans="2:51" s="14" customFormat="1" ht="10">
      <c r="B842" s="201"/>
      <c r="C842" s="202"/>
      <c r="D842" s="192" t="s">
        <v>165</v>
      </c>
      <c r="E842" s="203" t="s">
        <v>19</v>
      </c>
      <c r="F842" s="204" t="s">
        <v>3522</v>
      </c>
      <c r="G842" s="202"/>
      <c r="H842" s="205">
        <v>1</v>
      </c>
      <c r="I842" s="206"/>
      <c r="J842" s="202"/>
      <c r="K842" s="202"/>
      <c r="L842" s="207"/>
      <c r="M842" s="208"/>
      <c r="N842" s="209"/>
      <c r="O842" s="209"/>
      <c r="P842" s="209"/>
      <c r="Q842" s="209"/>
      <c r="R842" s="209"/>
      <c r="S842" s="209"/>
      <c r="T842" s="210"/>
      <c r="AT842" s="211" t="s">
        <v>165</v>
      </c>
      <c r="AU842" s="211" t="s">
        <v>86</v>
      </c>
      <c r="AV842" s="14" t="s">
        <v>86</v>
      </c>
      <c r="AW842" s="14" t="s">
        <v>37</v>
      </c>
      <c r="AX842" s="14" t="s">
        <v>76</v>
      </c>
      <c r="AY842" s="211" t="s">
        <v>157</v>
      </c>
    </row>
    <row r="843" spans="2:51" s="14" customFormat="1" ht="10">
      <c r="B843" s="201"/>
      <c r="C843" s="202"/>
      <c r="D843" s="192" t="s">
        <v>165</v>
      </c>
      <c r="E843" s="203" t="s">
        <v>19</v>
      </c>
      <c r="F843" s="204" t="s">
        <v>3523</v>
      </c>
      <c r="G843" s="202"/>
      <c r="H843" s="205">
        <v>1</v>
      </c>
      <c r="I843" s="206"/>
      <c r="J843" s="202"/>
      <c r="K843" s="202"/>
      <c r="L843" s="207"/>
      <c r="M843" s="208"/>
      <c r="N843" s="209"/>
      <c r="O843" s="209"/>
      <c r="P843" s="209"/>
      <c r="Q843" s="209"/>
      <c r="R843" s="209"/>
      <c r="S843" s="209"/>
      <c r="T843" s="210"/>
      <c r="AT843" s="211" t="s">
        <v>165</v>
      </c>
      <c r="AU843" s="211" t="s">
        <v>86</v>
      </c>
      <c r="AV843" s="14" t="s">
        <v>86</v>
      </c>
      <c r="AW843" s="14" t="s">
        <v>37</v>
      </c>
      <c r="AX843" s="14" t="s">
        <v>76</v>
      </c>
      <c r="AY843" s="211" t="s">
        <v>157</v>
      </c>
    </row>
    <row r="844" spans="2:51" s="13" customFormat="1" ht="10">
      <c r="B844" s="190"/>
      <c r="C844" s="191"/>
      <c r="D844" s="192" t="s">
        <v>165</v>
      </c>
      <c r="E844" s="193" t="s">
        <v>19</v>
      </c>
      <c r="F844" s="194" t="s">
        <v>3303</v>
      </c>
      <c r="G844" s="191"/>
      <c r="H844" s="193" t="s">
        <v>19</v>
      </c>
      <c r="I844" s="195"/>
      <c r="J844" s="191"/>
      <c r="K844" s="191"/>
      <c r="L844" s="196"/>
      <c r="M844" s="197"/>
      <c r="N844" s="198"/>
      <c r="O844" s="198"/>
      <c r="P844" s="198"/>
      <c r="Q844" s="198"/>
      <c r="R844" s="198"/>
      <c r="S844" s="198"/>
      <c r="T844" s="199"/>
      <c r="AT844" s="200" t="s">
        <v>165</v>
      </c>
      <c r="AU844" s="200" t="s">
        <v>86</v>
      </c>
      <c r="AV844" s="13" t="s">
        <v>84</v>
      </c>
      <c r="AW844" s="13" t="s">
        <v>37</v>
      </c>
      <c r="AX844" s="13" t="s">
        <v>76</v>
      </c>
      <c r="AY844" s="200" t="s">
        <v>157</v>
      </c>
    </row>
    <row r="845" spans="2:51" s="14" customFormat="1" ht="10">
      <c r="B845" s="201"/>
      <c r="C845" s="202"/>
      <c r="D845" s="192" t="s">
        <v>165</v>
      </c>
      <c r="E845" s="203" t="s">
        <v>19</v>
      </c>
      <c r="F845" s="204" t="s">
        <v>3547</v>
      </c>
      <c r="G845" s="202"/>
      <c r="H845" s="205">
        <v>1</v>
      </c>
      <c r="I845" s="206"/>
      <c r="J845" s="202"/>
      <c r="K845" s="202"/>
      <c r="L845" s="207"/>
      <c r="M845" s="208"/>
      <c r="N845" s="209"/>
      <c r="O845" s="209"/>
      <c r="P845" s="209"/>
      <c r="Q845" s="209"/>
      <c r="R845" s="209"/>
      <c r="S845" s="209"/>
      <c r="T845" s="210"/>
      <c r="AT845" s="211" t="s">
        <v>165</v>
      </c>
      <c r="AU845" s="211" t="s">
        <v>86</v>
      </c>
      <c r="AV845" s="14" t="s">
        <v>86</v>
      </c>
      <c r="AW845" s="14" t="s">
        <v>37</v>
      </c>
      <c r="AX845" s="14" t="s">
        <v>76</v>
      </c>
      <c r="AY845" s="211" t="s">
        <v>157</v>
      </c>
    </row>
    <row r="846" spans="2:51" s="13" customFormat="1" ht="10">
      <c r="B846" s="190"/>
      <c r="C846" s="191"/>
      <c r="D846" s="192" t="s">
        <v>165</v>
      </c>
      <c r="E846" s="193" t="s">
        <v>19</v>
      </c>
      <c r="F846" s="194" t="s">
        <v>3353</v>
      </c>
      <c r="G846" s="191"/>
      <c r="H846" s="193" t="s">
        <v>19</v>
      </c>
      <c r="I846" s="195"/>
      <c r="J846" s="191"/>
      <c r="K846" s="191"/>
      <c r="L846" s="196"/>
      <c r="M846" s="197"/>
      <c r="N846" s="198"/>
      <c r="O846" s="198"/>
      <c r="P846" s="198"/>
      <c r="Q846" s="198"/>
      <c r="R846" s="198"/>
      <c r="S846" s="198"/>
      <c r="T846" s="199"/>
      <c r="AT846" s="200" t="s">
        <v>165</v>
      </c>
      <c r="AU846" s="200" t="s">
        <v>86</v>
      </c>
      <c r="AV846" s="13" t="s">
        <v>84</v>
      </c>
      <c r="AW846" s="13" t="s">
        <v>37</v>
      </c>
      <c r="AX846" s="13" t="s">
        <v>76</v>
      </c>
      <c r="AY846" s="200" t="s">
        <v>157</v>
      </c>
    </row>
    <row r="847" spans="2:51" s="13" customFormat="1" ht="10">
      <c r="B847" s="190"/>
      <c r="C847" s="191"/>
      <c r="D847" s="192" t="s">
        <v>165</v>
      </c>
      <c r="E847" s="193" t="s">
        <v>19</v>
      </c>
      <c r="F847" s="194" t="s">
        <v>3460</v>
      </c>
      <c r="G847" s="191"/>
      <c r="H847" s="193" t="s">
        <v>19</v>
      </c>
      <c r="I847" s="195"/>
      <c r="J847" s="191"/>
      <c r="K847" s="191"/>
      <c r="L847" s="196"/>
      <c r="M847" s="197"/>
      <c r="N847" s="198"/>
      <c r="O847" s="198"/>
      <c r="P847" s="198"/>
      <c r="Q847" s="198"/>
      <c r="R847" s="198"/>
      <c r="S847" s="198"/>
      <c r="T847" s="199"/>
      <c r="AT847" s="200" t="s">
        <v>165</v>
      </c>
      <c r="AU847" s="200" t="s">
        <v>86</v>
      </c>
      <c r="AV847" s="13" t="s">
        <v>84</v>
      </c>
      <c r="AW847" s="13" t="s">
        <v>37</v>
      </c>
      <c r="AX847" s="13" t="s">
        <v>76</v>
      </c>
      <c r="AY847" s="200" t="s">
        <v>157</v>
      </c>
    </row>
    <row r="848" spans="2:51" s="13" customFormat="1" ht="10">
      <c r="B848" s="190"/>
      <c r="C848" s="191"/>
      <c r="D848" s="192" t="s">
        <v>165</v>
      </c>
      <c r="E848" s="193" t="s">
        <v>19</v>
      </c>
      <c r="F848" s="194" t="s">
        <v>3414</v>
      </c>
      <c r="G848" s="191"/>
      <c r="H848" s="193" t="s">
        <v>19</v>
      </c>
      <c r="I848" s="195"/>
      <c r="J848" s="191"/>
      <c r="K848" s="191"/>
      <c r="L848" s="196"/>
      <c r="M848" s="197"/>
      <c r="N848" s="198"/>
      <c r="O848" s="198"/>
      <c r="P848" s="198"/>
      <c r="Q848" s="198"/>
      <c r="R848" s="198"/>
      <c r="S848" s="198"/>
      <c r="T848" s="199"/>
      <c r="AT848" s="200" t="s">
        <v>165</v>
      </c>
      <c r="AU848" s="200" t="s">
        <v>86</v>
      </c>
      <c r="AV848" s="13" t="s">
        <v>84</v>
      </c>
      <c r="AW848" s="13" t="s">
        <v>37</v>
      </c>
      <c r="AX848" s="13" t="s">
        <v>76</v>
      </c>
      <c r="AY848" s="200" t="s">
        <v>157</v>
      </c>
    </row>
    <row r="849" spans="2:51" s="13" customFormat="1" ht="10">
      <c r="B849" s="190"/>
      <c r="C849" s="191"/>
      <c r="D849" s="192" t="s">
        <v>165</v>
      </c>
      <c r="E849" s="193" t="s">
        <v>19</v>
      </c>
      <c r="F849" s="194" t="s">
        <v>3415</v>
      </c>
      <c r="G849" s="191"/>
      <c r="H849" s="193" t="s">
        <v>19</v>
      </c>
      <c r="I849" s="195"/>
      <c r="J849" s="191"/>
      <c r="K849" s="191"/>
      <c r="L849" s="196"/>
      <c r="M849" s="197"/>
      <c r="N849" s="198"/>
      <c r="O849" s="198"/>
      <c r="P849" s="198"/>
      <c r="Q849" s="198"/>
      <c r="R849" s="198"/>
      <c r="S849" s="198"/>
      <c r="T849" s="199"/>
      <c r="AT849" s="200" t="s">
        <v>165</v>
      </c>
      <c r="AU849" s="200" t="s">
        <v>86</v>
      </c>
      <c r="AV849" s="13" t="s">
        <v>84</v>
      </c>
      <c r="AW849" s="13" t="s">
        <v>37</v>
      </c>
      <c r="AX849" s="13" t="s">
        <v>76</v>
      </c>
      <c r="AY849" s="200" t="s">
        <v>157</v>
      </c>
    </row>
    <row r="850" spans="2:51" s="14" customFormat="1" ht="10">
      <c r="B850" s="201"/>
      <c r="C850" s="202"/>
      <c r="D850" s="192" t="s">
        <v>165</v>
      </c>
      <c r="E850" s="203" t="s">
        <v>19</v>
      </c>
      <c r="F850" s="204" t="s">
        <v>3548</v>
      </c>
      <c r="G850" s="202"/>
      <c r="H850" s="205">
        <v>1</v>
      </c>
      <c r="I850" s="206"/>
      <c r="J850" s="202"/>
      <c r="K850" s="202"/>
      <c r="L850" s="207"/>
      <c r="M850" s="208"/>
      <c r="N850" s="209"/>
      <c r="O850" s="209"/>
      <c r="P850" s="209"/>
      <c r="Q850" s="209"/>
      <c r="R850" s="209"/>
      <c r="S850" s="209"/>
      <c r="T850" s="210"/>
      <c r="AT850" s="211" t="s">
        <v>165</v>
      </c>
      <c r="AU850" s="211" t="s">
        <v>86</v>
      </c>
      <c r="AV850" s="14" t="s">
        <v>86</v>
      </c>
      <c r="AW850" s="14" t="s">
        <v>37</v>
      </c>
      <c r="AX850" s="14" t="s">
        <v>76</v>
      </c>
      <c r="AY850" s="211" t="s">
        <v>157</v>
      </c>
    </row>
    <row r="851" spans="2:51" s="15" customFormat="1" ht="10">
      <c r="B851" s="217"/>
      <c r="C851" s="218"/>
      <c r="D851" s="192" t="s">
        <v>165</v>
      </c>
      <c r="E851" s="219" t="s">
        <v>19</v>
      </c>
      <c r="F851" s="220" t="s">
        <v>183</v>
      </c>
      <c r="G851" s="218"/>
      <c r="H851" s="221">
        <v>7</v>
      </c>
      <c r="I851" s="222"/>
      <c r="J851" s="218"/>
      <c r="K851" s="218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165</v>
      </c>
      <c r="AU851" s="227" t="s">
        <v>86</v>
      </c>
      <c r="AV851" s="15" t="s">
        <v>163</v>
      </c>
      <c r="AW851" s="15" t="s">
        <v>37</v>
      </c>
      <c r="AX851" s="15" t="s">
        <v>84</v>
      </c>
      <c r="AY851" s="227" t="s">
        <v>157</v>
      </c>
    </row>
    <row r="852" spans="1:65" s="2" customFormat="1" ht="14.4" customHeight="1">
      <c r="A852" s="36"/>
      <c r="B852" s="37"/>
      <c r="C852" s="239" t="s">
        <v>629</v>
      </c>
      <c r="D852" s="239" t="s">
        <v>311</v>
      </c>
      <c r="E852" s="240" t="s">
        <v>1836</v>
      </c>
      <c r="F852" s="241" t="s">
        <v>3549</v>
      </c>
      <c r="G852" s="242" t="s">
        <v>162</v>
      </c>
      <c r="H852" s="243">
        <v>3</v>
      </c>
      <c r="I852" s="244"/>
      <c r="J852" s="245">
        <f>ROUND(I852*H852,2)</f>
        <v>0</v>
      </c>
      <c r="K852" s="246"/>
      <c r="L852" s="247"/>
      <c r="M852" s="248" t="s">
        <v>19</v>
      </c>
      <c r="N852" s="249" t="s">
        <v>47</v>
      </c>
      <c r="O852" s="66"/>
      <c r="P852" s="186">
        <f>O852*H852</f>
        <v>0</v>
      </c>
      <c r="Q852" s="186">
        <v>0.012</v>
      </c>
      <c r="R852" s="186">
        <f>Q852*H852</f>
        <v>0.036000000000000004</v>
      </c>
      <c r="S852" s="186">
        <v>0</v>
      </c>
      <c r="T852" s="187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88" t="s">
        <v>211</v>
      </c>
      <c r="AT852" s="188" t="s">
        <v>311</v>
      </c>
      <c r="AU852" s="188" t="s">
        <v>86</v>
      </c>
      <c r="AY852" s="19" t="s">
        <v>157</v>
      </c>
      <c r="BE852" s="189">
        <f>IF(N852="základní",J852,0)</f>
        <v>0</v>
      </c>
      <c r="BF852" s="189">
        <f>IF(N852="snížená",J852,0)</f>
        <v>0</v>
      </c>
      <c r="BG852" s="189">
        <f>IF(N852="zákl. přenesená",J852,0)</f>
        <v>0</v>
      </c>
      <c r="BH852" s="189">
        <f>IF(N852="sníž. přenesená",J852,0)</f>
        <v>0</v>
      </c>
      <c r="BI852" s="189">
        <f>IF(N852="nulová",J852,0)</f>
        <v>0</v>
      </c>
      <c r="BJ852" s="19" t="s">
        <v>84</v>
      </c>
      <c r="BK852" s="189">
        <f>ROUND(I852*H852,2)</f>
        <v>0</v>
      </c>
      <c r="BL852" s="19" t="s">
        <v>163</v>
      </c>
      <c r="BM852" s="188" t="s">
        <v>3550</v>
      </c>
    </row>
    <row r="853" spans="2:51" s="13" customFormat="1" ht="10">
      <c r="B853" s="190"/>
      <c r="C853" s="191"/>
      <c r="D853" s="192" t="s">
        <v>165</v>
      </c>
      <c r="E853" s="193" t="s">
        <v>19</v>
      </c>
      <c r="F853" s="194" t="s">
        <v>3292</v>
      </c>
      <c r="G853" s="191"/>
      <c r="H853" s="193" t="s">
        <v>19</v>
      </c>
      <c r="I853" s="195"/>
      <c r="J853" s="191"/>
      <c r="K853" s="191"/>
      <c r="L853" s="196"/>
      <c r="M853" s="197"/>
      <c r="N853" s="198"/>
      <c r="O853" s="198"/>
      <c r="P853" s="198"/>
      <c r="Q853" s="198"/>
      <c r="R853" s="198"/>
      <c r="S853" s="198"/>
      <c r="T853" s="199"/>
      <c r="AT853" s="200" t="s">
        <v>165</v>
      </c>
      <c r="AU853" s="200" t="s">
        <v>86</v>
      </c>
      <c r="AV853" s="13" t="s">
        <v>84</v>
      </c>
      <c r="AW853" s="13" t="s">
        <v>37</v>
      </c>
      <c r="AX853" s="13" t="s">
        <v>76</v>
      </c>
      <c r="AY853" s="200" t="s">
        <v>157</v>
      </c>
    </row>
    <row r="854" spans="2:51" s="13" customFormat="1" ht="10">
      <c r="B854" s="190"/>
      <c r="C854" s="191"/>
      <c r="D854" s="192" t="s">
        <v>165</v>
      </c>
      <c r="E854" s="193" t="s">
        <v>19</v>
      </c>
      <c r="F854" s="194" t="s">
        <v>2903</v>
      </c>
      <c r="G854" s="191"/>
      <c r="H854" s="193" t="s">
        <v>19</v>
      </c>
      <c r="I854" s="195"/>
      <c r="J854" s="191"/>
      <c r="K854" s="191"/>
      <c r="L854" s="196"/>
      <c r="M854" s="197"/>
      <c r="N854" s="198"/>
      <c r="O854" s="198"/>
      <c r="P854" s="198"/>
      <c r="Q854" s="198"/>
      <c r="R854" s="198"/>
      <c r="S854" s="198"/>
      <c r="T854" s="199"/>
      <c r="AT854" s="200" t="s">
        <v>165</v>
      </c>
      <c r="AU854" s="200" t="s">
        <v>86</v>
      </c>
      <c r="AV854" s="13" t="s">
        <v>84</v>
      </c>
      <c r="AW854" s="13" t="s">
        <v>37</v>
      </c>
      <c r="AX854" s="13" t="s">
        <v>76</v>
      </c>
      <c r="AY854" s="200" t="s">
        <v>157</v>
      </c>
    </row>
    <row r="855" spans="2:51" s="13" customFormat="1" ht="10">
      <c r="B855" s="190"/>
      <c r="C855" s="191"/>
      <c r="D855" s="192" t="s">
        <v>165</v>
      </c>
      <c r="E855" s="193" t="s">
        <v>19</v>
      </c>
      <c r="F855" s="194" t="s">
        <v>3293</v>
      </c>
      <c r="G855" s="191"/>
      <c r="H855" s="193" t="s">
        <v>19</v>
      </c>
      <c r="I855" s="195"/>
      <c r="J855" s="191"/>
      <c r="K855" s="191"/>
      <c r="L855" s="196"/>
      <c r="M855" s="197"/>
      <c r="N855" s="198"/>
      <c r="O855" s="198"/>
      <c r="P855" s="198"/>
      <c r="Q855" s="198"/>
      <c r="R855" s="198"/>
      <c r="S855" s="198"/>
      <c r="T855" s="199"/>
      <c r="AT855" s="200" t="s">
        <v>165</v>
      </c>
      <c r="AU855" s="200" t="s">
        <v>86</v>
      </c>
      <c r="AV855" s="13" t="s">
        <v>84</v>
      </c>
      <c r="AW855" s="13" t="s">
        <v>37</v>
      </c>
      <c r="AX855" s="13" t="s">
        <v>76</v>
      </c>
      <c r="AY855" s="200" t="s">
        <v>157</v>
      </c>
    </row>
    <row r="856" spans="2:51" s="13" customFormat="1" ht="10">
      <c r="B856" s="190"/>
      <c r="C856" s="191"/>
      <c r="D856" s="192" t="s">
        <v>165</v>
      </c>
      <c r="E856" s="193" t="s">
        <v>19</v>
      </c>
      <c r="F856" s="194" t="s">
        <v>3294</v>
      </c>
      <c r="G856" s="191"/>
      <c r="H856" s="193" t="s">
        <v>19</v>
      </c>
      <c r="I856" s="195"/>
      <c r="J856" s="191"/>
      <c r="K856" s="191"/>
      <c r="L856" s="196"/>
      <c r="M856" s="197"/>
      <c r="N856" s="198"/>
      <c r="O856" s="198"/>
      <c r="P856" s="198"/>
      <c r="Q856" s="198"/>
      <c r="R856" s="198"/>
      <c r="S856" s="198"/>
      <c r="T856" s="199"/>
      <c r="AT856" s="200" t="s">
        <v>165</v>
      </c>
      <c r="AU856" s="200" t="s">
        <v>86</v>
      </c>
      <c r="AV856" s="13" t="s">
        <v>84</v>
      </c>
      <c r="AW856" s="13" t="s">
        <v>37</v>
      </c>
      <c r="AX856" s="13" t="s">
        <v>76</v>
      </c>
      <c r="AY856" s="200" t="s">
        <v>157</v>
      </c>
    </row>
    <row r="857" spans="2:51" s="13" customFormat="1" ht="10">
      <c r="B857" s="190"/>
      <c r="C857" s="191"/>
      <c r="D857" s="192" t="s">
        <v>165</v>
      </c>
      <c r="E857" s="193" t="s">
        <v>19</v>
      </c>
      <c r="F857" s="194" t="s">
        <v>3295</v>
      </c>
      <c r="G857" s="191"/>
      <c r="H857" s="193" t="s">
        <v>19</v>
      </c>
      <c r="I857" s="195"/>
      <c r="J857" s="191"/>
      <c r="K857" s="191"/>
      <c r="L857" s="196"/>
      <c r="M857" s="197"/>
      <c r="N857" s="198"/>
      <c r="O857" s="198"/>
      <c r="P857" s="198"/>
      <c r="Q857" s="198"/>
      <c r="R857" s="198"/>
      <c r="S857" s="198"/>
      <c r="T857" s="199"/>
      <c r="AT857" s="200" t="s">
        <v>165</v>
      </c>
      <c r="AU857" s="200" t="s">
        <v>86</v>
      </c>
      <c r="AV857" s="13" t="s">
        <v>84</v>
      </c>
      <c r="AW857" s="13" t="s">
        <v>37</v>
      </c>
      <c r="AX857" s="13" t="s">
        <v>76</v>
      </c>
      <c r="AY857" s="200" t="s">
        <v>157</v>
      </c>
    </row>
    <row r="858" spans="2:51" s="13" customFormat="1" ht="10">
      <c r="B858" s="190"/>
      <c r="C858" s="191"/>
      <c r="D858" s="192" t="s">
        <v>165</v>
      </c>
      <c r="E858" s="193" t="s">
        <v>19</v>
      </c>
      <c r="F858" s="194" t="s">
        <v>3296</v>
      </c>
      <c r="G858" s="191"/>
      <c r="H858" s="193" t="s">
        <v>19</v>
      </c>
      <c r="I858" s="195"/>
      <c r="J858" s="191"/>
      <c r="K858" s="191"/>
      <c r="L858" s="196"/>
      <c r="M858" s="197"/>
      <c r="N858" s="198"/>
      <c r="O858" s="198"/>
      <c r="P858" s="198"/>
      <c r="Q858" s="198"/>
      <c r="R858" s="198"/>
      <c r="S858" s="198"/>
      <c r="T858" s="199"/>
      <c r="AT858" s="200" t="s">
        <v>165</v>
      </c>
      <c r="AU858" s="200" t="s">
        <v>86</v>
      </c>
      <c r="AV858" s="13" t="s">
        <v>84</v>
      </c>
      <c r="AW858" s="13" t="s">
        <v>37</v>
      </c>
      <c r="AX858" s="13" t="s">
        <v>76</v>
      </c>
      <c r="AY858" s="200" t="s">
        <v>157</v>
      </c>
    </row>
    <row r="859" spans="2:51" s="13" customFormat="1" ht="10">
      <c r="B859" s="190"/>
      <c r="C859" s="191"/>
      <c r="D859" s="192" t="s">
        <v>165</v>
      </c>
      <c r="E859" s="193" t="s">
        <v>19</v>
      </c>
      <c r="F859" s="194" t="s">
        <v>3297</v>
      </c>
      <c r="G859" s="191"/>
      <c r="H859" s="193" t="s">
        <v>19</v>
      </c>
      <c r="I859" s="195"/>
      <c r="J859" s="191"/>
      <c r="K859" s="191"/>
      <c r="L859" s="196"/>
      <c r="M859" s="197"/>
      <c r="N859" s="198"/>
      <c r="O859" s="198"/>
      <c r="P859" s="198"/>
      <c r="Q859" s="198"/>
      <c r="R859" s="198"/>
      <c r="S859" s="198"/>
      <c r="T859" s="199"/>
      <c r="AT859" s="200" t="s">
        <v>165</v>
      </c>
      <c r="AU859" s="200" t="s">
        <v>86</v>
      </c>
      <c r="AV859" s="13" t="s">
        <v>84</v>
      </c>
      <c r="AW859" s="13" t="s">
        <v>37</v>
      </c>
      <c r="AX859" s="13" t="s">
        <v>76</v>
      </c>
      <c r="AY859" s="200" t="s">
        <v>157</v>
      </c>
    </row>
    <row r="860" spans="2:51" s="13" customFormat="1" ht="10">
      <c r="B860" s="190"/>
      <c r="C860" s="191"/>
      <c r="D860" s="192" t="s">
        <v>165</v>
      </c>
      <c r="E860" s="193" t="s">
        <v>19</v>
      </c>
      <c r="F860" s="194" t="s">
        <v>3040</v>
      </c>
      <c r="G860" s="191"/>
      <c r="H860" s="193" t="s">
        <v>19</v>
      </c>
      <c r="I860" s="195"/>
      <c r="J860" s="191"/>
      <c r="K860" s="191"/>
      <c r="L860" s="196"/>
      <c r="M860" s="197"/>
      <c r="N860" s="198"/>
      <c r="O860" s="198"/>
      <c r="P860" s="198"/>
      <c r="Q860" s="198"/>
      <c r="R860" s="198"/>
      <c r="S860" s="198"/>
      <c r="T860" s="199"/>
      <c r="AT860" s="200" t="s">
        <v>165</v>
      </c>
      <c r="AU860" s="200" t="s">
        <v>86</v>
      </c>
      <c r="AV860" s="13" t="s">
        <v>84</v>
      </c>
      <c r="AW860" s="13" t="s">
        <v>37</v>
      </c>
      <c r="AX860" s="13" t="s">
        <v>76</v>
      </c>
      <c r="AY860" s="200" t="s">
        <v>157</v>
      </c>
    </row>
    <row r="861" spans="2:51" s="13" customFormat="1" ht="10">
      <c r="B861" s="190"/>
      <c r="C861" s="191"/>
      <c r="D861" s="192" t="s">
        <v>165</v>
      </c>
      <c r="E861" s="193" t="s">
        <v>19</v>
      </c>
      <c r="F861" s="194" t="s">
        <v>3551</v>
      </c>
      <c r="G861" s="191"/>
      <c r="H861" s="193" t="s">
        <v>19</v>
      </c>
      <c r="I861" s="195"/>
      <c r="J861" s="191"/>
      <c r="K861" s="191"/>
      <c r="L861" s="196"/>
      <c r="M861" s="197"/>
      <c r="N861" s="198"/>
      <c r="O861" s="198"/>
      <c r="P861" s="198"/>
      <c r="Q861" s="198"/>
      <c r="R861" s="198"/>
      <c r="S861" s="198"/>
      <c r="T861" s="199"/>
      <c r="AT861" s="200" t="s">
        <v>165</v>
      </c>
      <c r="AU861" s="200" t="s">
        <v>86</v>
      </c>
      <c r="AV861" s="13" t="s">
        <v>84</v>
      </c>
      <c r="AW861" s="13" t="s">
        <v>37</v>
      </c>
      <c r="AX861" s="13" t="s">
        <v>76</v>
      </c>
      <c r="AY861" s="200" t="s">
        <v>157</v>
      </c>
    </row>
    <row r="862" spans="2:51" s="13" customFormat="1" ht="10">
      <c r="B862" s="190"/>
      <c r="C862" s="191"/>
      <c r="D862" s="192" t="s">
        <v>165</v>
      </c>
      <c r="E862" s="193" t="s">
        <v>19</v>
      </c>
      <c r="F862" s="194" t="s">
        <v>3552</v>
      </c>
      <c r="G862" s="191"/>
      <c r="H862" s="193" t="s">
        <v>19</v>
      </c>
      <c r="I862" s="195"/>
      <c r="J862" s="191"/>
      <c r="K862" s="191"/>
      <c r="L862" s="196"/>
      <c r="M862" s="197"/>
      <c r="N862" s="198"/>
      <c r="O862" s="198"/>
      <c r="P862" s="198"/>
      <c r="Q862" s="198"/>
      <c r="R862" s="198"/>
      <c r="S862" s="198"/>
      <c r="T862" s="199"/>
      <c r="AT862" s="200" t="s">
        <v>165</v>
      </c>
      <c r="AU862" s="200" t="s">
        <v>86</v>
      </c>
      <c r="AV862" s="13" t="s">
        <v>84</v>
      </c>
      <c r="AW862" s="13" t="s">
        <v>37</v>
      </c>
      <c r="AX862" s="13" t="s">
        <v>76</v>
      </c>
      <c r="AY862" s="200" t="s">
        <v>157</v>
      </c>
    </row>
    <row r="863" spans="2:51" s="13" customFormat="1" ht="10">
      <c r="B863" s="190"/>
      <c r="C863" s="191"/>
      <c r="D863" s="192" t="s">
        <v>165</v>
      </c>
      <c r="E863" s="193" t="s">
        <v>19</v>
      </c>
      <c r="F863" s="194" t="s">
        <v>3319</v>
      </c>
      <c r="G863" s="191"/>
      <c r="H863" s="193" t="s">
        <v>19</v>
      </c>
      <c r="I863" s="195"/>
      <c r="J863" s="191"/>
      <c r="K863" s="191"/>
      <c r="L863" s="196"/>
      <c r="M863" s="197"/>
      <c r="N863" s="198"/>
      <c r="O863" s="198"/>
      <c r="P863" s="198"/>
      <c r="Q863" s="198"/>
      <c r="R863" s="198"/>
      <c r="S863" s="198"/>
      <c r="T863" s="199"/>
      <c r="AT863" s="200" t="s">
        <v>165</v>
      </c>
      <c r="AU863" s="200" t="s">
        <v>86</v>
      </c>
      <c r="AV863" s="13" t="s">
        <v>84</v>
      </c>
      <c r="AW863" s="13" t="s">
        <v>37</v>
      </c>
      <c r="AX863" s="13" t="s">
        <v>76</v>
      </c>
      <c r="AY863" s="200" t="s">
        <v>157</v>
      </c>
    </row>
    <row r="864" spans="2:51" s="13" customFormat="1" ht="10">
      <c r="B864" s="190"/>
      <c r="C864" s="191"/>
      <c r="D864" s="192" t="s">
        <v>165</v>
      </c>
      <c r="E864" s="193" t="s">
        <v>19</v>
      </c>
      <c r="F864" s="194" t="s">
        <v>3553</v>
      </c>
      <c r="G864" s="191"/>
      <c r="H864" s="193" t="s">
        <v>19</v>
      </c>
      <c r="I864" s="195"/>
      <c r="J864" s="191"/>
      <c r="K864" s="191"/>
      <c r="L864" s="196"/>
      <c r="M864" s="197"/>
      <c r="N864" s="198"/>
      <c r="O864" s="198"/>
      <c r="P864" s="198"/>
      <c r="Q864" s="198"/>
      <c r="R864" s="198"/>
      <c r="S864" s="198"/>
      <c r="T864" s="199"/>
      <c r="AT864" s="200" t="s">
        <v>165</v>
      </c>
      <c r="AU864" s="200" t="s">
        <v>86</v>
      </c>
      <c r="AV864" s="13" t="s">
        <v>84</v>
      </c>
      <c r="AW864" s="13" t="s">
        <v>37</v>
      </c>
      <c r="AX864" s="13" t="s">
        <v>76</v>
      </c>
      <c r="AY864" s="200" t="s">
        <v>157</v>
      </c>
    </row>
    <row r="865" spans="2:51" s="14" customFormat="1" ht="10">
      <c r="B865" s="201"/>
      <c r="C865" s="202"/>
      <c r="D865" s="192" t="s">
        <v>165</v>
      </c>
      <c r="E865" s="203" t="s">
        <v>19</v>
      </c>
      <c r="F865" s="204" t="s">
        <v>3554</v>
      </c>
      <c r="G865" s="202"/>
      <c r="H865" s="205">
        <v>3</v>
      </c>
      <c r="I865" s="206"/>
      <c r="J865" s="202"/>
      <c r="K865" s="202"/>
      <c r="L865" s="207"/>
      <c r="M865" s="208"/>
      <c r="N865" s="209"/>
      <c r="O865" s="209"/>
      <c r="P865" s="209"/>
      <c r="Q865" s="209"/>
      <c r="R865" s="209"/>
      <c r="S865" s="209"/>
      <c r="T865" s="210"/>
      <c r="AT865" s="211" t="s">
        <v>165</v>
      </c>
      <c r="AU865" s="211" t="s">
        <v>86</v>
      </c>
      <c r="AV865" s="14" t="s">
        <v>86</v>
      </c>
      <c r="AW865" s="14" t="s">
        <v>37</v>
      </c>
      <c r="AX865" s="14" t="s">
        <v>84</v>
      </c>
      <c r="AY865" s="211" t="s">
        <v>157</v>
      </c>
    </row>
    <row r="866" spans="1:65" s="2" customFormat="1" ht="14.4" customHeight="1">
      <c r="A866" s="36"/>
      <c r="B866" s="37"/>
      <c r="C866" s="239" t="s">
        <v>634</v>
      </c>
      <c r="D866" s="239" t="s">
        <v>311</v>
      </c>
      <c r="E866" s="240" t="s">
        <v>3555</v>
      </c>
      <c r="F866" s="241" t="s">
        <v>3043</v>
      </c>
      <c r="G866" s="242" t="s">
        <v>162</v>
      </c>
      <c r="H866" s="243">
        <v>3</v>
      </c>
      <c r="I866" s="244"/>
      <c r="J866" s="245">
        <f>ROUND(I866*H866,2)</f>
        <v>0</v>
      </c>
      <c r="K866" s="246"/>
      <c r="L866" s="247"/>
      <c r="M866" s="248" t="s">
        <v>19</v>
      </c>
      <c r="N866" s="249" t="s">
        <v>47</v>
      </c>
      <c r="O866" s="66"/>
      <c r="P866" s="186">
        <f>O866*H866</f>
        <v>0</v>
      </c>
      <c r="Q866" s="186">
        <v>0.046</v>
      </c>
      <c r="R866" s="186">
        <f>Q866*H866</f>
        <v>0.138</v>
      </c>
      <c r="S866" s="186">
        <v>0</v>
      </c>
      <c r="T866" s="187">
        <f>S866*H866</f>
        <v>0</v>
      </c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R866" s="188" t="s">
        <v>211</v>
      </c>
      <c r="AT866" s="188" t="s">
        <v>311</v>
      </c>
      <c r="AU866" s="188" t="s">
        <v>86</v>
      </c>
      <c r="AY866" s="19" t="s">
        <v>157</v>
      </c>
      <c r="BE866" s="189">
        <f>IF(N866="základní",J866,0)</f>
        <v>0</v>
      </c>
      <c r="BF866" s="189">
        <f>IF(N866="snížená",J866,0)</f>
        <v>0</v>
      </c>
      <c r="BG866" s="189">
        <f>IF(N866="zákl. přenesená",J866,0)</f>
        <v>0</v>
      </c>
      <c r="BH866" s="189">
        <f>IF(N866="sníž. přenesená",J866,0)</f>
        <v>0</v>
      </c>
      <c r="BI866" s="189">
        <f>IF(N866="nulová",J866,0)</f>
        <v>0</v>
      </c>
      <c r="BJ866" s="19" t="s">
        <v>84</v>
      </c>
      <c r="BK866" s="189">
        <f>ROUND(I866*H866,2)</f>
        <v>0</v>
      </c>
      <c r="BL866" s="19" t="s">
        <v>163</v>
      </c>
      <c r="BM866" s="188" t="s">
        <v>3556</v>
      </c>
    </row>
    <row r="867" spans="2:51" s="13" customFormat="1" ht="10">
      <c r="B867" s="190"/>
      <c r="C867" s="191"/>
      <c r="D867" s="192" t="s">
        <v>165</v>
      </c>
      <c r="E867" s="193" t="s">
        <v>19</v>
      </c>
      <c r="F867" s="194" t="s">
        <v>3292</v>
      </c>
      <c r="G867" s="191"/>
      <c r="H867" s="193" t="s">
        <v>19</v>
      </c>
      <c r="I867" s="195"/>
      <c r="J867" s="191"/>
      <c r="K867" s="191"/>
      <c r="L867" s="196"/>
      <c r="M867" s="197"/>
      <c r="N867" s="198"/>
      <c r="O867" s="198"/>
      <c r="P867" s="198"/>
      <c r="Q867" s="198"/>
      <c r="R867" s="198"/>
      <c r="S867" s="198"/>
      <c r="T867" s="199"/>
      <c r="AT867" s="200" t="s">
        <v>165</v>
      </c>
      <c r="AU867" s="200" t="s">
        <v>86</v>
      </c>
      <c r="AV867" s="13" t="s">
        <v>84</v>
      </c>
      <c r="AW867" s="13" t="s">
        <v>37</v>
      </c>
      <c r="AX867" s="13" t="s">
        <v>76</v>
      </c>
      <c r="AY867" s="200" t="s">
        <v>157</v>
      </c>
    </row>
    <row r="868" spans="2:51" s="13" customFormat="1" ht="10">
      <c r="B868" s="190"/>
      <c r="C868" s="191"/>
      <c r="D868" s="192" t="s">
        <v>165</v>
      </c>
      <c r="E868" s="193" t="s">
        <v>19</v>
      </c>
      <c r="F868" s="194" t="s">
        <v>2903</v>
      </c>
      <c r="G868" s="191"/>
      <c r="H868" s="193" t="s">
        <v>19</v>
      </c>
      <c r="I868" s="195"/>
      <c r="J868" s="191"/>
      <c r="K868" s="191"/>
      <c r="L868" s="196"/>
      <c r="M868" s="197"/>
      <c r="N868" s="198"/>
      <c r="O868" s="198"/>
      <c r="P868" s="198"/>
      <c r="Q868" s="198"/>
      <c r="R868" s="198"/>
      <c r="S868" s="198"/>
      <c r="T868" s="199"/>
      <c r="AT868" s="200" t="s">
        <v>165</v>
      </c>
      <c r="AU868" s="200" t="s">
        <v>86</v>
      </c>
      <c r="AV868" s="13" t="s">
        <v>84</v>
      </c>
      <c r="AW868" s="13" t="s">
        <v>37</v>
      </c>
      <c r="AX868" s="13" t="s">
        <v>76</v>
      </c>
      <c r="AY868" s="200" t="s">
        <v>157</v>
      </c>
    </row>
    <row r="869" spans="2:51" s="13" customFormat="1" ht="10">
      <c r="B869" s="190"/>
      <c r="C869" s="191"/>
      <c r="D869" s="192" t="s">
        <v>165</v>
      </c>
      <c r="E869" s="193" t="s">
        <v>19</v>
      </c>
      <c r="F869" s="194" t="s">
        <v>3293</v>
      </c>
      <c r="G869" s="191"/>
      <c r="H869" s="193" t="s">
        <v>19</v>
      </c>
      <c r="I869" s="195"/>
      <c r="J869" s="191"/>
      <c r="K869" s="191"/>
      <c r="L869" s="196"/>
      <c r="M869" s="197"/>
      <c r="N869" s="198"/>
      <c r="O869" s="198"/>
      <c r="P869" s="198"/>
      <c r="Q869" s="198"/>
      <c r="R869" s="198"/>
      <c r="S869" s="198"/>
      <c r="T869" s="199"/>
      <c r="AT869" s="200" t="s">
        <v>165</v>
      </c>
      <c r="AU869" s="200" t="s">
        <v>86</v>
      </c>
      <c r="AV869" s="13" t="s">
        <v>84</v>
      </c>
      <c r="AW869" s="13" t="s">
        <v>37</v>
      </c>
      <c r="AX869" s="13" t="s">
        <v>76</v>
      </c>
      <c r="AY869" s="200" t="s">
        <v>157</v>
      </c>
    </row>
    <row r="870" spans="2:51" s="13" customFormat="1" ht="10">
      <c r="B870" s="190"/>
      <c r="C870" s="191"/>
      <c r="D870" s="192" t="s">
        <v>165</v>
      </c>
      <c r="E870" s="193" t="s">
        <v>19</v>
      </c>
      <c r="F870" s="194" t="s">
        <v>3294</v>
      </c>
      <c r="G870" s="191"/>
      <c r="H870" s="193" t="s">
        <v>19</v>
      </c>
      <c r="I870" s="195"/>
      <c r="J870" s="191"/>
      <c r="K870" s="191"/>
      <c r="L870" s="196"/>
      <c r="M870" s="197"/>
      <c r="N870" s="198"/>
      <c r="O870" s="198"/>
      <c r="P870" s="198"/>
      <c r="Q870" s="198"/>
      <c r="R870" s="198"/>
      <c r="S870" s="198"/>
      <c r="T870" s="199"/>
      <c r="AT870" s="200" t="s">
        <v>165</v>
      </c>
      <c r="AU870" s="200" t="s">
        <v>86</v>
      </c>
      <c r="AV870" s="13" t="s">
        <v>84</v>
      </c>
      <c r="AW870" s="13" t="s">
        <v>37</v>
      </c>
      <c r="AX870" s="13" t="s">
        <v>76</v>
      </c>
      <c r="AY870" s="200" t="s">
        <v>157</v>
      </c>
    </row>
    <row r="871" spans="2:51" s="13" customFormat="1" ht="10">
      <c r="B871" s="190"/>
      <c r="C871" s="191"/>
      <c r="D871" s="192" t="s">
        <v>165</v>
      </c>
      <c r="E871" s="193" t="s">
        <v>19</v>
      </c>
      <c r="F871" s="194" t="s">
        <v>3295</v>
      </c>
      <c r="G871" s="191"/>
      <c r="H871" s="193" t="s">
        <v>19</v>
      </c>
      <c r="I871" s="195"/>
      <c r="J871" s="191"/>
      <c r="K871" s="191"/>
      <c r="L871" s="196"/>
      <c r="M871" s="197"/>
      <c r="N871" s="198"/>
      <c r="O871" s="198"/>
      <c r="P871" s="198"/>
      <c r="Q871" s="198"/>
      <c r="R871" s="198"/>
      <c r="S871" s="198"/>
      <c r="T871" s="199"/>
      <c r="AT871" s="200" t="s">
        <v>165</v>
      </c>
      <c r="AU871" s="200" t="s">
        <v>86</v>
      </c>
      <c r="AV871" s="13" t="s">
        <v>84</v>
      </c>
      <c r="AW871" s="13" t="s">
        <v>37</v>
      </c>
      <c r="AX871" s="13" t="s">
        <v>76</v>
      </c>
      <c r="AY871" s="200" t="s">
        <v>157</v>
      </c>
    </row>
    <row r="872" spans="2:51" s="13" customFormat="1" ht="10">
      <c r="B872" s="190"/>
      <c r="C872" s="191"/>
      <c r="D872" s="192" t="s">
        <v>165</v>
      </c>
      <c r="E872" s="193" t="s">
        <v>19</v>
      </c>
      <c r="F872" s="194" t="s">
        <v>3296</v>
      </c>
      <c r="G872" s="191"/>
      <c r="H872" s="193" t="s">
        <v>19</v>
      </c>
      <c r="I872" s="195"/>
      <c r="J872" s="191"/>
      <c r="K872" s="191"/>
      <c r="L872" s="196"/>
      <c r="M872" s="197"/>
      <c r="N872" s="198"/>
      <c r="O872" s="198"/>
      <c r="P872" s="198"/>
      <c r="Q872" s="198"/>
      <c r="R872" s="198"/>
      <c r="S872" s="198"/>
      <c r="T872" s="199"/>
      <c r="AT872" s="200" t="s">
        <v>165</v>
      </c>
      <c r="AU872" s="200" t="s">
        <v>86</v>
      </c>
      <c r="AV872" s="13" t="s">
        <v>84</v>
      </c>
      <c r="AW872" s="13" t="s">
        <v>37</v>
      </c>
      <c r="AX872" s="13" t="s">
        <v>76</v>
      </c>
      <c r="AY872" s="200" t="s">
        <v>157</v>
      </c>
    </row>
    <row r="873" spans="2:51" s="13" customFormat="1" ht="10">
      <c r="B873" s="190"/>
      <c r="C873" s="191"/>
      <c r="D873" s="192" t="s">
        <v>165</v>
      </c>
      <c r="E873" s="193" t="s">
        <v>19</v>
      </c>
      <c r="F873" s="194" t="s">
        <v>3297</v>
      </c>
      <c r="G873" s="191"/>
      <c r="H873" s="193" t="s">
        <v>19</v>
      </c>
      <c r="I873" s="195"/>
      <c r="J873" s="191"/>
      <c r="K873" s="191"/>
      <c r="L873" s="196"/>
      <c r="M873" s="197"/>
      <c r="N873" s="198"/>
      <c r="O873" s="198"/>
      <c r="P873" s="198"/>
      <c r="Q873" s="198"/>
      <c r="R873" s="198"/>
      <c r="S873" s="198"/>
      <c r="T873" s="199"/>
      <c r="AT873" s="200" t="s">
        <v>165</v>
      </c>
      <c r="AU873" s="200" t="s">
        <v>86</v>
      </c>
      <c r="AV873" s="13" t="s">
        <v>84</v>
      </c>
      <c r="AW873" s="13" t="s">
        <v>37</v>
      </c>
      <c r="AX873" s="13" t="s">
        <v>76</v>
      </c>
      <c r="AY873" s="200" t="s">
        <v>157</v>
      </c>
    </row>
    <row r="874" spans="2:51" s="13" customFormat="1" ht="10">
      <c r="B874" s="190"/>
      <c r="C874" s="191"/>
      <c r="D874" s="192" t="s">
        <v>165</v>
      </c>
      <c r="E874" s="193" t="s">
        <v>19</v>
      </c>
      <c r="F874" s="194" t="s">
        <v>3040</v>
      </c>
      <c r="G874" s="191"/>
      <c r="H874" s="193" t="s">
        <v>19</v>
      </c>
      <c r="I874" s="195"/>
      <c r="J874" s="191"/>
      <c r="K874" s="191"/>
      <c r="L874" s="196"/>
      <c r="M874" s="197"/>
      <c r="N874" s="198"/>
      <c r="O874" s="198"/>
      <c r="P874" s="198"/>
      <c r="Q874" s="198"/>
      <c r="R874" s="198"/>
      <c r="S874" s="198"/>
      <c r="T874" s="199"/>
      <c r="AT874" s="200" t="s">
        <v>165</v>
      </c>
      <c r="AU874" s="200" t="s">
        <v>86</v>
      </c>
      <c r="AV874" s="13" t="s">
        <v>84</v>
      </c>
      <c r="AW874" s="13" t="s">
        <v>37</v>
      </c>
      <c r="AX874" s="13" t="s">
        <v>76</v>
      </c>
      <c r="AY874" s="200" t="s">
        <v>157</v>
      </c>
    </row>
    <row r="875" spans="2:51" s="13" customFormat="1" ht="10">
      <c r="B875" s="190"/>
      <c r="C875" s="191"/>
      <c r="D875" s="192" t="s">
        <v>165</v>
      </c>
      <c r="E875" s="193" t="s">
        <v>19</v>
      </c>
      <c r="F875" s="194" t="s">
        <v>3046</v>
      </c>
      <c r="G875" s="191"/>
      <c r="H875" s="193" t="s">
        <v>19</v>
      </c>
      <c r="I875" s="195"/>
      <c r="J875" s="191"/>
      <c r="K875" s="191"/>
      <c r="L875" s="196"/>
      <c r="M875" s="197"/>
      <c r="N875" s="198"/>
      <c r="O875" s="198"/>
      <c r="P875" s="198"/>
      <c r="Q875" s="198"/>
      <c r="R875" s="198"/>
      <c r="S875" s="198"/>
      <c r="T875" s="199"/>
      <c r="AT875" s="200" t="s">
        <v>165</v>
      </c>
      <c r="AU875" s="200" t="s">
        <v>86</v>
      </c>
      <c r="AV875" s="13" t="s">
        <v>84</v>
      </c>
      <c r="AW875" s="13" t="s">
        <v>37</v>
      </c>
      <c r="AX875" s="13" t="s">
        <v>76</v>
      </c>
      <c r="AY875" s="200" t="s">
        <v>157</v>
      </c>
    </row>
    <row r="876" spans="2:51" s="13" customFormat="1" ht="10">
      <c r="B876" s="190"/>
      <c r="C876" s="191"/>
      <c r="D876" s="192" t="s">
        <v>165</v>
      </c>
      <c r="E876" s="193" t="s">
        <v>19</v>
      </c>
      <c r="F876" s="194" t="s">
        <v>3552</v>
      </c>
      <c r="G876" s="191"/>
      <c r="H876" s="193" t="s">
        <v>19</v>
      </c>
      <c r="I876" s="195"/>
      <c r="J876" s="191"/>
      <c r="K876" s="191"/>
      <c r="L876" s="196"/>
      <c r="M876" s="197"/>
      <c r="N876" s="198"/>
      <c r="O876" s="198"/>
      <c r="P876" s="198"/>
      <c r="Q876" s="198"/>
      <c r="R876" s="198"/>
      <c r="S876" s="198"/>
      <c r="T876" s="199"/>
      <c r="AT876" s="200" t="s">
        <v>165</v>
      </c>
      <c r="AU876" s="200" t="s">
        <v>86</v>
      </c>
      <c r="AV876" s="13" t="s">
        <v>84</v>
      </c>
      <c r="AW876" s="13" t="s">
        <v>37</v>
      </c>
      <c r="AX876" s="13" t="s">
        <v>76</v>
      </c>
      <c r="AY876" s="200" t="s">
        <v>157</v>
      </c>
    </row>
    <row r="877" spans="2:51" s="13" customFormat="1" ht="10">
      <c r="B877" s="190"/>
      <c r="C877" s="191"/>
      <c r="D877" s="192" t="s">
        <v>165</v>
      </c>
      <c r="E877" s="193" t="s">
        <v>19</v>
      </c>
      <c r="F877" s="194" t="s">
        <v>3298</v>
      </c>
      <c r="G877" s="191"/>
      <c r="H877" s="193" t="s">
        <v>19</v>
      </c>
      <c r="I877" s="195"/>
      <c r="J877" s="191"/>
      <c r="K877" s="191"/>
      <c r="L877" s="196"/>
      <c r="M877" s="197"/>
      <c r="N877" s="198"/>
      <c r="O877" s="198"/>
      <c r="P877" s="198"/>
      <c r="Q877" s="198"/>
      <c r="R877" s="198"/>
      <c r="S877" s="198"/>
      <c r="T877" s="199"/>
      <c r="AT877" s="200" t="s">
        <v>165</v>
      </c>
      <c r="AU877" s="200" t="s">
        <v>86</v>
      </c>
      <c r="AV877" s="13" t="s">
        <v>84</v>
      </c>
      <c r="AW877" s="13" t="s">
        <v>37</v>
      </c>
      <c r="AX877" s="13" t="s">
        <v>76</v>
      </c>
      <c r="AY877" s="200" t="s">
        <v>157</v>
      </c>
    </row>
    <row r="878" spans="2:51" s="13" customFormat="1" ht="10">
      <c r="B878" s="190"/>
      <c r="C878" s="191"/>
      <c r="D878" s="192" t="s">
        <v>165</v>
      </c>
      <c r="E878" s="193" t="s">
        <v>19</v>
      </c>
      <c r="F878" s="194" t="s">
        <v>3303</v>
      </c>
      <c r="G878" s="191"/>
      <c r="H878" s="193" t="s">
        <v>19</v>
      </c>
      <c r="I878" s="195"/>
      <c r="J878" s="191"/>
      <c r="K878" s="191"/>
      <c r="L878" s="196"/>
      <c r="M878" s="197"/>
      <c r="N878" s="198"/>
      <c r="O878" s="198"/>
      <c r="P878" s="198"/>
      <c r="Q878" s="198"/>
      <c r="R878" s="198"/>
      <c r="S878" s="198"/>
      <c r="T878" s="199"/>
      <c r="AT878" s="200" t="s">
        <v>165</v>
      </c>
      <c r="AU878" s="200" t="s">
        <v>86</v>
      </c>
      <c r="AV878" s="13" t="s">
        <v>84</v>
      </c>
      <c r="AW878" s="13" t="s">
        <v>37</v>
      </c>
      <c r="AX878" s="13" t="s">
        <v>76</v>
      </c>
      <c r="AY878" s="200" t="s">
        <v>157</v>
      </c>
    </row>
    <row r="879" spans="2:51" s="14" customFormat="1" ht="10">
      <c r="B879" s="201"/>
      <c r="C879" s="202"/>
      <c r="D879" s="192" t="s">
        <v>165</v>
      </c>
      <c r="E879" s="203" t="s">
        <v>19</v>
      </c>
      <c r="F879" s="204" t="s">
        <v>3557</v>
      </c>
      <c r="G879" s="202"/>
      <c r="H879" s="205">
        <v>3</v>
      </c>
      <c r="I879" s="206"/>
      <c r="J879" s="202"/>
      <c r="K879" s="202"/>
      <c r="L879" s="207"/>
      <c r="M879" s="208"/>
      <c r="N879" s="209"/>
      <c r="O879" s="209"/>
      <c r="P879" s="209"/>
      <c r="Q879" s="209"/>
      <c r="R879" s="209"/>
      <c r="S879" s="209"/>
      <c r="T879" s="210"/>
      <c r="AT879" s="211" t="s">
        <v>165</v>
      </c>
      <c r="AU879" s="211" t="s">
        <v>86</v>
      </c>
      <c r="AV879" s="14" t="s">
        <v>86</v>
      </c>
      <c r="AW879" s="14" t="s">
        <v>37</v>
      </c>
      <c r="AX879" s="14" t="s">
        <v>84</v>
      </c>
      <c r="AY879" s="211" t="s">
        <v>157</v>
      </c>
    </row>
    <row r="880" spans="1:65" s="2" customFormat="1" ht="14.4" customHeight="1">
      <c r="A880" s="36"/>
      <c r="B880" s="37"/>
      <c r="C880" s="239" t="s">
        <v>640</v>
      </c>
      <c r="D880" s="239" t="s">
        <v>311</v>
      </c>
      <c r="E880" s="240" t="s">
        <v>3558</v>
      </c>
      <c r="F880" s="241" t="s">
        <v>3559</v>
      </c>
      <c r="G880" s="242" t="s">
        <v>162</v>
      </c>
      <c r="H880" s="243">
        <v>1</v>
      </c>
      <c r="I880" s="244"/>
      <c r="J880" s="245">
        <f>ROUND(I880*H880,2)</f>
        <v>0</v>
      </c>
      <c r="K880" s="246"/>
      <c r="L880" s="247"/>
      <c r="M880" s="248" t="s">
        <v>19</v>
      </c>
      <c r="N880" s="249" t="s">
        <v>47</v>
      </c>
      <c r="O880" s="66"/>
      <c r="P880" s="186">
        <f>O880*H880</f>
        <v>0</v>
      </c>
      <c r="Q880" s="186">
        <v>0.046</v>
      </c>
      <c r="R880" s="186">
        <f>Q880*H880</f>
        <v>0.046</v>
      </c>
      <c r="S880" s="186">
        <v>0</v>
      </c>
      <c r="T880" s="187">
        <f>S880*H880</f>
        <v>0</v>
      </c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R880" s="188" t="s">
        <v>211</v>
      </c>
      <c r="AT880" s="188" t="s">
        <v>311</v>
      </c>
      <c r="AU880" s="188" t="s">
        <v>86</v>
      </c>
      <c r="AY880" s="19" t="s">
        <v>157</v>
      </c>
      <c r="BE880" s="189">
        <f>IF(N880="základní",J880,0)</f>
        <v>0</v>
      </c>
      <c r="BF880" s="189">
        <f>IF(N880="snížená",J880,0)</f>
        <v>0</v>
      </c>
      <c r="BG880" s="189">
        <f>IF(N880="zákl. přenesená",J880,0)</f>
        <v>0</v>
      </c>
      <c r="BH880" s="189">
        <f>IF(N880="sníž. přenesená",J880,0)</f>
        <v>0</v>
      </c>
      <c r="BI880" s="189">
        <f>IF(N880="nulová",J880,0)</f>
        <v>0</v>
      </c>
      <c r="BJ880" s="19" t="s">
        <v>84</v>
      </c>
      <c r="BK880" s="189">
        <f>ROUND(I880*H880,2)</f>
        <v>0</v>
      </c>
      <c r="BL880" s="19" t="s">
        <v>163</v>
      </c>
      <c r="BM880" s="188" t="s">
        <v>3560</v>
      </c>
    </row>
    <row r="881" spans="2:51" s="13" customFormat="1" ht="10">
      <c r="B881" s="190"/>
      <c r="C881" s="191"/>
      <c r="D881" s="192" t="s">
        <v>165</v>
      </c>
      <c r="E881" s="193" t="s">
        <v>19</v>
      </c>
      <c r="F881" s="194" t="s">
        <v>3353</v>
      </c>
      <c r="G881" s="191"/>
      <c r="H881" s="193" t="s">
        <v>19</v>
      </c>
      <c r="I881" s="195"/>
      <c r="J881" s="191"/>
      <c r="K881" s="191"/>
      <c r="L881" s="196"/>
      <c r="M881" s="197"/>
      <c r="N881" s="198"/>
      <c r="O881" s="198"/>
      <c r="P881" s="198"/>
      <c r="Q881" s="198"/>
      <c r="R881" s="198"/>
      <c r="S881" s="198"/>
      <c r="T881" s="199"/>
      <c r="AT881" s="200" t="s">
        <v>165</v>
      </c>
      <c r="AU881" s="200" t="s">
        <v>86</v>
      </c>
      <c r="AV881" s="13" t="s">
        <v>84</v>
      </c>
      <c r="AW881" s="13" t="s">
        <v>37</v>
      </c>
      <c r="AX881" s="13" t="s">
        <v>76</v>
      </c>
      <c r="AY881" s="200" t="s">
        <v>157</v>
      </c>
    </row>
    <row r="882" spans="2:51" s="13" customFormat="1" ht="10">
      <c r="B882" s="190"/>
      <c r="C882" s="191"/>
      <c r="D882" s="192" t="s">
        <v>165</v>
      </c>
      <c r="E882" s="193" t="s">
        <v>19</v>
      </c>
      <c r="F882" s="194" t="s">
        <v>3460</v>
      </c>
      <c r="G882" s="191"/>
      <c r="H882" s="193" t="s">
        <v>19</v>
      </c>
      <c r="I882" s="195"/>
      <c r="J882" s="191"/>
      <c r="K882" s="191"/>
      <c r="L882" s="196"/>
      <c r="M882" s="197"/>
      <c r="N882" s="198"/>
      <c r="O882" s="198"/>
      <c r="P882" s="198"/>
      <c r="Q882" s="198"/>
      <c r="R882" s="198"/>
      <c r="S882" s="198"/>
      <c r="T882" s="199"/>
      <c r="AT882" s="200" t="s">
        <v>165</v>
      </c>
      <c r="AU882" s="200" t="s">
        <v>86</v>
      </c>
      <c r="AV882" s="13" t="s">
        <v>84</v>
      </c>
      <c r="AW882" s="13" t="s">
        <v>37</v>
      </c>
      <c r="AX882" s="13" t="s">
        <v>76</v>
      </c>
      <c r="AY882" s="200" t="s">
        <v>157</v>
      </c>
    </row>
    <row r="883" spans="2:51" s="13" customFormat="1" ht="10">
      <c r="B883" s="190"/>
      <c r="C883" s="191"/>
      <c r="D883" s="192" t="s">
        <v>165</v>
      </c>
      <c r="E883" s="193" t="s">
        <v>19</v>
      </c>
      <c r="F883" s="194" t="s">
        <v>3414</v>
      </c>
      <c r="G883" s="191"/>
      <c r="H883" s="193" t="s">
        <v>19</v>
      </c>
      <c r="I883" s="195"/>
      <c r="J883" s="191"/>
      <c r="K883" s="191"/>
      <c r="L883" s="196"/>
      <c r="M883" s="197"/>
      <c r="N883" s="198"/>
      <c r="O883" s="198"/>
      <c r="P883" s="198"/>
      <c r="Q883" s="198"/>
      <c r="R883" s="198"/>
      <c r="S883" s="198"/>
      <c r="T883" s="199"/>
      <c r="AT883" s="200" t="s">
        <v>165</v>
      </c>
      <c r="AU883" s="200" t="s">
        <v>86</v>
      </c>
      <c r="AV883" s="13" t="s">
        <v>84</v>
      </c>
      <c r="AW883" s="13" t="s">
        <v>37</v>
      </c>
      <c r="AX883" s="13" t="s">
        <v>76</v>
      </c>
      <c r="AY883" s="200" t="s">
        <v>157</v>
      </c>
    </row>
    <row r="884" spans="2:51" s="13" customFormat="1" ht="10">
      <c r="B884" s="190"/>
      <c r="C884" s="191"/>
      <c r="D884" s="192" t="s">
        <v>165</v>
      </c>
      <c r="E884" s="193" t="s">
        <v>19</v>
      </c>
      <c r="F884" s="194" t="s">
        <v>3415</v>
      </c>
      <c r="G884" s="191"/>
      <c r="H884" s="193" t="s">
        <v>19</v>
      </c>
      <c r="I884" s="195"/>
      <c r="J884" s="191"/>
      <c r="K884" s="191"/>
      <c r="L884" s="196"/>
      <c r="M884" s="197"/>
      <c r="N884" s="198"/>
      <c r="O884" s="198"/>
      <c r="P884" s="198"/>
      <c r="Q884" s="198"/>
      <c r="R884" s="198"/>
      <c r="S884" s="198"/>
      <c r="T884" s="199"/>
      <c r="AT884" s="200" t="s">
        <v>165</v>
      </c>
      <c r="AU884" s="200" t="s">
        <v>86</v>
      </c>
      <c r="AV884" s="13" t="s">
        <v>84</v>
      </c>
      <c r="AW884" s="13" t="s">
        <v>37</v>
      </c>
      <c r="AX884" s="13" t="s">
        <v>76</v>
      </c>
      <c r="AY884" s="200" t="s">
        <v>157</v>
      </c>
    </row>
    <row r="885" spans="2:51" s="14" customFormat="1" ht="10">
      <c r="B885" s="201"/>
      <c r="C885" s="202"/>
      <c r="D885" s="192" t="s">
        <v>165</v>
      </c>
      <c r="E885" s="203" t="s">
        <v>19</v>
      </c>
      <c r="F885" s="204" t="s">
        <v>3548</v>
      </c>
      <c r="G885" s="202"/>
      <c r="H885" s="205">
        <v>1</v>
      </c>
      <c r="I885" s="206"/>
      <c r="J885" s="202"/>
      <c r="K885" s="202"/>
      <c r="L885" s="207"/>
      <c r="M885" s="208"/>
      <c r="N885" s="209"/>
      <c r="O885" s="209"/>
      <c r="P885" s="209"/>
      <c r="Q885" s="209"/>
      <c r="R885" s="209"/>
      <c r="S885" s="209"/>
      <c r="T885" s="210"/>
      <c r="AT885" s="211" t="s">
        <v>165</v>
      </c>
      <c r="AU885" s="211" t="s">
        <v>86</v>
      </c>
      <c r="AV885" s="14" t="s">
        <v>86</v>
      </c>
      <c r="AW885" s="14" t="s">
        <v>37</v>
      </c>
      <c r="AX885" s="14" t="s">
        <v>84</v>
      </c>
      <c r="AY885" s="211" t="s">
        <v>157</v>
      </c>
    </row>
    <row r="886" spans="1:65" s="2" customFormat="1" ht="19.75" customHeight="1">
      <c r="A886" s="36"/>
      <c r="B886" s="37"/>
      <c r="C886" s="176" t="s">
        <v>666</v>
      </c>
      <c r="D886" s="176" t="s">
        <v>159</v>
      </c>
      <c r="E886" s="177" t="s">
        <v>3561</v>
      </c>
      <c r="F886" s="178" t="s">
        <v>3562</v>
      </c>
      <c r="G886" s="179" t="s">
        <v>254</v>
      </c>
      <c r="H886" s="180">
        <v>3</v>
      </c>
      <c r="I886" s="181"/>
      <c r="J886" s="182">
        <f>ROUND(I886*H886,2)</f>
        <v>0</v>
      </c>
      <c r="K886" s="183"/>
      <c r="L886" s="41"/>
      <c r="M886" s="184" t="s">
        <v>19</v>
      </c>
      <c r="N886" s="185" t="s">
        <v>47</v>
      </c>
      <c r="O886" s="66"/>
      <c r="P886" s="186">
        <f>O886*H886</f>
        <v>0</v>
      </c>
      <c r="Q886" s="186">
        <v>2.45329</v>
      </c>
      <c r="R886" s="186">
        <f>Q886*H886</f>
        <v>7.35987</v>
      </c>
      <c r="S886" s="186">
        <v>0</v>
      </c>
      <c r="T886" s="187">
        <f>S886*H886</f>
        <v>0</v>
      </c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R886" s="188" t="s">
        <v>163</v>
      </c>
      <c r="AT886" s="188" t="s">
        <v>159</v>
      </c>
      <c r="AU886" s="188" t="s">
        <v>86</v>
      </c>
      <c r="AY886" s="19" t="s">
        <v>157</v>
      </c>
      <c r="BE886" s="189">
        <f>IF(N886="základní",J886,0)</f>
        <v>0</v>
      </c>
      <c r="BF886" s="189">
        <f>IF(N886="snížená",J886,0)</f>
        <v>0</v>
      </c>
      <c r="BG886" s="189">
        <f>IF(N886="zákl. přenesená",J886,0)</f>
        <v>0</v>
      </c>
      <c r="BH886" s="189">
        <f>IF(N886="sníž. přenesená",J886,0)</f>
        <v>0</v>
      </c>
      <c r="BI886" s="189">
        <f>IF(N886="nulová",J886,0)</f>
        <v>0</v>
      </c>
      <c r="BJ886" s="19" t="s">
        <v>84</v>
      </c>
      <c r="BK886" s="189">
        <f>ROUND(I886*H886,2)</f>
        <v>0</v>
      </c>
      <c r="BL886" s="19" t="s">
        <v>163</v>
      </c>
      <c r="BM886" s="188" t="s">
        <v>3563</v>
      </c>
    </row>
    <row r="887" spans="1:47" s="2" customFormat="1" ht="10">
      <c r="A887" s="36"/>
      <c r="B887" s="37"/>
      <c r="C887" s="38"/>
      <c r="D887" s="212" t="s">
        <v>178</v>
      </c>
      <c r="E887" s="38"/>
      <c r="F887" s="213" t="s">
        <v>3564</v>
      </c>
      <c r="G887" s="38"/>
      <c r="H887" s="38"/>
      <c r="I887" s="214"/>
      <c r="J887" s="38"/>
      <c r="K887" s="38"/>
      <c r="L887" s="41"/>
      <c r="M887" s="215"/>
      <c r="N887" s="216"/>
      <c r="O887" s="66"/>
      <c r="P887" s="66"/>
      <c r="Q887" s="66"/>
      <c r="R887" s="66"/>
      <c r="S887" s="66"/>
      <c r="T887" s="67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T887" s="19" t="s">
        <v>178</v>
      </c>
      <c r="AU887" s="19" t="s">
        <v>86</v>
      </c>
    </row>
    <row r="888" spans="2:51" s="13" customFormat="1" ht="10">
      <c r="B888" s="190"/>
      <c r="C888" s="191"/>
      <c r="D888" s="192" t="s">
        <v>165</v>
      </c>
      <c r="E888" s="193" t="s">
        <v>19</v>
      </c>
      <c r="F888" s="194" t="s">
        <v>3292</v>
      </c>
      <c r="G888" s="191"/>
      <c r="H888" s="193" t="s">
        <v>19</v>
      </c>
      <c r="I888" s="195"/>
      <c r="J888" s="191"/>
      <c r="K888" s="191"/>
      <c r="L888" s="196"/>
      <c r="M888" s="197"/>
      <c r="N888" s="198"/>
      <c r="O888" s="198"/>
      <c r="P888" s="198"/>
      <c r="Q888" s="198"/>
      <c r="R888" s="198"/>
      <c r="S888" s="198"/>
      <c r="T888" s="199"/>
      <c r="AT888" s="200" t="s">
        <v>165</v>
      </c>
      <c r="AU888" s="200" t="s">
        <v>86</v>
      </c>
      <c r="AV888" s="13" t="s">
        <v>84</v>
      </c>
      <c r="AW888" s="13" t="s">
        <v>37</v>
      </c>
      <c r="AX888" s="13" t="s">
        <v>76</v>
      </c>
      <c r="AY888" s="200" t="s">
        <v>157</v>
      </c>
    </row>
    <row r="889" spans="2:51" s="13" customFormat="1" ht="10">
      <c r="B889" s="190"/>
      <c r="C889" s="191"/>
      <c r="D889" s="192" t="s">
        <v>165</v>
      </c>
      <c r="E889" s="193" t="s">
        <v>19</v>
      </c>
      <c r="F889" s="194" t="s">
        <v>2903</v>
      </c>
      <c r="G889" s="191"/>
      <c r="H889" s="193" t="s">
        <v>19</v>
      </c>
      <c r="I889" s="195"/>
      <c r="J889" s="191"/>
      <c r="K889" s="191"/>
      <c r="L889" s="196"/>
      <c r="M889" s="197"/>
      <c r="N889" s="198"/>
      <c r="O889" s="198"/>
      <c r="P889" s="198"/>
      <c r="Q889" s="198"/>
      <c r="R889" s="198"/>
      <c r="S889" s="198"/>
      <c r="T889" s="199"/>
      <c r="AT889" s="200" t="s">
        <v>165</v>
      </c>
      <c r="AU889" s="200" t="s">
        <v>86</v>
      </c>
      <c r="AV889" s="13" t="s">
        <v>84</v>
      </c>
      <c r="AW889" s="13" t="s">
        <v>37</v>
      </c>
      <c r="AX889" s="13" t="s">
        <v>76</v>
      </c>
      <c r="AY889" s="200" t="s">
        <v>157</v>
      </c>
    </row>
    <row r="890" spans="2:51" s="13" customFormat="1" ht="10">
      <c r="B890" s="190"/>
      <c r="C890" s="191"/>
      <c r="D890" s="192" t="s">
        <v>165</v>
      </c>
      <c r="E890" s="193" t="s">
        <v>19</v>
      </c>
      <c r="F890" s="194" t="s">
        <v>3293</v>
      </c>
      <c r="G890" s="191"/>
      <c r="H890" s="193" t="s">
        <v>19</v>
      </c>
      <c r="I890" s="195"/>
      <c r="J890" s="191"/>
      <c r="K890" s="191"/>
      <c r="L890" s="196"/>
      <c r="M890" s="197"/>
      <c r="N890" s="198"/>
      <c r="O890" s="198"/>
      <c r="P890" s="198"/>
      <c r="Q890" s="198"/>
      <c r="R890" s="198"/>
      <c r="S890" s="198"/>
      <c r="T890" s="199"/>
      <c r="AT890" s="200" t="s">
        <v>165</v>
      </c>
      <c r="AU890" s="200" t="s">
        <v>86</v>
      </c>
      <c r="AV890" s="13" t="s">
        <v>84</v>
      </c>
      <c r="AW890" s="13" t="s">
        <v>37</v>
      </c>
      <c r="AX890" s="13" t="s">
        <v>76</v>
      </c>
      <c r="AY890" s="200" t="s">
        <v>157</v>
      </c>
    </row>
    <row r="891" spans="2:51" s="13" customFormat="1" ht="10">
      <c r="B891" s="190"/>
      <c r="C891" s="191"/>
      <c r="D891" s="192" t="s">
        <v>165</v>
      </c>
      <c r="E891" s="193" t="s">
        <v>19</v>
      </c>
      <c r="F891" s="194" t="s">
        <v>3294</v>
      </c>
      <c r="G891" s="191"/>
      <c r="H891" s="193" t="s">
        <v>19</v>
      </c>
      <c r="I891" s="195"/>
      <c r="J891" s="191"/>
      <c r="K891" s="191"/>
      <c r="L891" s="196"/>
      <c r="M891" s="197"/>
      <c r="N891" s="198"/>
      <c r="O891" s="198"/>
      <c r="P891" s="198"/>
      <c r="Q891" s="198"/>
      <c r="R891" s="198"/>
      <c r="S891" s="198"/>
      <c r="T891" s="199"/>
      <c r="AT891" s="200" t="s">
        <v>165</v>
      </c>
      <c r="AU891" s="200" t="s">
        <v>86</v>
      </c>
      <c r="AV891" s="13" t="s">
        <v>84</v>
      </c>
      <c r="AW891" s="13" t="s">
        <v>37</v>
      </c>
      <c r="AX891" s="13" t="s">
        <v>76</v>
      </c>
      <c r="AY891" s="200" t="s">
        <v>157</v>
      </c>
    </row>
    <row r="892" spans="2:51" s="13" customFormat="1" ht="10">
      <c r="B892" s="190"/>
      <c r="C892" s="191"/>
      <c r="D892" s="192" t="s">
        <v>165</v>
      </c>
      <c r="E892" s="193" t="s">
        <v>19</v>
      </c>
      <c r="F892" s="194" t="s">
        <v>3295</v>
      </c>
      <c r="G892" s="191"/>
      <c r="H892" s="193" t="s">
        <v>19</v>
      </c>
      <c r="I892" s="195"/>
      <c r="J892" s="191"/>
      <c r="K892" s="191"/>
      <c r="L892" s="196"/>
      <c r="M892" s="197"/>
      <c r="N892" s="198"/>
      <c r="O892" s="198"/>
      <c r="P892" s="198"/>
      <c r="Q892" s="198"/>
      <c r="R892" s="198"/>
      <c r="S892" s="198"/>
      <c r="T892" s="199"/>
      <c r="AT892" s="200" t="s">
        <v>165</v>
      </c>
      <c r="AU892" s="200" t="s">
        <v>86</v>
      </c>
      <c r="AV892" s="13" t="s">
        <v>84</v>
      </c>
      <c r="AW892" s="13" t="s">
        <v>37</v>
      </c>
      <c r="AX892" s="13" t="s">
        <v>76</v>
      </c>
      <c r="AY892" s="200" t="s">
        <v>157</v>
      </c>
    </row>
    <row r="893" spans="2:51" s="13" customFormat="1" ht="10">
      <c r="B893" s="190"/>
      <c r="C893" s="191"/>
      <c r="D893" s="192" t="s">
        <v>165</v>
      </c>
      <c r="E893" s="193" t="s">
        <v>19</v>
      </c>
      <c r="F893" s="194" t="s">
        <v>3296</v>
      </c>
      <c r="G893" s="191"/>
      <c r="H893" s="193" t="s">
        <v>19</v>
      </c>
      <c r="I893" s="195"/>
      <c r="J893" s="191"/>
      <c r="K893" s="191"/>
      <c r="L893" s="196"/>
      <c r="M893" s="197"/>
      <c r="N893" s="198"/>
      <c r="O893" s="198"/>
      <c r="P893" s="198"/>
      <c r="Q893" s="198"/>
      <c r="R893" s="198"/>
      <c r="S893" s="198"/>
      <c r="T893" s="199"/>
      <c r="AT893" s="200" t="s">
        <v>165</v>
      </c>
      <c r="AU893" s="200" t="s">
        <v>86</v>
      </c>
      <c r="AV893" s="13" t="s">
        <v>84</v>
      </c>
      <c r="AW893" s="13" t="s">
        <v>37</v>
      </c>
      <c r="AX893" s="13" t="s">
        <v>76</v>
      </c>
      <c r="AY893" s="200" t="s">
        <v>157</v>
      </c>
    </row>
    <row r="894" spans="2:51" s="13" customFormat="1" ht="10">
      <c r="B894" s="190"/>
      <c r="C894" s="191"/>
      <c r="D894" s="192" t="s">
        <v>165</v>
      </c>
      <c r="E894" s="193" t="s">
        <v>19</v>
      </c>
      <c r="F894" s="194" t="s">
        <v>3297</v>
      </c>
      <c r="G894" s="191"/>
      <c r="H894" s="193" t="s">
        <v>19</v>
      </c>
      <c r="I894" s="195"/>
      <c r="J894" s="191"/>
      <c r="K894" s="191"/>
      <c r="L894" s="196"/>
      <c r="M894" s="197"/>
      <c r="N894" s="198"/>
      <c r="O894" s="198"/>
      <c r="P894" s="198"/>
      <c r="Q894" s="198"/>
      <c r="R894" s="198"/>
      <c r="S894" s="198"/>
      <c r="T894" s="199"/>
      <c r="AT894" s="200" t="s">
        <v>165</v>
      </c>
      <c r="AU894" s="200" t="s">
        <v>86</v>
      </c>
      <c r="AV894" s="13" t="s">
        <v>84</v>
      </c>
      <c r="AW894" s="13" t="s">
        <v>37</v>
      </c>
      <c r="AX894" s="13" t="s">
        <v>76</v>
      </c>
      <c r="AY894" s="200" t="s">
        <v>157</v>
      </c>
    </row>
    <row r="895" spans="2:51" s="13" customFormat="1" ht="10">
      <c r="B895" s="190"/>
      <c r="C895" s="191"/>
      <c r="D895" s="192" t="s">
        <v>165</v>
      </c>
      <c r="E895" s="193" t="s">
        <v>19</v>
      </c>
      <c r="F895" s="194" t="s">
        <v>3565</v>
      </c>
      <c r="G895" s="191"/>
      <c r="H895" s="193" t="s">
        <v>19</v>
      </c>
      <c r="I895" s="195"/>
      <c r="J895" s="191"/>
      <c r="K895" s="191"/>
      <c r="L895" s="196"/>
      <c r="M895" s="197"/>
      <c r="N895" s="198"/>
      <c r="O895" s="198"/>
      <c r="P895" s="198"/>
      <c r="Q895" s="198"/>
      <c r="R895" s="198"/>
      <c r="S895" s="198"/>
      <c r="T895" s="199"/>
      <c r="AT895" s="200" t="s">
        <v>165</v>
      </c>
      <c r="AU895" s="200" t="s">
        <v>86</v>
      </c>
      <c r="AV895" s="13" t="s">
        <v>84</v>
      </c>
      <c r="AW895" s="13" t="s">
        <v>37</v>
      </c>
      <c r="AX895" s="13" t="s">
        <v>76</v>
      </c>
      <c r="AY895" s="200" t="s">
        <v>157</v>
      </c>
    </row>
    <row r="896" spans="2:51" s="13" customFormat="1" ht="10">
      <c r="B896" s="190"/>
      <c r="C896" s="191"/>
      <c r="D896" s="192" t="s">
        <v>165</v>
      </c>
      <c r="E896" s="193" t="s">
        <v>19</v>
      </c>
      <c r="F896" s="194" t="s">
        <v>3319</v>
      </c>
      <c r="G896" s="191"/>
      <c r="H896" s="193" t="s">
        <v>19</v>
      </c>
      <c r="I896" s="195"/>
      <c r="J896" s="191"/>
      <c r="K896" s="191"/>
      <c r="L896" s="196"/>
      <c r="M896" s="197"/>
      <c r="N896" s="198"/>
      <c r="O896" s="198"/>
      <c r="P896" s="198"/>
      <c r="Q896" s="198"/>
      <c r="R896" s="198"/>
      <c r="S896" s="198"/>
      <c r="T896" s="199"/>
      <c r="AT896" s="200" t="s">
        <v>165</v>
      </c>
      <c r="AU896" s="200" t="s">
        <v>86</v>
      </c>
      <c r="AV896" s="13" t="s">
        <v>84</v>
      </c>
      <c r="AW896" s="13" t="s">
        <v>37</v>
      </c>
      <c r="AX896" s="13" t="s">
        <v>76</v>
      </c>
      <c r="AY896" s="200" t="s">
        <v>157</v>
      </c>
    </row>
    <row r="897" spans="2:51" s="13" customFormat="1" ht="10">
      <c r="B897" s="190"/>
      <c r="C897" s="191"/>
      <c r="D897" s="192" t="s">
        <v>165</v>
      </c>
      <c r="E897" s="193" t="s">
        <v>19</v>
      </c>
      <c r="F897" s="194" t="s">
        <v>3536</v>
      </c>
      <c r="G897" s="191"/>
      <c r="H897" s="193" t="s">
        <v>19</v>
      </c>
      <c r="I897" s="195"/>
      <c r="J897" s="191"/>
      <c r="K897" s="191"/>
      <c r="L897" s="196"/>
      <c r="M897" s="197"/>
      <c r="N897" s="198"/>
      <c r="O897" s="198"/>
      <c r="P897" s="198"/>
      <c r="Q897" s="198"/>
      <c r="R897" s="198"/>
      <c r="S897" s="198"/>
      <c r="T897" s="199"/>
      <c r="AT897" s="200" t="s">
        <v>165</v>
      </c>
      <c r="AU897" s="200" t="s">
        <v>86</v>
      </c>
      <c r="AV897" s="13" t="s">
        <v>84</v>
      </c>
      <c r="AW897" s="13" t="s">
        <v>37</v>
      </c>
      <c r="AX897" s="13" t="s">
        <v>76</v>
      </c>
      <c r="AY897" s="200" t="s">
        <v>157</v>
      </c>
    </row>
    <row r="898" spans="2:51" s="14" customFormat="1" ht="10">
      <c r="B898" s="201"/>
      <c r="C898" s="202"/>
      <c r="D898" s="192" t="s">
        <v>165</v>
      </c>
      <c r="E898" s="203" t="s">
        <v>19</v>
      </c>
      <c r="F898" s="204" t="s">
        <v>3537</v>
      </c>
      <c r="G898" s="202"/>
      <c r="H898" s="205">
        <v>3</v>
      </c>
      <c r="I898" s="206"/>
      <c r="J898" s="202"/>
      <c r="K898" s="202"/>
      <c r="L898" s="207"/>
      <c r="M898" s="208"/>
      <c r="N898" s="209"/>
      <c r="O898" s="209"/>
      <c r="P898" s="209"/>
      <c r="Q898" s="209"/>
      <c r="R898" s="209"/>
      <c r="S898" s="209"/>
      <c r="T898" s="210"/>
      <c r="AT898" s="211" t="s">
        <v>165</v>
      </c>
      <c r="AU898" s="211" t="s">
        <v>86</v>
      </c>
      <c r="AV898" s="14" t="s">
        <v>86</v>
      </c>
      <c r="AW898" s="14" t="s">
        <v>37</v>
      </c>
      <c r="AX898" s="14" t="s">
        <v>84</v>
      </c>
      <c r="AY898" s="211" t="s">
        <v>157</v>
      </c>
    </row>
    <row r="899" spans="1:65" s="2" customFormat="1" ht="14.4" customHeight="1">
      <c r="A899" s="36"/>
      <c r="B899" s="37"/>
      <c r="C899" s="176" t="s">
        <v>671</v>
      </c>
      <c r="D899" s="176" t="s">
        <v>159</v>
      </c>
      <c r="E899" s="177" t="s">
        <v>3566</v>
      </c>
      <c r="F899" s="178" t="s">
        <v>3567</v>
      </c>
      <c r="G899" s="179" t="s">
        <v>224</v>
      </c>
      <c r="H899" s="180">
        <v>113.1</v>
      </c>
      <c r="I899" s="181"/>
      <c r="J899" s="182">
        <f>ROUND(I899*H899,2)</f>
        <v>0</v>
      </c>
      <c r="K899" s="183"/>
      <c r="L899" s="41"/>
      <c r="M899" s="184" t="s">
        <v>19</v>
      </c>
      <c r="N899" s="185" t="s">
        <v>47</v>
      </c>
      <c r="O899" s="66"/>
      <c r="P899" s="186">
        <f>O899*H899</f>
        <v>0</v>
      </c>
      <c r="Q899" s="186">
        <v>0.00019</v>
      </c>
      <c r="R899" s="186">
        <f>Q899*H899</f>
        <v>0.021489</v>
      </c>
      <c r="S899" s="186">
        <v>0</v>
      </c>
      <c r="T899" s="187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188" t="s">
        <v>163</v>
      </c>
      <c r="AT899" s="188" t="s">
        <v>159</v>
      </c>
      <c r="AU899" s="188" t="s">
        <v>86</v>
      </c>
      <c r="AY899" s="19" t="s">
        <v>157</v>
      </c>
      <c r="BE899" s="189">
        <f>IF(N899="základní",J899,0)</f>
        <v>0</v>
      </c>
      <c r="BF899" s="189">
        <f>IF(N899="snížená",J899,0)</f>
        <v>0</v>
      </c>
      <c r="BG899" s="189">
        <f>IF(N899="zákl. přenesená",J899,0)</f>
        <v>0</v>
      </c>
      <c r="BH899" s="189">
        <f>IF(N899="sníž. přenesená",J899,0)</f>
        <v>0</v>
      </c>
      <c r="BI899" s="189">
        <f>IF(N899="nulová",J899,0)</f>
        <v>0</v>
      </c>
      <c r="BJ899" s="19" t="s">
        <v>84</v>
      </c>
      <c r="BK899" s="189">
        <f>ROUND(I899*H899,2)</f>
        <v>0</v>
      </c>
      <c r="BL899" s="19" t="s">
        <v>163</v>
      </c>
      <c r="BM899" s="188" t="s">
        <v>3568</v>
      </c>
    </row>
    <row r="900" spans="1:47" s="2" customFormat="1" ht="10">
      <c r="A900" s="36"/>
      <c r="B900" s="37"/>
      <c r="C900" s="38"/>
      <c r="D900" s="212" t="s">
        <v>178</v>
      </c>
      <c r="E900" s="38"/>
      <c r="F900" s="213" t="s">
        <v>3569</v>
      </c>
      <c r="G900" s="38"/>
      <c r="H900" s="38"/>
      <c r="I900" s="214"/>
      <c r="J900" s="38"/>
      <c r="K900" s="38"/>
      <c r="L900" s="41"/>
      <c r="M900" s="215"/>
      <c r="N900" s="216"/>
      <c r="O900" s="66"/>
      <c r="P900" s="66"/>
      <c r="Q900" s="66"/>
      <c r="R900" s="66"/>
      <c r="S900" s="66"/>
      <c r="T900" s="67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T900" s="19" t="s">
        <v>178</v>
      </c>
      <c r="AU900" s="19" t="s">
        <v>86</v>
      </c>
    </row>
    <row r="901" spans="2:51" s="13" customFormat="1" ht="10">
      <c r="B901" s="190"/>
      <c r="C901" s="191"/>
      <c r="D901" s="192" t="s">
        <v>165</v>
      </c>
      <c r="E901" s="193" t="s">
        <v>19</v>
      </c>
      <c r="F901" s="194" t="s">
        <v>3292</v>
      </c>
      <c r="G901" s="191"/>
      <c r="H901" s="193" t="s">
        <v>19</v>
      </c>
      <c r="I901" s="195"/>
      <c r="J901" s="191"/>
      <c r="K901" s="191"/>
      <c r="L901" s="196"/>
      <c r="M901" s="197"/>
      <c r="N901" s="198"/>
      <c r="O901" s="198"/>
      <c r="P901" s="198"/>
      <c r="Q901" s="198"/>
      <c r="R901" s="198"/>
      <c r="S901" s="198"/>
      <c r="T901" s="199"/>
      <c r="AT901" s="200" t="s">
        <v>165</v>
      </c>
      <c r="AU901" s="200" t="s">
        <v>86</v>
      </c>
      <c r="AV901" s="13" t="s">
        <v>84</v>
      </c>
      <c r="AW901" s="13" t="s">
        <v>37</v>
      </c>
      <c r="AX901" s="13" t="s">
        <v>76</v>
      </c>
      <c r="AY901" s="200" t="s">
        <v>157</v>
      </c>
    </row>
    <row r="902" spans="2:51" s="13" customFormat="1" ht="10">
      <c r="B902" s="190"/>
      <c r="C902" s="191"/>
      <c r="D902" s="192" t="s">
        <v>165</v>
      </c>
      <c r="E902" s="193" t="s">
        <v>19</v>
      </c>
      <c r="F902" s="194" t="s">
        <v>2903</v>
      </c>
      <c r="G902" s="191"/>
      <c r="H902" s="193" t="s">
        <v>19</v>
      </c>
      <c r="I902" s="195"/>
      <c r="J902" s="191"/>
      <c r="K902" s="191"/>
      <c r="L902" s="196"/>
      <c r="M902" s="197"/>
      <c r="N902" s="198"/>
      <c r="O902" s="198"/>
      <c r="P902" s="198"/>
      <c r="Q902" s="198"/>
      <c r="R902" s="198"/>
      <c r="S902" s="198"/>
      <c r="T902" s="199"/>
      <c r="AT902" s="200" t="s">
        <v>165</v>
      </c>
      <c r="AU902" s="200" t="s">
        <v>86</v>
      </c>
      <c r="AV902" s="13" t="s">
        <v>84</v>
      </c>
      <c r="AW902" s="13" t="s">
        <v>37</v>
      </c>
      <c r="AX902" s="13" t="s">
        <v>76</v>
      </c>
      <c r="AY902" s="200" t="s">
        <v>157</v>
      </c>
    </row>
    <row r="903" spans="2:51" s="13" customFormat="1" ht="10">
      <c r="B903" s="190"/>
      <c r="C903" s="191"/>
      <c r="D903" s="192" t="s">
        <v>165</v>
      </c>
      <c r="E903" s="193" t="s">
        <v>19</v>
      </c>
      <c r="F903" s="194" t="s">
        <v>3293</v>
      </c>
      <c r="G903" s="191"/>
      <c r="H903" s="193" t="s">
        <v>19</v>
      </c>
      <c r="I903" s="195"/>
      <c r="J903" s="191"/>
      <c r="K903" s="191"/>
      <c r="L903" s="196"/>
      <c r="M903" s="197"/>
      <c r="N903" s="198"/>
      <c r="O903" s="198"/>
      <c r="P903" s="198"/>
      <c r="Q903" s="198"/>
      <c r="R903" s="198"/>
      <c r="S903" s="198"/>
      <c r="T903" s="199"/>
      <c r="AT903" s="200" t="s">
        <v>165</v>
      </c>
      <c r="AU903" s="200" t="s">
        <v>86</v>
      </c>
      <c r="AV903" s="13" t="s">
        <v>84</v>
      </c>
      <c r="AW903" s="13" t="s">
        <v>37</v>
      </c>
      <c r="AX903" s="13" t="s">
        <v>76</v>
      </c>
      <c r="AY903" s="200" t="s">
        <v>157</v>
      </c>
    </row>
    <row r="904" spans="2:51" s="13" customFormat="1" ht="10">
      <c r="B904" s="190"/>
      <c r="C904" s="191"/>
      <c r="D904" s="192" t="s">
        <v>165</v>
      </c>
      <c r="E904" s="193" t="s">
        <v>19</v>
      </c>
      <c r="F904" s="194" t="s">
        <v>3294</v>
      </c>
      <c r="G904" s="191"/>
      <c r="H904" s="193" t="s">
        <v>19</v>
      </c>
      <c r="I904" s="195"/>
      <c r="J904" s="191"/>
      <c r="K904" s="191"/>
      <c r="L904" s="196"/>
      <c r="M904" s="197"/>
      <c r="N904" s="198"/>
      <c r="O904" s="198"/>
      <c r="P904" s="198"/>
      <c r="Q904" s="198"/>
      <c r="R904" s="198"/>
      <c r="S904" s="198"/>
      <c r="T904" s="199"/>
      <c r="AT904" s="200" t="s">
        <v>165</v>
      </c>
      <c r="AU904" s="200" t="s">
        <v>86</v>
      </c>
      <c r="AV904" s="13" t="s">
        <v>84</v>
      </c>
      <c r="AW904" s="13" t="s">
        <v>37</v>
      </c>
      <c r="AX904" s="13" t="s">
        <v>76</v>
      </c>
      <c r="AY904" s="200" t="s">
        <v>157</v>
      </c>
    </row>
    <row r="905" spans="2:51" s="13" customFormat="1" ht="10">
      <c r="B905" s="190"/>
      <c r="C905" s="191"/>
      <c r="D905" s="192" t="s">
        <v>165</v>
      </c>
      <c r="E905" s="193" t="s">
        <v>19</v>
      </c>
      <c r="F905" s="194" t="s">
        <v>3295</v>
      </c>
      <c r="G905" s="191"/>
      <c r="H905" s="193" t="s">
        <v>19</v>
      </c>
      <c r="I905" s="195"/>
      <c r="J905" s="191"/>
      <c r="K905" s="191"/>
      <c r="L905" s="196"/>
      <c r="M905" s="197"/>
      <c r="N905" s="198"/>
      <c r="O905" s="198"/>
      <c r="P905" s="198"/>
      <c r="Q905" s="198"/>
      <c r="R905" s="198"/>
      <c r="S905" s="198"/>
      <c r="T905" s="199"/>
      <c r="AT905" s="200" t="s">
        <v>165</v>
      </c>
      <c r="AU905" s="200" t="s">
        <v>86</v>
      </c>
      <c r="AV905" s="13" t="s">
        <v>84</v>
      </c>
      <c r="AW905" s="13" t="s">
        <v>37</v>
      </c>
      <c r="AX905" s="13" t="s">
        <v>76</v>
      </c>
      <c r="AY905" s="200" t="s">
        <v>157</v>
      </c>
    </row>
    <row r="906" spans="2:51" s="13" customFormat="1" ht="10">
      <c r="B906" s="190"/>
      <c r="C906" s="191"/>
      <c r="D906" s="192" t="s">
        <v>165</v>
      </c>
      <c r="E906" s="193" t="s">
        <v>19</v>
      </c>
      <c r="F906" s="194" t="s">
        <v>3296</v>
      </c>
      <c r="G906" s="191"/>
      <c r="H906" s="193" t="s">
        <v>19</v>
      </c>
      <c r="I906" s="195"/>
      <c r="J906" s="191"/>
      <c r="K906" s="191"/>
      <c r="L906" s="196"/>
      <c r="M906" s="197"/>
      <c r="N906" s="198"/>
      <c r="O906" s="198"/>
      <c r="P906" s="198"/>
      <c r="Q906" s="198"/>
      <c r="R906" s="198"/>
      <c r="S906" s="198"/>
      <c r="T906" s="199"/>
      <c r="AT906" s="200" t="s">
        <v>165</v>
      </c>
      <c r="AU906" s="200" t="s">
        <v>86</v>
      </c>
      <c r="AV906" s="13" t="s">
        <v>84</v>
      </c>
      <c r="AW906" s="13" t="s">
        <v>37</v>
      </c>
      <c r="AX906" s="13" t="s">
        <v>76</v>
      </c>
      <c r="AY906" s="200" t="s">
        <v>157</v>
      </c>
    </row>
    <row r="907" spans="2:51" s="13" customFormat="1" ht="10">
      <c r="B907" s="190"/>
      <c r="C907" s="191"/>
      <c r="D907" s="192" t="s">
        <v>165</v>
      </c>
      <c r="E907" s="193" t="s">
        <v>19</v>
      </c>
      <c r="F907" s="194" t="s">
        <v>3297</v>
      </c>
      <c r="G907" s="191"/>
      <c r="H907" s="193" t="s">
        <v>19</v>
      </c>
      <c r="I907" s="195"/>
      <c r="J907" s="191"/>
      <c r="K907" s="191"/>
      <c r="L907" s="196"/>
      <c r="M907" s="197"/>
      <c r="N907" s="198"/>
      <c r="O907" s="198"/>
      <c r="P907" s="198"/>
      <c r="Q907" s="198"/>
      <c r="R907" s="198"/>
      <c r="S907" s="198"/>
      <c r="T907" s="199"/>
      <c r="AT907" s="200" t="s">
        <v>165</v>
      </c>
      <c r="AU907" s="200" t="s">
        <v>86</v>
      </c>
      <c r="AV907" s="13" t="s">
        <v>84</v>
      </c>
      <c r="AW907" s="13" t="s">
        <v>37</v>
      </c>
      <c r="AX907" s="13" t="s">
        <v>76</v>
      </c>
      <c r="AY907" s="200" t="s">
        <v>157</v>
      </c>
    </row>
    <row r="908" spans="2:51" s="13" customFormat="1" ht="10">
      <c r="B908" s="190"/>
      <c r="C908" s="191"/>
      <c r="D908" s="192" t="s">
        <v>165</v>
      </c>
      <c r="E908" s="193" t="s">
        <v>19</v>
      </c>
      <c r="F908" s="194" t="s">
        <v>3319</v>
      </c>
      <c r="G908" s="191"/>
      <c r="H908" s="193" t="s">
        <v>19</v>
      </c>
      <c r="I908" s="195"/>
      <c r="J908" s="191"/>
      <c r="K908" s="191"/>
      <c r="L908" s="196"/>
      <c r="M908" s="197"/>
      <c r="N908" s="198"/>
      <c r="O908" s="198"/>
      <c r="P908" s="198"/>
      <c r="Q908" s="198"/>
      <c r="R908" s="198"/>
      <c r="S908" s="198"/>
      <c r="T908" s="199"/>
      <c r="AT908" s="200" t="s">
        <v>165</v>
      </c>
      <c r="AU908" s="200" t="s">
        <v>86</v>
      </c>
      <c r="AV908" s="13" t="s">
        <v>84</v>
      </c>
      <c r="AW908" s="13" t="s">
        <v>37</v>
      </c>
      <c r="AX908" s="13" t="s">
        <v>76</v>
      </c>
      <c r="AY908" s="200" t="s">
        <v>157</v>
      </c>
    </row>
    <row r="909" spans="2:51" s="14" customFormat="1" ht="10">
      <c r="B909" s="201"/>
      <c r="C909" s="202"/>
      <c r="D909" s="192" t="s">
        <v>165</v>
      </c>
      <c r="E909" s="203" t="s">
        <v>19</v>
      </c>
      <c r="F909" s="204" t="s">
        <v>3570</v>
      </c>
      <c r="G909" s="202"/>
      <c r="H909" s="205">
        <v>113.1</v>
      </c>
      <c r="I909" s="206"/>
      <c r="J909" s="202"/>
      <c r="K909" s="202"/>
      <c r="L909" s="207"/>
      <c r="M909" s="208"/>
      <c r="N909" s="209"/>
      <c r="O909" s="209"/>
      <c r="P909" s="209"/>
      <c r="Q909" s="209"/>
      <c r="R909" s="209"/>
      <c r="S909" s="209"/>
      <c r="T909" s="210"/>
      <c r="AT909" s="211" t="s">
        <v>165</v>
      </c>
      <c r="AU909" s="211" t="s">
        <v>86</v>
      </c>
      <c r="AV909" s="14" t="s">
        <v>86</v>
      </c>
      <c r="AW909" s="14" t="s">
        <v>37</v>
      </c>
      <c r="AX909" s="14" t="s">
        <v>84</v>
      </c>
      <c r="AY909" s="211" t="s">
        <v>157</v>
      </c>
    </row>
    <row r="910" spans="1:65" s="2" customFormat="1" ht="14.4" customHeight="1">
      <c r="A910" s="36"/>
      <c r="B910" s="37"/>
      <c r="C910" s="176" t="s">
        <v>677</v>
      </c>
      <c r="D910" s="176" t="s">
        <v>159</v>
      </c>
      <c r="E910" s="177" t="s">
        <v>3050</v>
      </c>
      <c r="F910" s="178" t="s">
        <v>3051</v>
      </c>
      <c r="G910" s="179" t="s">
        <v>224</v>
      </c>
      <c r="H910" s="180">
        <v>112.64</v>
      </c>
      <c r="I910" s="181"/>
      <c r="J910" s="182">
        <f>ROUND(I910*H910,2)</f>
        <v>0</v>
      </c>
      <c r="K910" s="183"/>
      <c r="L910" s="41"/>
      <c r="M910" s="184" t="s">
        <v>19</v>
      </c>
      <c r="N910" s="185" t="s">
        <v>47</v>
      </c>
      <c r="O910" s="66"/>
      <c r="P910" s="186">
        <f>O910*H910</f>
        <v>0</v>
      </c>
      <c r="Q910" s="186">
        <v>0.0002</v>
      </c>
      <c r="R910" s="186">
        <f>Q910*H910</f>
        <v>0.022528000000000003</v>
      </c>
      <c r="S910" s="186">
        <v>0</v>
      </c>
      <c r="T910" s="187">
        <f>S910*H910</f>
        <v>0</v>
      </c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R910" s="188" t="s">
        <v>163</v>
      </c>
      <c r="AT910" s="188" t="s">
        <v>159</v>
      </c>
      <c r="AU910" s="188" t="s">
        <v>86</v>
      </c>
      <c r="AY910" s="19" t="s">
        <v>157</v>
      </c>
      <c r="BE910" s="189">
        <f>IF(N910="základní",J910,0)</f>
        <v>0</v>
      </c>
      <c r="BF910" s="189">
        <f>IF(N910="snížená",J910,0)</f>
        <v>0</v>
      </c>
      <c r="BG910" s="189">
        <f>IF(N910="zákl. přenesená",J910,0)</f>
        <v>0</v>
      </c>
      <c r="BH910" s="189">
        <f>IF(N910="sníž. přenesená",J910,0)</f>
        <v>0</v>
      </c>
      <c r="BI910" s="189">
        <f>IF(N910="nulová",J910,0)</f>
        <v>0</v>
      </c>
      <c r="BJ910" s="19" t="s">
        <v>84</v>
      </c>
      <c r="BK910" s="189">
        <f>ROUND(I910*H910,2)</f>
        <v>0</v>
      </c>
      <c r="BL910" s="19" t="s">
        <v>163</v>
      </c>
      <c r="BM910" s="188" t="s">
        <v>3571</v>
      </c>
    </row>
    <row r="911" spans="1:47" s="2" customFormat="1" ht="10">
      <c r="A911" s="36"/>
      <c r="B911" s="37"/>
      <c r="C911" s="38"/>
      <c r="D911" s="212" t="s">
        <v>178</v>
      </c>
      <c r="E911" s="38"/>
      <c r="F911" s="213" t="s">
        <v>3053</v>
      </c>
      <c r="G911" s="38"/>
      <c r="H911" s="38"/>
      <c r="I911" s="214"/>
      <c r="J911" s="38"/>
      <c r="K911" s="38"/>
      <c r="L911" s="41"/>
      <c r="M911" s="215"/>
      <c r="N911" s="216"/>
      <c r="O911" s="66"/>
      <c r="P911" s="66"/>
      <c r="Q911" s="66"/>
      <c r="R911" s="66"/>
      <c r="S911" s="66"/>
      <c r="T911" s="67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T911" s="19" t="s">
        <v>178</v>
      </c>
      <c r="AU911" s="19" t="s">
        <v>86</v>
      </c>
    </row>
    <row r="912" spans="2:51" s="13" customFormat="1" ht="10">
      <c r="B912" s="190"/>
      <c r="C912" s="191"/>
      <c r="D912" s="192" t="s">
        <v>165</v>
      </c>
      <c r="E912" s="193" t="s">
        <v>19</v>
      </c>
      <c r="F912" s="194" t="s">
        <v>3292</v>
      </c>
      <c r="G912" s="191"/>
      <c r="H912" s="193" t="s">
        <v>19</v>
      </c>
      <c r="I912" s="195"/>
      <c r="J912" s="191"/>
      <c r="K912" s="191"/>
      <c r="L912" s="196"/>
      <c r="M912" s="197"/>
      <c r="N912" s="198"/>
      <c r="O912" s="198"/>
      <c r="P912" s="198"/>
      <c r="Q912" s="198"/>
      <c r="R912" s="198"/>
      <c r="S912" s="198"/>
      <c r="T912" s="199"/>
      <c r="AT912" s="200" t="s">
        <v>165</v>
      </c>
      <c r="AU912" s="200" t="s">
        <v>86</v>
      </c>
      <c r="AV912" s="13" t="s">
        <v>84</v>
      </c>
      <c r="AW912" s="13" t="s">
        <v>37</v>
      </c>
      <c r="AX912" s="13" t="s">
        <v>76</v>
      </c>
      <c r="AY912" s="200" t="s">
        <v>157</v>
      </c>
    </row>
    <row r="913" spans="2:51" s="13" customFormat="1" ht="10">
      <c r="B913" s="190"/>
      <c r="C913" s="191"/>
      <c r="D913" s="192" t="s">
        <v>165</v>
      </c>
      <c r="E913" s="193" t="s">
        <v>19</v>
      </c>
      <c r="F913" s="194" t="s">
        <v>2903</v>
      </c>
      <c r="G913" s="191"/>
      <c r="H913" s="193" t="s">
        <v>19</v>
      </c>
      <c r="I913" s="195"/>
      <c r="J913" s="191"/>
      <c r="K913" s="191"/>
      <c r="L913" s="196"/>
      <c r="M913" s="197"/>
      <c r="N913" s="198"/>
      <c r="O913" s="198"/>
      <c r="P913" s="198"/>
      <c r="Q913" s="198"/>
      <c r="R913" s="198"/>
      <c r="S913" s="198"/>
      <c r="T913" s="199"/>
      <c r="AT913" s="200" t="s">
        <v>165</v>
      </c>
      <c r="AU913" s="200" t="s">
        <v>86</v>
      </c>
      <c r="AV913" s="13" t="s">
        <v>84</v>
      </c>
      <c r="AW913" s="13" t="s">
        <v>37</v>
      </c>
      <c r="AX913" s="13" t="s">
        <v>76</v>
      </c>
      <c r="AY913" s="200" t="s">
        <v>157</v>
      </c>
    </row>
    <row r="914" spans="2:51" s="13" customFormat="1" ht="10">
      <c r="B914" s="190"/>
      <c r="C914" s="191"/>
      <c r="D914" s="192" t="s">
        <v>165</v>
      </c>
      <c r="E914" s="193" t="s">
        <v>19</v>
      </c>
      <c r="F914" s="194" t="s">
        <v>3293</v>
      </c>
      <c r="G914" s="191"/>
      <c r="H914" s="193" t="s">
        <v>19</v>
      </c>
      <c r="I914" s="195"/>
      <c r="J914" s="191"/>
      <c r="K914" s="191"/>
      <c r="L914" s="196"/>
      <c r="M914" s="197"/>
      <c r="N914" s="198"/>
      <c r="O914" s="198"/>
      <c r="P914" s="198"/>
      <c r="Q914" s="198"/>
      <c r="R914" s="198"/>
      <c r="S914" s="198"/>
      <c r="T914" s="199"/>
      <c r="AT914" s="200" t="s">
        <v>165</v>
      </c>
      <c r="AU914" s="200" t="s">
        <v>86</v>
      </c>
      <c r="AV914" s="13" t="s">
        <v>84</v>
      </c>
      <c r="AW914" s="13" t="s">
        <v>37</v>
      </c>
      <c r="AX914" s="13" t="s">
        <v>76</v>
      </c>
      <c r="AY914" s="200" t="s">
        <v>157</v>
      </c>
    </row>
    <row r="915" spans="2:51" s="13" customFormat="1" ht="10">
      <c r="B915" s="190"/>
      <c r="C915" s="191"/>
      <c r="D915" s="192" t="s">
        <v>165</v>
      </c>
      <c r="E915" s="193" t="s">
        <v>19</v>
      </c>
      <c r="F915" s="194" t="s">
        <v>3294</v>
      </c>
      <c r="G915" s="191"/>
      <c r="H915" s="193" t="s">
        <v>19</v>
      </c>
      <c r="I915" s="195"/>
      <c r="J915" s="191"/>
      <c r="K915" s="191"/>
      <c r="L915" s="196"/>
      <c r="M915" s="197"/>
      <c r="N915" s="198"/>
      <c r="O915" s="198"/>
      <c r="P915" s="198"/>
      <c r="Q915" s="198"/>
      <c r="R915" s="198"/>
      <c r="S915" s="198"/>
      <c r="T915" s="199"/>
      <c r="AT915" s="200" t="s">
        <v>165</v>
      </c>
      <c r="AU915" s="200" t="s">
        <v>86</v>
      </c>
      <c r="AV915" s="13" t="s">
        <v>84</v>
      </c>
      <c r="AW915" s="13" t="s">
        <v>37</v>
      </c>
      <c r="AX915" s="13" t="s">
        <v>76</v>
      </c>
      <c r="AY915" s="200" t="s">
        <v>157</v>
      </c>
    </row>
    <row r="916" spans="2:51" s="13" customFormat="1" ht="10">
      <c r="B916" s="190"/>
      <c r="C916" s="191"/>
      <c r="D916" s="192" t="s">
        <v>165</v>
      </c>
      <c r="E916" s="193" t="s">
        <v>19</v>
      </c>
      <c r="F916" s="194" t="s">
        <v>3295</v>
      </c>
      <c r="G916" s="191"/>
      <c r="H916" s="193" t="s">
        <v>19</v>
      </c>
      <c r="I916" s="195"/>
      <c r="J916" s="191"/>
      <c r="K916" s="191"/>
      <c r="L916" s="196"/>
      <c r="M916" s="197"/>
      <c r="N916" s="198"/>
      <c r="O916" s="198"/>
      <c r="P916" s="198"/>
      <c r="Q916" s="198"/>
      <c r="R916" s="198"/>
      <c r="S916" s="198"/>
      <c r="T916" s="199"/>
      <c r="AT916" s="200" t="s">
        <v>165</v>
      </c>
      <c r="AU916" s="200" t="s">
        <v>86</v>
      </c>
      <c r="AV916" s="13" t="s">
        <v>84</v>
      </c>
      <c r="AW916" s="13" t="s">
        <v>37</v>
      </c>
      <c r="AX916" s="13" t="s">
        <v>76</v>
      </c>
      <c r="AY916" s="200" t="s">
        <v>157</v>
      </c>
    </row>
    <row r="917" spans="2:51" s="13" customFormat="1" ht="10">
      <c r="B917" s="190"/>
      <c r="C917" s="191"/>
      <c r="D917" s="192" t="s">
        <v>165</v>
      </c>
      <c r="E917" s="193" t="s">
        <v>19</v>
      </c>
      <c r="F917" s="194" t="s">
        <v>3296</v>
      </c>
      <c r="G917" s="191"/>
      <c r="H917" s="193" t="s">
        <v>19</v>
      </c>
      <c r="I917" s="195"/>
      <c r="J917" s="191"/>
      <c r="K917" s="191"/>
      <c r="L917" s="196"/>
      <c r="M917" s="197"/>
      <c r="N917" s="198"/>
      <c r="O917" s="198"/>
      <c r="P917" s="198"/>
      <c r="Q917" s="198"/>
      <c r="R917" s="198"/>
      <c r="S917" s="198"/>
      <c r="T917" s="199"/>
      <c r="AT917" s="200" t="s">
        <v>165</v>
      </c>
      <c r="AU917" s="200" t="s">
        <v>86</v>
      </c>
      <c r="AV917" s="13" t="s">
        <v>84</v>
      </c>
      <c r="AW917" s="13" t="s">
        <v>37</v>
      </c>
      <c r="AX917" s="13" t="s">
        <v>76</v>
      </c>
      <c r="AY917" s="200" t="s">
        <v>157</v>
      </c>
    </row>
    <row r="918" spans="2:51" s="13" customFormat="1" ht="10">
      <c r="B918" s="190"/>
      <c r="C918" s="191"/>
      <c r="D918" s="192" t="s">
        <v>165</v>
      </c>
      <c r="E918" s="193" t="s">
        <v>19</v>
      </c>
      <c r="F918" s="194" t="s">
        <v>3297</v>
      </c>
      <c r="G918" s="191"/>
      <c r="H918" s="193" t="s">
        <v>19</v>
      </c>
      <c r="I918" s="195"/>
      <c r="J918" s="191"/>
      <c r="K918" s="191"/>
      <c r="L918" s="196"/>
      <c r="M918" s="197"/>
      <c r="N918" s="198"/>
      <c r="O918" s="198"/>
      <c r="P918" s="198"/>
      <c r="Q918" s="198"/>
      <c r="R918" s="198"/>
      <c r="S918" s="198"/>
      <c r="T918" s="199"/>
      <c r="AT918" s="200" t="s">
        <v>165</v>
      </c>
      <c r="AU918" s="200" t="s">
        <v>86</v>
      </c>
      <c r="AV918" s="13" t="s">
        <v>84</v>
      </c>
      <c r="AW918" s="13" t="s">
        <v>37</v>
      </c>
      <c r="AX918" s="13" t="s">
        <v>76</v>
      </c>
      <c r="AY918" s="200" t="s">
        <v>157</v>
      </c>
    </row>
    <row r="919" spans="2:51" s="13" customFormat="1" ht="10">
      <c r="B919" s="190"/>
      <c r="C919" s="191"/>
      <c r="D919" s="192" t="s">
        <v>165</v>
      </c>
      <c r="E919" s="193" t="s">
        <v>19</v>
      </c>
      <c r="F919" s="194" t="s">
        <v>3298</v>
      </c>
      <c r="G919" s="191"/>
      <c r="H919" s="193" t="s">
        <v>19</v>
      </c>
      <c r="I919" s="195"/>
      <c r="J919" s="191"/>
      <c r="K919" s="191"/>
      <c r="L919" s="196"/>
      <c r="M919" s="197"/>
      <c r="N919" s="198"/>
      <c r="O919" s="198"/>
      <c r="P919" s="198"/>
      <c r="Q919" s="198"/>
      <c r="R919" s="198"/>
      <c r="S919" s="198"/>
      <c r="T919" s="199"/>
      <c r="AT919" s="200" t="s">
        <v>165</v>
      </c>
      <c r="AU919" s="200" t="s">
        <v>86</v>
      </c>
      <c r="AV919" s="13" t="s">
        <v>84</v>
      </c>
      <c r="AW919" s="13" t="s">
        <v>37</v>
      </c>
      <c r="AX919" s="13" t="s">
        <v>76</v>
      </c>
      <c r="AY919" s="200" t="s">
        <v>157</v>
      </c>
    </row>
    <row r="920" spans="2:51" s="13" customFormat="1" ht="10">
      <c r="B920" s="190"/>
      <c r="C920" s="191"/>
      <c r="D920" s="192" t="s">
        <v>165</v>
      </c>
      <c r="E920" s="193" t="s">
        <v>19</v>
      </c>
      <c r="F920" s="194" t="s">
        <v>3303</v>
      </c>
      <c r="G920" s="191"/>
      <c r="H920" s="193" t="s">
        <v>19</v>
      </c>
      <c r="I920" s="195"/>
      <c r="J920" s="191"/>
      <c r="K920" s="191"/>
      <c r="L920" s="196"/>
      <c r="M920" s="197"/>
      <c r="N920" s="198"/>
      <c r="O920" s="198"/>
      <c r="P920" s="198"/>
      <c r="Q920" s="198"/>
      <c r="R920" s="198"/>
      <c r="S920" s="198"/>
      <c r="T920" s="199"/>
      <c r="AT920" s="200" t="s">
        <v>165</v>
      </c>
      <c r="AU920" s="200" t="s">
        <v>86</v>
      </c>
      <c r="AV920" s="13" t="s">
        <v>84</v>
      </c>
      <c r="AW920" s="13" t="s">
        <v>37</v>
      </c>
      <c r="AX920" s="13" t="s">
        <v>76</v>
      </c>
      <c r="AY920" s="200" t="s">
        <v>157</v>
      </c>
    </row>
    <row r="921" spans="2:51" s="14" customFormat="1" ht="10">
      <c r="B921" s="201"/>
      <c r="C921" s="202"/>
      <c r="D921" s="192" t="s">
        <v>165</v>
      </c>
      <c r="E921" s="203" t="s">
        <v>19</v>
      </c>
      <c r="F921" s="204" t="s">
        <v>3572</v>
      </c>
      <c r="G921" s="202"/>
      <c r="H921" s="205">
        <v>112.64</v>
      </c>
      <c r="I921" s="206"/>
      <c r="J921" s="202"/>
      <c r="K921" s="202"/>
      <c r="L921" s="207"/>
      <c r="M921" s="208"/>
      <c r="N921" s="209"/>
      <c r="O921" s="209"/>
      <c r="P921" s="209"/>
      <c r="Q921" s="209"/>
      <c r="R921" s="209"/>
      <c r="S921" s="209"/>
      <c r="T921" s="210"/>
      <c r="AT921" s="211" t="s">
        <v>165</v>
      </c>
      <c r="AU921" s="211" t="s">
        <v>86</v>
      </c>
      <c r="AV921" s="14" t="s">
        <v>86</v>
      </c>
      <c r="AW921" s="14" t="s">
        <v>37</v>
      </c>
      <c r="AX921" s="14" t="s">
        <v>84</v>
      </c>
      <c r="AY921" s="211" t="s">
        <v>157</v>
      </c>
    </row>
    <row r="922" spans="1:65" s="2" customFormat="1" ht="14.4" customHeight="1">
      <c r="A922" s="36"/>
      <c r="B922" s="37"/>
      <c r="C922" s="176" t="s">
        <v>681</v>
      </c>
      <c r="D922" s="176" t="s">
        <v>159</v>
      </c>
      <c r="E922" s="177" t="s">
        <v>3055</v>
      </c>
      <c r="F922" s="178" t="s">
        <v>3056</v>
      </c>
      <c r="G922" s="179" t="s">
        <v>224</v>
      </c>
      <c r="H922" s="180">
        <v>225.74</v>
      </c>
      <c r="I922" s="181"/>
      <c r="J922" s="182">
        <f>ROUND(I922*H922,2)</f>
        <v>0</v>
      </c>
      <c r="K922" s="183"/>
      <c r="L922" s="41"/>
      <c r="M922" s="184" t="s">
        <v>19</v>
      </c>
      <c r="N922" s="185" t="s">
        <v>47</v>
      </c>
      <c r="O922" s="66"/>
      <c r="P922" s="186">
        <f>O922*H922</f>
        <v>0</v>
      </c>
      <c r="Q922" s="186">
        <v>7E-05</v>
      </c>
      <c r="R922" s="186">
        <f>Q922*H922</f>
        <v>0.015801799999999998</v>
      </c>
      <c r="S922" s="186">
        <v>0</v>
      </c>
      <c r="T922" s="187">
        <f>S922*H922</f>
        <v>0</v>
      </c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R922" s="188" t="s">
        <v>163</v>
      </c>
      <c r="AT922" s="188" t="s">
        <v>159</v>
      </c>
      <c r="AU922" s="188" t="s">
        <v>86</v>
      </c>
      <c r="AY922" s="19" t="s">
        <v>157</v>
      </c>
      <c r="BE922" s="189">
        <f>IF(N922="základní",J922,0)</f>
        <v>0</v>
      </c>
      <c r="BF922" s="189">
        <f>IF(N922="snížená",J922,0)</f>
        <v>0</v>
      </c>
      <c r="BG922" s="189">
        <f>IF(N922="zákl. přenesená",J922,0)</f>
        <v>0</v>
      </c>
      <c r="BH922" s="189">
        <f>IF(N922="sníž. přenesená",J922,0)</f>
        <v>0</v>
      </c>
      <c r="BI922" s="189">
        <f>IF(N922="nulová",J922,0)</f>
        <v>0</v>
      </c>
      <c r="BJ922" s="19" t="s">
        <v>84</v>
      </c>
      <c r="BK922" s="189">
        <f>ROUND(I922*H922,2)</f>
        <v>0</v>
      </c>
      <c r="BL922" s="19" t="s">
        <v>163</v>
      </c>
      <c r="BM922" s="188" t="s">
        <v>3573</v>
      </c>
    </row>
    <row r="923" spans="1:47" s="2" customFormat="1" ht="10">
      <c r="A923" s="36"/>
      <c r="B923" s="37"/>
      <c r="C923" s="38"/>
      <c r="D923" s="212" t="s">
        <v>178</v>
      </c>
      <c r="E923" s="38"/>
      <c r="F923" s="213" t="s">
        <v>3058</v>
      </c>
      <c r="G923" s="38"/>
      <c r="H923" s="38"/>
      <c r="I923" s="214"/>
      <c r="J923" s="38"/>
      <c r="K923" s="38"/>
      <c r="L923" s="41"/>
      <c r="M923" s="215"/>
      <c r="N923" s="216"/>
      <c r="O923" s="66"/>
      <c r="P923" s="66"/>
      <c r="Q923" s="66"/>
      <c r="R923" s="66"/>
      <c r="S923" s="66"/>
      <c r="T923" s="67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T923" s="19" t="s">
        <v>178</v>
      </c>
      <c r="AU923" s="19" t="s">
        <v>86</v>
      </c>
    </row>
    <row r="924" spans="2:51" s="13" customFormat="1" ht="10">
      <c r="B924" s="190"/>
      <c r="C924" s="191"/>
      <c r="D924" s="192" t="s">
        <v>165</v>
      </c>
      <c r="E924" s="193" t="s">
        <v>19</v>
      </c>
      <c r="F924" s="194" t="s">
        <v>3292</v>
      </c>
      <c r="G924" s="191"/>
      <c r="H924" s="193" t="s">
        <v>19</v>
      </c>
      <c r="I924" s="195"/>
      <c r="J924" s="191"/>
      <c r="K924" s="191"/>
      <c r="L924" s="196"/>
      <c r="M924" s="197"/>
      <c r="N924" s="198"/>
      <c r="O924" s="198"/>
      <c r="P924" s="198"/>
      <c r="Q924" s="198"/>
      <c r="R924" s="198"/>
      <c r="S924" s="198"/>
      <c r="T924" s="199"/>
      <c r="AT924" s="200" t="s">
        <v>165</v>
      </c>
      <c r="AU924" s="200" t="s">
        <v>86</v>
      </c>
      <c r="AV924" s="13" t="s">
        <v>84</v>
      </c>
      <c r="AW924" s="13" t="s">
        <v>37</v>
      </c>
      <c r="AX924" s="13" t="s">
        <v>76</v>
      </c>
      <c r="AY924" s="200" t="s">
        <v>157</v>
      </c>
    </row>
    <row r="925" spans="2:51" s="13" customFormat="1" ht="10">
      <c r="B925" s="190"/>
      <c r="C925" s="191"/>
      <c r="D925" s="192" t="s">
        <v>165</v>
      </c>
      <c r="E925" s="193" t="s">
        <v>19</v>
      </c>
      <c r="F925" s="194" t="s">
        <v>2903</v>
      </c>
      <c r="G925" s="191"/>
      <c r="H925" s="193" t="s">
        <v>19</v>
      </c>
      <c r="I925" s="195"/>
      <c r="J925" s="191"/>
      <c r="K925" s="191"/>
      <c r="L925" s="196"/>
      <c r="M925" s="197"/>
      <c r="N925" s="198"/>
      <c r="O925" s="198"/>
      <c r="P925" s="198"/>
      <c r="Q925" s="198"/>
      <c r="R925" s="198"/>
      <c r="S925" s="198"/>
      <c r="T925" s="199"/>
      <c r="AT925" s="200" t="s">
        <v>165</v>
      </c>
      <c r="AU925" s="200" t="s">
        <v>86</v>
      </c>
      <c r="AV925" s="13" t="s">
        <v>84</v>
      </c>
      <c r="AW925" s="13" t="s">
        <v>37</v>
      </c>
      <c r="AX925" s="13" t="s">
        <v>76</v>
      </c>
      <c r="AY925" s="200" t="s">
        <v>157</v>
      </c>
    </row>
    <row r="926" spans="2:51" s="13" customFormat="1" ht="10">
      <c r="B926" s="190"/>
      <c r="C926" s="191"/>
      <c r="D926" s="192" t="s">
        <v>165</v>
      </c>
      <c r="E926" s="193" t="s">
        <v>19</v>
      </c>
      <c r="F926" s="194" t="s">
        <v>3293</v>
      </c>
      <c r="G926" s="191"/>
      <c r="H926" s="193" t="s">
        <v>19</v>
      </c>
      <c r="I926" s="195"/>
      <c r="J926" s="191"/>
      <c r="K926" s="191"/>
      <c r="L926" s="196"/>
      <c r="M926" s="197"/>
      <c r="N926" s="198"/>
      <c r="O926" s="198"/>
      <c r="P926" s="198"/>
      <c r="Q926" s="198"/>
      <c r="R926" s="198"/>
      <c r="S926" s="198"/>
      <c r="T926" s="199"/>
      <c r="AT926" s="200" t="s">
        <v>165</v>
      </c>
      <c r="AU926" s="200" t="s">
        <v>86</v>
      </c>
      <c r="AV926" s="13" t="s">
        <v>84</v>
      </c>
      <c r="AW926" s="13" t="s">
        <v>37</v>
      </c>
      <c r="AX926" s="13" t="s">
        <v>76</v>
      </c>
      <c r="AY926" s="200" t="s">
        <v>157</v>
      </c>
    </row>
    <row r="927" spans="2:51" s="13" customFormat="1" ht="10">
      <c r="B927" s="190"/>
      <c r="C927" s="191"/>
      <c r="D927" s="192" t="s">
        <v>165</v>
      </c>
      <c r="E927" s="193" t="s">
        <v>19</v>
      </c>
      <c r="F927" s="194" t="s">
        <v>3294</v>
      </c>
      <c r="G927" s="191"/>
      <c r="H927" s="193" t="s">
        <v>19</v>
      </c>
      <c r="I927" s="195"/>
      <c r="J927" s="191"/>
      <c r="K927" s="191"/>
      <c r="L927" s="196"/>
      <c r="M927" s="197"/>
      <c r="N927" s="198"/>
      <c r="O927" s="198"/>
      <c r="P927" s="198"/>
      <c r="Q927" s="198"/>
      <c r="R927" s="198"/>
      <c r="S927" s="198"/>
      <c r="T927" s="199"/>
      <c r="AT927" s="200" t="s">
        <v>165</v>
      </c>
      <c r="AU927" s="200" t="s">
        <v>86</v>
      </c>
      <c r="AV927" s="13" t="s">
        <v>84</v>
      </c>
      <c r="AW927" s="13" t="s">
        <v>37</v>
      </c>
      <c r="AX927" s="13" t="s">
        <v>76</v>
      </c>
      <c r="AY927" s="200" t="s">
        <v>157</v>
      </c>
    </row>
    <row r="928" spans="2:51" s="13" customFormat="1" ht="10">
      <c r="B928" s="190"/>
      <c r="C928" s="191"/>
      <c r="D928" s="192" t="s">
        <v>165</v>
      </c>
      <c r="E928" s="193" t="s">
        <v>19</v>
      </c>
      <c r="F928" s="194" t="s">
        <v>3295</v>
      </c>
      <c r="G928" s="191"/>
      <c r="H928" s="193" t="s">
        <v>19</v>
      </c>
      <c r="I928" s="195"/>
      <c r="J928" s="191"/>
      <c r="K928" s="191"/>
      <c r="L928" s="196"/>
      <c r="M928" s="197"/>
      <c r="N928" s="198"/>
      <c r="O928" s="198"/>
      <c r="P928" s="198"/>
      <c r="Q928" s="198"/>
      <c r="R928" s="198"/>
      <c r="S928" s="198"/>
      <c r="T928" s="199"/>
      <c r="AT928" s="200" t="s">
        <v>165</v>
      </c>
      <c r="AU928" s="200" t="s">
        <v>86</v>
      </c>
      <c r="AV928" s="13" t="s">
        <v>84</v>
      </c>
      <c r="AW928" s="13" t="s">
        <v>37</v>
      </c>
      <c r="AX928" s="13" t="s">
        <v>76</v>
      </c>
      <c r="AY928" s="200" t="s">
        <v>157</v>
      </c>
    </row>
    <row r="929" spans="2:51" s="13" customFormat="1" ht="10">
      <c r="B929" s="190"/>
      <c r="C929" s="191"/>
      <c r="D929" s="192" t="s">
        <v>165</v>
      </c>
      <c r="E929" s="193" t="s">
        <v>19</v>
      </c>
      <c r="F929" s="194" t="s">
        <v>3296</v>
      </c>
      <c r="G929" s="191"/>
      <c r="H929" s="193" t="s">
        <v>19</v>
      </c>
      <c r="I929" s="195"/>
      <c r="J929" s="191"/>
      <c r="K929" s="191"/>
      <c r="L929" s="196"/>
      <c r="M929" s="197"/>
      <c r="N929" s="198"/>
      <c r="O929" s="198"/>
      <c r="P929" s="198"/>
      <c r="Q929" s="198"/>
      <c r="R929" s="198"/>
      <c r="S929" s="198"/>
      <c r="T929" s="199"/>
      <c r="AT929" s="200" t="s">
        <v>165</v>
      </c>
      <c r="AU929" s="200" t="s">
        <v>86</v>
      </c>
      <c r="AV929" s="13" t="s">
        <v>84</v>
      </c>
      <c r="AW929" s="13" t="s">
        <v>37</v>
      </c>
      <c r="AX929" s="13" t="s">
        <v>76</v>
      </c>
      <c r="AY929" s="200" t="s">
        <v>157</v>
      </c>
    </row>
    <row r="930" spans="2:51" s="13" customFormat="1" ht="10">
      <c r="B930" s="190"/>
      <c r="C930" s="191"/>
      <c r="D930" s="192" t="s">
        <v>165</v>
      </c>
      <c r="E930" s="193" t="s">
        <v>19</v>
      </c>
      <c r="F930" s="194" t="s">
        <v>3297</v>
      </c>
      <c r="G930" s="191"/>
      <c r="H930" s="193" t="s">
        <v>19</v>
      </c>
      <c r="I930" s="195"/>
      <c r="J930" s="191"/>
      <c r="K930" s="191"/>
      <c r="L930" s="196"/>
      <c r="M930" s="197"/>
      <c r="N930" s="198"/>
      <c r="O930" s="198"/>
      <c r="P930" s="198"/>
      <c r="Q930" s="198"/>
      <c r="R930" s="198"/>
      <c r="S930" s="198"/>
      <c r="T930" s="199"/>
      <c r="AT930" s="200" t="s">
        <v>165</v>
      </c>
      <c r="AU930" s="200" t="s">
        <v>86</v>
      </c>
      <c r="AV930" s="13" t="s">
        <v>84</v>
      </c>
      <c r="AW930" s="13" t="s">
        <v>37</v>
      </c>
      <c r="AX930" s="13" t="s">
        <v>76</v>
      </c>
      <c r="AY930" s="200" t="s">
        <v>157</v>
      </c>
    </row>
    <row r="931" spans="2:51" s="13" customFormat="1" ht="10">
      <c r="B931" s="190"/>
      <c r="C931" s="191"/>
      <c r="D931" s="192" t="s">
        <v>165</v>
      </c>
      <c r="E931" s="193" t="s">
        <v>19</v>
      </c>
      <c r="F931" s="194" t="s">
        <v>3298</v>
      </c>
      <c r="G931" s="191"/>
      <c r="H931" s="193" t="s">
        <v>19</v>
      </c>
      <c r="I931" s="195"/>
      <c r="J931" s="191"/>
      <c r="K931" s="191"/>
      <c r="L931" s="196"/>
      <c r="M931" s="197"/>
      <c r="N931" s="198"/>
      <c r="O931" s="198"/>
      <c r="P931" s="198"/>
      <c r="Q931" s="198"/>
      <c r="R931" s="198"/>
      <c r="S931" s="198"/>
      <c r="T931" s="199"/>
      <c r="AT931" s="200" t="s">
        <v>165</v>
      </c>
      <c r="AU931" s="200" t="s">
        <v>86</v>
      </c>
      <c r="AV931" s="13" t="s">
        <v>84</v>
      </c>
      <c r="AW931" s="13" t="s">
        <v>37</v>
      </c>
      <c r="AX931" s="13" t="s">
        <v>76</v>
      </c>
      <c r="AY931" s="200" t="s">
        <v>157</v>
      </c>
    </row>
    <row r="932" spans="2:51" s="13" customFormat="1" ht="10">
      <c r="B932" s="190"/>
      <c r="C932" s="191"/>
      <c r="D932" s="192" t="s">
        <v>165</v>
      </c>
      <c r="E932" s="193" t="s">
        <v>19</v>
      </c>
      <c r="F932" s="194" t="s">
        <v>3303</v>
      </c>
      <c r="G932" s="191"/>
      <c r="H932" s="193" t="s">
        <v>19</v>
      </c>
      <c r="I932" s="195"/>
      <c r="J932" s="191"/>
      <c r="K932" s="191"/>
      <c r="L932" s="196"/>
      <c r="M932" s="197"/>
      <c r="N932" s="198"/>
      <c r="O932" s="198"/>
      <c r="P932" s="198"/>
      <c r="Q932" s="198"/>
      <c r="R932" s="198"/>
      <c r="S932" s="198"/>
      <c r="T932" s="199"/>
      <c r="AT932" s="200" t="s">
        <v>165</v>
      </c>
      <c r="AU932" s="200" t="s">
        <v>86</v>
      </c>
      <c r="AV932" s="13" t="s">
        <v>84</v>
      </c>
      <c r="AW932" s="13" t="s">
        <v>37</v>
      </c>
      <c r="AX932" s="13" t="s">
        <v>76</v>
      </c>
      <c r="AY932" s="200" t="s">
        <v>157</v>
      </c>
    </row>
    <row r="933" spans="2:51" s="14" customFormat="1" ht="10">
      <c r="B933" s="201"/>
      <c r="C933" s="202"/>
      <c r="D933" s="192" t="s">
        <v>165</v>
      </c>
      <c r="E933" s="203" t="s">
        <v>19</v>
      </c>
      <c r="F933" s="204" t="s">
        <v>3572</v>
      </c>
      <c r="G933" s="202"/>
      <c r="H933" s="205">
        <v>112.64</v>
      </c>
      <c r="I933" s="206"/>
      <c r="J933" s="202"/>
      <c r="K933" s="202"/>
      <c r="L933" s="207"/>
      <c r="M933" s="208"/>
      <c r="N933" s="209"/>
      <c r="O933" s="209"/>
      <c r="P933" s="209"/>
      <c r="Q933" s="209"/>
      <c r="R933" s="209"/>
      <c r="S933" s="209"/>
      <c r="T933" s="210"/>
      <c r="AT933" s="211" t="s">
        <v>165</v>
      </c>
      <c r="AU933" s="211" t="s">
        <v>86</v>
      </c>
      <c r="AV933" s="14" t="s">
        <v>86</v>
      </c>
      <c r="AW933" s="14" t="s">
        <v>37</v>
      </c>
      <c r="AX933" s="14" t="s">
        <v>76</v>
      </c>
      <c r="AY933" s="211" t="s">
        <v>157</v>
      </c>
    </row>
    <row r="934" spans="2:51" s="13" customFormat="1" ht="10">
      <c r="B934" s="190"/>
      <c r="C934" s="191"/>
      <c r="D934" s="192" t="s">
        <v>165</v>
      </c>
      <c r="E934" s="193" t="s">
        <v>19</v>
      </c>
      <c r="F934" s="194" t="s">
        <v>3319</v>
      </c>
      <c r="G934" s="191"/>
      <c r="H934" s="193" t="s">
        <v>19</v>
      </c>
      <c r="I934" s="195"/>
      <c r="J934" s="191"/>
      <c r="K934" s="191"/>
      <c r="L934" s="196"/>
      <c r="M934" s="197"/>
      <c r="N934" s="198"/>
      <c r="O934" s="198"/>
      <c r="P934" s="198"/>
      <c r="Q934" s="198"/>
      <c r="R934" s="198"/>
      <c r="S934" s="198"/>
      <c r="T934" s="199"/>
      <c r="AT934" s="200" t="s">
        <v>165</v>
      </c>
      <c r="AU934" s="200" t="s">
        <v>86</v>
      </c>
      <c r="AV934" s="13" t="s">
        <v>84</v>
      </c>
      <c r="AW934" s="13" t="s">
        <v>37</v>
      </c>
      <c r="AX934" s="13" t="s">
        <v>76</v>
      </c>
      <c r="AY934" s="200" t="s">
        <v>157</v>
      </c>
    </row>
    <row r="935" spans="2:51" s="14" customFormat="1" ht="10">
      <c r="B935" s="201"/>
      <c r="C935" s="202"/>
      <c r="D935" s="192" t="s">
        <v>165</v>
      </c>
      <c r="E935" s="203" t="s">
        <v>19</v>
      </c>
      <c r="F935" s="204" t="s">
        <v>3570</v>
      </c>
      <c r="G935" s="202"/>
      <c r="H935" s="205">
        <v>113.1</v>
      </c>
      <c r="I935" s="206"/>
      <c r="J935" s="202"/>
      <c r="K935" s="202"/>
      <c r="L935" s="207"/>
      <c r="M935" s="208"/>
      <c r="N935" s="209"/>
      <c r="O935" s="209"/>
      <c r="P935" s="209"/>
      <c r="Q935" s="209"/>
      <c r="R935" s="209"/>
      <c r="S935" s="209"/>
      <c r="T935" s="210"/>
      <c r="AT935" s="211" t="s">
        <v>165</v>
      </c>
      <c r="AU935" s="211" t="s">
        <v>86</v>
      </c>
      <c r="AV935" s="14" t="s">
        <v>86</v>
      </c>
      <c r="AW935" s="14" t="s">
        <v>37</v>
      </c>
      <c r="AX935" s="14" t="s">
        <v>76</v>
      </c>
      <c r="AY935" s="211" t="s">
        <v>157</v>
      </c>
    </row>
    <row r="936" spans="2:51" s="15" customFormat="1" ht="10">
      <c r="B936" s="217"/>
      <c r="C936" s="218"/>
      <c r="D936" s="192" t="s">
        <v>165</v>
      </c>
      <c r="E936" s="219" t="s">
        <v>19</v>
      </c>
      <c r="F936" s="220" t="s">
        <v>183</v>
      </c>
      <c r="G936" s="218"/>
      <c r="H936" s="221">
        <v>225.74</v>
      </c>
      <c r="I936" s="222"/>
      <c r="J936" s="218"/>
      <c r="K936" s="218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165</v>
      </c>
      <c r="AU936" s="227" t="s">
        <v>86</v>
      </c>
      <c r="AV936" s="15" t="s">
        <v>163</v>
      </c>
      <c r="AW936" s="15" t="s">
        <v>37</v>
      </c>
      <c r="AX936" s="15" t="s">
        <v>84</v>
      </c>
      <c r="AY936" s="227" t="s">
        <v>157</v>
      </c>
    </row>
    <row r="937" spans="2:63" s="12" customFormat="1" ht="22.75" customHeight="1">
      <c r="B937" s="160"/>
      <c r="C937" s="161"/>
      <c r="D937" s="162" t="s">
        <v>75</v>
      </c>
      <c r="E937" s="174" t="s">
        <v>221</v>
      </c>
      <c r="F937" s="174" t="s">
        <v>1106</v>
      </c>
      <c r="G937" s="161"/>
      <c r="H937" s="161"/>
      <c r="I937" s="164"/>
      <c r="J937" s="175">
        <f>BK937</f>
        <v>0</v>
      </c>
      <c r="K937" s="161"/>
      <c r="L937" s="166"/>
      <c r="M937" s="167"/>
      <c r="N937" s="168"/>
      <c r="O937" s="168"/>
      <c r="P937" s="169">
        <f>SUM(P938:P949)</f>
        <v>0</v>
      </c>
      <c r="Q937" s="168"/>
      <c r="R937" s="169">
        <f>SUM(R938:R949)</f>
        <v>30.022440000000003</v>
      </c>
      <c r="S937" s="168"/>
      <c r="T937" s="170">
        <f>SUM(T938:T949)</f>
        <v>0</v>
      </c>
      <c r="AR937" s="171" t="s">
        <v>84</v>
      </c>
      <c r="AT937" s="172" t="s">
        <v>75</v>
      </c>
      <c r="AU937" s="172" t="s">
        <v>84</v>
      </c>
      <c r="AY937" s="171" t="s">
        <v>157</v>
      </c>
      <c r="BK937" s="173">
        <f>SUM(BK938:BK949)</f>
        <v>0</v>
      </c>
    </row>
    <row r="938" spans="1:65" s="2" customFormat="1" ht="14.4" customHeight="1">
      <c r="A938" s="36"/>
      <c r="B938" s="37"/>
      <c r="C938" s="176" t="s">
        <v>685</v>
      </c>
      <c r="D938" s="176" t="s">
        <v>159</v>
      </c>
      <c r="E938" s="177" t="s">
        <v>3574</v>
      </c>
      <c r="F938" s="178" t="s">
        <v>3575</v>
      </c>
      <c r="G938" s="179" t="s">
        <v>224</v>
      </c>
      <c r="H938" s="180">
        <v>80</v>
      </c>
      <c r="I938" s="181"/>
      <c r="J938" s="182">
        <f>ROUND(I938*H938,2)</f>
        <v>0</v>
      </c>
      <c r="K938" s="183"/>
      <c r="L938" s="41"/>
      <c r="M938" s="184" t="s">
        <v>19</v>
      </c>
      <c r="N938" s="185" t="s">
        <v>47</v>
      </c>
      <c r="O938" s="66"/>
      <c r="P938" s="186">
        <f>O938*H938</f>
        <v>0</v>
      </c>
      <c r="Q938" s="186">
        <v>0.3752805</v>
      </c>
      <c r="R938" s="186">
        <f>Q938*H938</f>
        <v>30.022440000000003</v>
      </c>
      <c r="S938" s="186">
        <v>0</v>
      </c>
      <c r="T938" s="187">
        <f>S938*H938</f>
        <v>0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188" t="s">
        <v>163</v>
      </c>
      <c r="AT938" s="188" t="s">
        <v>159</v>
      </c>
      <c r="AU938" s="188" t="s">
        <v>86</v>
      </c>
      <c r="AY938" s="19" t="s">
        <v>157</v>
      </c>
      <c r="BE938" s="189">
        <f>IF(N938="základní",J938,0)</f>
        <v>0</v>
      </c>
      <c r="BF938" s="189">
        <f>IF(N938="snížená",J938,0)</f>
        <v>0</v>
      </c>
      <c r="BG938" s="189">
        <f>IF(N938="zákl. přenesená",J938,0)</f>
        <v>0</v>
      </c>
      <c r="BH938" s="189">
        <f>IF(N938="sníž. přenesená",J938,0)</f>
        <v>0</v>
      </c>
      <c r="BI938" s="189">
        <f>IF(N938="nulová",J938,0)</f>
        <v>0</v>
      </c>
      <c r="BJ938" s="19" t="s">
        <v>84</v>
      </c>
      <c r="BK938" s="189">
        <f>ROUND(I938*H938,2)</f>
        <v>0</v>
      </c>
      <c r="BL938" s="19" t="s">
        <v>163</v>
      </c>
      <c r="BM938" s="188" t="s">
        <v>3576</v>
      </c>
    </row>
    <row r="939" spans="2:51" s="13" customFormat="1" ht="10">
      <c r="B939" s="190"/>
      <c r="C939" s="191"/>
      <c r="D939" s="192" t="s">
        <v>165</v>
      </c>
      <c r="E939" s="193" t="s">
        <v>19</v>
      </c>
      <c r="F939" s="194" t="s">
        <v>3292</v>
      </c>
      <c r="G939" s="191"/>
      <c r="H939" s="193" t="s">
        <v>19</v>
      </c>
      <c r="I939" s="195"/>
      <c r="J939" s="191"/>
      <c r="K939" s="191"/>
      <c r="L939" s="196"/>
      <c r="M939" s="197"/>
      <c r="N939" s="198"/>
      <c r="O939" s="198"/>
      <c r="P939" s="198"/>
      <c r="Q939" s="198"/>
      <c r="R939" s="198"/>
      <c r="S939" s="198"/>
      <c r="T939" s="199"/>
      <c r="AT939" s="200" t="s">
        <v>165</v>
      </c>
      <c r="AU939" s="200" t="s">
        <v>86</v>
      </c>
      <c r="AV939" s="13" t="s">
        <v>84</v>
      </c>
      <c r="AW939" s="13" t="s">
        <v>37</v>
      </c>
      <c r="AX939" s="13" t="s">
        <v>76</v>
      </c>
      <c r="AY939" s="200" t="s">
        <v>157</v>
      </c>
    </row>
    <row r="940" spans="2:51" s="13" customFormat="1" ht="10">
      <c r="B940" s="190"/>
      <c r="C940" s="191"/>
      <c r="D940" s="192" t="s">
        <v>165</v>
      </c>
      <c r="E940" s="193" t="s">
        <v>19</v>
      </c>
      <c r="F940" s="194" t="s">
        <v>2903</v>
      </c>
      <c r="G940" s="191"/>
      <c r="H940" s="193" t="s">
        <v>19</v>
      </c>
      <c r="I940" s="195"/>
      <c r="J940" s="191"/>
      <c r="K940" s="191"/>
      <c r="L940" s="196"/>
      <c r="M940" s="197"/>
      <c r="N940" s="198"/>
      <c r="O940" s="198"/>
      <c r="P940" s="198"/>
      <c r="Q940" s="198"/>
      <c r="R940" s="198"/>
      <c r="S940" s="198"/>
      <c r="T940" s="199"/>
      <c r="AT940" s="200" t="s">
        <v>165</v>
      </c>
      <c r="AU940" s="200" t="s">
        <v>86</v>
      </c>
      <c r="AV940" s="13" t="s">
        <v>84</v>
      </c>
      <c r="AW940" s="13" t="s">
        <v>37</v>
      </c>
      <c r="AX940" s="13" t="s">
        <v>76</v>
      </c>
      <c r="AY940" s="200" t="s">
        <v>157</v>
      </c>
    </row>
    <row r="941" spans="2:51" s="13" customFormat="1" ht="10">
      <c r="B941" s="190"/>
      <c r="C941" s="191"/>
      <c r="D941" s="192" t="s">
        <v>165</v>
      </c>
      <c r="E941" s="193" t="s">
        <v>19</v>
      </c>
      <c r="F941" s="194" t="s">
        <v>3293</v>
      </c>
      <c r="G941" s="191"/>
      <c r="H941" s="193" t="s">
        <v>19</v>
      </c>
      <c r="I941" s="195"/>
      <c r="J941" s="191"/>
      <c r="K941" s="191"/>
      <c r="L941" s="196"/>
      <c r="M941" s="197"/>
      <c r="N941" s="198"/>
      <c r="O941" s="198"/>
      <c r="P941" s="198"/>
      <c r="Q941" s="198"/>
      <c r="R941" s="198"/>
      <c r="S941" s="198"/>
      <c r="T941" s="199"/>
      <c r="AT941" s="200" t="s">
        <v>165</v>
      </c>
      <c r="AU941" s="200" t="s">
        <v>86</v>
      </c>
      <c r="AV941" s="13" t="s">
        <v>84</v>
      </c>
      <c r="AW941" s="13" t="s">
        <v>37</v>
      </c>
      <c r="AX941" s="13" t="s">
        <v>76</v>
      </c>
      <c r="AY941" s="200" t="s">
        <v>157</v>
      </c>
    </row>
    <row r="942" spans="2:51" s="13" customFormat="1" ht="10">
      <c r="B942" s="190"/>
      <c r="C942" s="191"/>
      <c r="D942" s="192" t="s">
        <v>165</v>
      </c>
      <c r="E942" s="193" t="s">
        <v>19</v>
      </c>
      <c r="F942" s="194" t="s">
        <v>3294</v>
      </c>
      <c r="G942" s="191"/>
      <c r="H942" s="193" t="s">
        <v>19</v>
      </c>
      <c r="I942" s="195"/>
      <c r="J942" s="191"/>
      <c r="K942" s="191"/>
      <c r="L942" s="196"/>
      <c r="M942" s="197"/>
      <c r="N942" s="198"/>
      <c r="O942" s="198"/>
      <c r="P942" s="198"/>
      <c r="Q942" s="198"/>
      <c r="R942" s="198"/>
      <c r="S942" s="198"/>
      <c r="T942" s="199"/>
      <c r="AT942" s="200" t="s">
        <v>165</v>
      </c>
      <c r="AU942" s="200" t="s">
        <v>86</v>
      </c>
      <c r="AV942" s="13" t="s">
        <v>84</v>
      </c>
      <c r="AW942" s="13" t="s">
        <v>37</v>
      </c>
      <c r="AX942" s="13" t="s">
        <v>76</v>
      </c>
      <c r="AY942" s="200" t="s">
        <v>157</v>
      </c>
    </row>
    <row r="943" spans="2:51" s="13" customFormat="1" ht="10">
      <c r="B943" s="190"/>
      <c r="C943" s="191"/>
      <c r="D943" s="192" t="s">
        <v>165</v>
      </c>
      <c r="E943" s="193" t="s">
        <v>19</v>
      </c>
      <c r="F943" s="194" t="s">
        <v>3295</v>
      </c>
      <c r="G943" s="191"/>
      <c r="H943" s="193" t="s">
        <v>19</v>
      </c>
      <c r="I943" s="195"/>
      <c r="J943" s="191"/>
      <c r="K943" s="191"/>
      <c r="L943" s="196"/>
      <c r="M943" s="197"/>
      <c r="N943" s="198"/>
      <c r="O943" s="198"/>
      <c r="P943" s="198"/>
      <c r="Q943" s="198"/>
      <c r="R943" s="198"/>
      <c r="S943" s="198"/>
      <c r="T943" s="199"/>
      <c r="AT943" s="200" t="s">
        <v>165</v>
      </c>
      <c r="AU943" s="200" t="s">
        <v>86</v>
      </c>
      <c r="AV943" s="13" t="s">
        <v>84</v>
      </c>
      <c r="AW943" s="13" t="s">
        <v>37</v>
      </c>
      <c r="AX943" s="13" t="s">
        <v>76</v>
      </c>
      <c r="AY943" s="200" t="s">
        <v>157</v>
      </c>
    </row>
    <row r="944" spans="2:51" s="13" customFormat="1" ht="10">
      <c r="B944" s="190"/>
      <c r="C944" s="191"/>
      <c r="D944" s="192" t="s">
        <v>165</v>
      </c>
      <c r="E944" s="193" t="s">
        <v>19</v>
      </c>
      <c r="F944" s="194" t="s">
        <v>3296</v>
      </c>
      <c r="G944" s="191"/>
      <c r="H944" s="193" t="s">
        <v>19</v>
      </c>
      <c r="I944" s="195"/>
      <c r="J944" s="191"/>
      <c r="K944" s="191"/>
      <c r="L944" s="196"/>
      <c r="M944" s="197"/>
      <c r="N944" s="198"/>
      <c r="O944" s="198"/>
      <c r="P944" s="198"/>
      <c r="Q944" s="198"/>
      <c r="R944" s="198"/>
      <c r="S944" s="198"/>
      <c r="T944" s="199"/>
      <c r="AT944" s="200" t="s">
        <v>165</v>
      </c>
      <c r="AU944" s="200" t="s">
        <v>86</v>
      </c>
      <c r="AV944" s="13" t="s">
        <v>84</v>
      </c>
      <c r="AW944" s="13" t="s">
        <v>37</v>
      </c>
      <c r="AX944" s="13" t="s">
        <v>76</v>
      </c>
      <c r="AY944" s="200" t="s">
        <v>157</v>
      </c>
    </row>
    <row r="945" spans="2:51" s="13" customFormat="1" ht="10">
      <c r="B945" s="190"/>
      <c r="C945" s="191"/>
      <c r="D945" s="192" t="s">
        <v>165</v>
      </c>
      <c r="E945" s="193" t="s">
        <v>19</v>
      </c>
      <c r="F945" s="194" t="s">
        <v>3297</v>
      </c>
      <c r="G945" s="191"/>
      <c r="H945" s="193" t="s">
        <v>19</v>
      </c>
      <c r="I945" s="195"/>
      <c r="J945" s="191"/>
      <c r="K945" s="191"/>
      <c r="L945" s="196"/>
      <c r="M945" s="197"/>
      <c r="N945" s="198"/>
      <c r="O945" s="198"/>
      <c r="P945" s="198"/>
      <c r="Q945" s="198"/>
      <c r="R945" s="198"/>
      <c r="S945" s="198"/>
      <c r="T945" s="199"/>
      <c r="AT945" s="200" t="s">
        <v>165</v>
      </c>
      <c r="AU945" s="200" t="s">
        <v>86</v>
      </c>
      <c r="AV945" s="13" t="s">
        <v>84</v>
      </c>
      <c r="AW945" s="13" t="s">
        <v>37</v>
      </c>
      <c r="AX945" s="13" t="s">
        <v>76</v>
      </c>
      <c r="AY945" s="200" t="s">
        <v>157</v>
      </c>
    </row>
    <row r="946" spans="2:51" s="13" customFormat="1" ht="10">
      <c r="B946" s="190"/>
      <c r="C946" s="191"/>
      <c r="D946" s="192" t="s">
        <v>165</v>
      </c>
      <c r="E946" s="193" t="s">
        <v>19</v>
      </c>
      <c r="F946" s="194" t="s">
        <v>3303</v>
      </c>
      <c r="G946" s="191"/>
      <c r="H946" s="193" t="s">
        <v>19</v>
      </c>
      <c r="I946" s="195"/>
      <c r="J946" s="191"/>
      <c r="K946" s="191"/>
      <c r="L946" s="196"/>
      <c r="M946" s="197"/>
      <c r="N946" s="198"/>
      <c r="O946" s="198"/>
      <c r="P946" s="198"/>
      <c r="Q946" s="198"/>
      <c r="R946" s="198"/>
      <c r="S946" s="198"/>
      <c r="T946" s="199"/>
      <c r="AT946" s="200" t="s">
        <v>165</v>
      </c>
      <c r="AU946" s="200" t="s">
        <v>86</v>
      </c>
      <c r="AV946" s="13" t="s">
        <v>84</v>
      </c>
      <c r="AW946" s="13" t="s">
        <v>37</v>
      </c>
      <c r="AX946" s="13" t="s">
        <v>76</v>
      </c>
      <c r="AY946" s="200" t="s">
        <v>157</v>
      </c>
    </row>
    <row r="947" spans="2:51" s="13" customFormat="1" ht="10">
      <c r="B947" s="190"/>
      <c r="C947" s="191"/>
      <c r="D947" s="192" t="s">
        <v>165</v>
      </c>
      <c r="E947" s="193" t="s">
        <v>19</v>
      </c>
      <c r="F947" s="194" t="s">
        <v>3577</v>
      </c>
      <c r="G947" s="191"/>
      <c r="H947" s="193" t="s">
        <v>19</v>
      </c>
      <c r="I947" s="195"/>
      <c r="J947" s="191"/>
      <c r="K947" s="191"/>
      <c r="L947" s="196"/>
      <c r="M947" s="197"/>
      <c r="N947" s="198"/>
      <c r="O947" s="198"/>
      <c r="P947" s="198"/>
      <c r="Q947" s="198"/>
      <c r="R947" s="198"/>
      <c r="S947" s="198"/>
      <c r="T947" s="199"/>
      <c r="AT947" s="200" t="s">
        <v>165</v>
      </c>
      <c r="AU947" s="200" t="s">
        <v>86</v>
      </c>
      <c r="AV947" s="13" t="s">
        <v>84</v>
      </c>
      <c r="AW947" s="13" t="s">
        <v>37</v>
      </c>
      <c r="AX947" s="13" t="s">
        <v>76</v>
      </c>
      <c r="AY947" s="200" t="s">
        <v>157</v>
      </c>
    </row>
    <row r="948" spans="2:51" s="14" customFormat="1" ht="10">
      <c r="B948" s="201"/>
      <c r="C948" s="202"/>
      <c r="D948" s="192" t="s">
        <v>165</v>
      </c>
      <c r="E948" s="203" t="s">
        <v>19</v>
      </c>
      <c r="F948" s="204" t="s">
        <v>3578</v>
      </c>
      <c r="G948" s="202"/>
      <c r="H948" s="205">
        <v>80</v>
      </c>
      <c r="I948" s="206"/>
      <c r="J948" s="202"/>
      <c r="K948" s="202"/>
      <c r="L948" s="207"/>
      <c r="M948" s="208"/>
      <c r="N948" s="209"/>
      <c r="O948" s="209"/>
      <c r="P948" s="209"/>
      <c r="Q948" s="209"/>
      <c r="R948" s="209"/>
      <c r="S948" s="209"/>
      <c r="T948" s="210"/>
      <c r="AT948" s="211" t="s">
        <v>165</v>
      </c>
      <c r="AU948" s="211" t="s">
        <v>86</v>
      </c>
      <c r="AV948" s="14" t="s">
        <v>86</v>
      </c>
      <c r="AW948" s="14" t="s">
        <v>37</v>
      </c>
      <c r="AX948" s="14" t="s">
        <v>76</v>
      </c>
      <c r="AY948" s="211" t="s">
        <v>157</v>
      </c>
    </row>
    <row r="949" spans="2:51" s="15" customFormat="1" ht="10">
      <c r="B949" s="217"/>
      <c r="C949" s="218"/>
      <c r="D949" s="192" t="s">
        <v>165</v>
      </c>
      <c r="E949" s="219" t="s">
        <v>19</v>
      </c>
      <c r="F949" s="220" t="s">
        <v>183</v>
      </c>
      <c r="G949" s="218"/>
      <c r="H949" s="221">
        <v>80</v>
      </c>
      <c r="I949" s="222"/>
      <c r="J949" s="218"/>
      <c r="K949" s="218"/>
      <c r="L949" s="223"/>
      <c r="M949" s="224"/>
      <c r="N949" s="225"/>
      <c r="O949" s="225"/>
      <c r="P949" s="225"/>
      <c r="Q949" s="225"/>
      <c r="R949" s="225"/>
      <c r="S949" s="225"/>
      <c r="T949" s="226"/>
      <c r="AT949" s="227" t="s">
        <v>165</v>
      </c>
      <c r="AU949" s="227" t="s">
        <v>86</v>
      </c>
      <c r="AV949" s="15" t="s">
        <v>163</v>
      </c>
      <c r="AW949" s="15" t="s">
        <v>37</v>
      </c>
      <c r="AX949" s="15" t="s">
        <v>84</v>
      </c>
      <c r="AY949" s="227" t="s">
        <v>157</v>
      </c>
    </row>
    <row r="950" spans="2:63" s="12" customFormat="1" ht="22.75" customHeight="1">
      <c r="B950" s="160"/>
      <c r="C950" s="161"/>
      <c r="D950" s="162" t="s">
        <v>75</v>
      </c>
      <c r="E950" s="174" t="s">
        <v>1575</v>
      </c>
      <c r="F950" s="174" t="s">
        <v>1576</v>
      </c>
      <c r="G950" s="161"/>
      <c r="H950" s="161"/>
      <c r="I950" s="164"/>
      <c r="J950" s="175">
        <f>BK950</f>
        <v>0</v>
      </c>
      <c r="K950" s="161"/>
      <c r="L950" s="166"/>
      <c r="M950" s="167"/>
      <c r="N950" s="168"/>
      <c r="O950" s="168"/>
      <c r="P950" s="169">
        <f>SUM(P951:P966)</f>
        <v>0</v>
      </c>
      <c r="Q950" s="168"/>
      <c r="R950" s="169">
        <f>SUM(R951:R966)</f>
        <v>0</v>
      </c>
      <c r="S950" s="168"/>
      <c r="T950" s="170">
        <f>SUM(T951:T966)</f>
        <v>0</v>
      </c>
      <c r="AR950" s="171" t="s">
        <v>84</v>
      </c>
      <c r="AT950" s="172" t="s">
        <v>75</v>
      </c>
      <c r="AU950" s="172" t="s">
        <v>84</v>
      </c>
      <c r="AY950" s="171" t="s">
        <v>157</v>
      </c>
      <c r="BK950" s="173">
        <f>SUM(BK951:BK966)</f>
        <v>0</v>
      </c>
    </row>
    <row r="951" spans="1:65" s="2" customFormat="1" ht="22.25" customHeight="1">
      <c r="A951" s="36"/>
      <c r="B951" s="37"/>
      <c r="C951" s="176" t="s">
        <v>689</v>
      </c>
      <c r="D951" s="176" t="s">
        <v>159</v>
      </c>
      <c r="E951" s="177" t="s">
        <v>1611</v>
      </c>
      <c r="F951" s="178" t="s">
        <v>1612</v>
      </c>
      <c r="G951" s="179" t="s">
        <v>483</v>
      </c>
      <c r="H951" s="180">
        <v>117.901</v>
      </c>
      <c r="I951" s="181"/>
      <c r="J951" s="182">
        <f>ROUND(I951*H951,2)</f>
        <v>0</v>
      </c>
      <c r="K951" s="183"/>
      <c r="L951" s="41"/>
      <c r="M951" s="184" t="s">
        <v>19</v>
      </c>
      <c r="N951" s="185" t="s">
        <v>47</v>
      </c>
      <c r="O951" s="66"/>
      <c r="P951" s="186">
        <f>O951*H951</f>
        <v>0</v>
      </c>
      <c r="Q951" s="186">
        <v>0</v>
      </c>
      <c r="R951" s="186">
        <f>Q951*H951</f>
        <v>0</v>
      </c>
      <c r="S951" s="186">
        <v>0</v>
      </c>
      <c r="T951" s="187">
        <f>S951*H951</f>
        <v>0</v>
      </c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R951" s="188" t="s">
        <v>163</v>
      </c>
      <c r="AT951" s="188" t="s">
        <v>159</v>
      </c>
      <c r="AU951" s="188" t="s">
        <v>86</v>
      </c>
      <c r="AY951" s="19" t="s">
        <v>157</v>
      </c>
      <c r="BE951" s="189">
        <f>IF(N951="základní",J951,0)</f>
        <v>0</v>
      </c>
      <c r="BF951" s="189">
        <f>IF(N951="snížená",J951,0)</f>
        <v>0</v>
      </c>
      <c r="BG951" s="189">
        <f>IF(N951="zákl. přenesená",J951,0)</f>
        <v>0</v>
      </c>
      <c r="BH951" s="189">
        <f>IF(N951="sníž. přenesená",J951,0)</f>
        <v>0</v>
      </c>
      <c r="BI951" s="189">
        <f>IF(N951="nulová",J951,0)</f>
        <v>0</v>
      </c>
      <c r="BJ951" s="19" t="s">
        <v>84</v>
      </c>
      <c r="BK951" s="189">
        <f>ROUND(I951*H951,2)</f>
        <v>0</v>
      </c>
      <c r="BL951" s="19" t="s">
        <v>163</v>
      </c>
      <c r="BM951" s="188" t="s">
        <v>3579</v>
      </c>
    </row>
    <row r="952" spans="1:47" s="2" customFormat="1" ht="10">
      <c r="A952" s="36"/>
      <c r="B952" s="37"/>
      <c r="C952" s="38"/>
      <c r="D952" s="212" t="s">
        <v>178</v>
      </c>
      <c r="E952" s="38"/>
      <c r="F952" s="213" t="s">
        <v>1614</v>
      </c>
      <c r="G952" s="38"/>
      <c r="H952" s="38"/>
      <c r="I952" s="214"/>
      <c r="J952" s="38"/>
      <c r="K952" s="38"/>
      <c r="L952" s="41"/>
      <c r="M952" s="215"/>
      <c r="N952" s="216"/>
      <c r="O952" s="66"/>
      <c r="P952" s="66"/>
      <c r="Q952" s="66"/>
      <c r="R952" s="66"/>
      <c r="S952" s="66"/>
      <c r="T952" s="67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T952" s="19" t="s">
        <v>178</v>
      </c>
      <c r="AU952" s="19" t="s">
        <v>86</v>
      </c>
    </row>
    <row r="953" spans="2:51" s="13" customFormat="1" ht="10">
      <c r="B953" s="190"/>
      <c r="C953" s="191"/>
      <c r="D953" s="192" t="s">
        <v>165</v>
      </c>
      <c r="E953" s="193" t="s">
        <v>19</v>
      </c>
      <c r="F953" s="194" t="s">
        <v>3292</v>
      </c>
      <c r="G953" s="191"/>
      <c r="H953" s="193" t="s">
        <v>19</v>
      </c>
      <c r="I953" s="195"/>
      <c r="J953" s="191"/>
      <c r="K953" s="191"/>
      <c r="L953" s="196"/>
      <c r="M953" s="197"/>
      <c r="N953" s="198"/>
      <c r="O953" s="198"/>
      <c r="P953" s="198"/>
      <c r="Q953" s="198"/>
      <c r="R953" s="198"/>
      <c r="S953" s="198"/>
      <c r="T953" s="199"/>
      <c r="AT953" s="200" t="s">
        <v>165</v>
      </c>
      <c r="AU953" s="200" t="s">
        <v>86</v>
      </c>
      <c r="AV953" s="13" t="s">
        <v>84</v>
      </c>
      <c r="AW953" s="13" t="s">
        <v>37</v>
      </c>
      <c r="AX953" s="13" t="s">
        <v>76</v>
      </c>
      <c r="AY953" s="200" t="s">
        <v>157</v>
      </c>
    </row>
    <row r="954" spans="2:51" s="13" customFormat="1" ht="10">
      <c r="B954" s="190"/>
      <c r="C954" s="191"/>
      <c r="D954" s="192" t="s">
        <v>165</v>
      </c>
      <c r="E954" s="193" t="s">
        <v>19</v>
      </c>
      <c r="F954" s="194" t="s">
        <v>2903</v>
      </c>
      <c r="G954" s="191"/>
      <c r="H954" s="193" t="s">
        <v>19</v>
      </c>
      <c r="I954" s="195"/>
      <c r="J954" s="191"/>
      <c r="K954" s="191"/>
      <c r="L954" s="196"/>
      <c r="M954" s="197"/>
      <c r="N954" s="198"/>
      <c r="O954" s="198"/>
      <c r="P954" s="198"/>
      <c r="Q954" s="198"/>
      <c r="R954" s="198"/>
      <c r="S954" s="198"/>
      <c r="T954" s="199"/>
      <c r="AT954" s="200" t="s">
        <v>165</v>
      </c>
      <c r="AU954" s="200" t="s">
        <v>86</v>
      </c>
      <c r="AV954" s="13" t="s">
        <v>84</v>
      </c>
      <c r="AW954" s="13" t="s">
        <v>37</v>
      </c>
      <c r="AX954" s="13" t="s">
        <v>76</v>
      </c>
      <c r="AY954" s="200" t="s">
        <v>157</v>
      </c>
    </row>
    <row r="955" spans="2:51" s="13" customFormat="1" ht="10">
      <c r="B955" s="190"/>
      <c r="C955" s="191"/>
      <c r="D955" s="192" t="s">
        <v>165</v>
      </c>
      <c r="E955" s="193" t="s">
        <v>19</v>
      </c>
      <c r="F955" s="194" t="s">
        <v>3293</v>
      </c>
      <c r="G955" s="191"/>
      <c r="H955" s="193" t="s">
        <v>19</v>
      </c>
      <c r="I955" s="195"/>
      <c r="J955" s="191"/>
      <c r="K955" s="191"/>
      <c r="L955" s="196"/>
      <c r="M955" s="197"/>
      <c r="N955" s="198"/>
      <c r="O955" s="198"/>
      <c r="P955" s="198"/>
      <c r="Q955" s="198"/>
      <c r="R955" s="198"/>
      <c r="S955" s="198"/>
      <c r="T955" s="199"/>
      <c r="AT955" s="200" t="s">
        <v>165</v>
      </c>
      <c r="AU955" s="200" t="s">
        <v>86</v>
      </c>
      <c r="AV955" s="13" t="s">
        <v>84</v>
      </c>
      <c r="AW955" s="13" t="s">
        <v>37</v>
      </c>
      <c r="AX955" s="13" t="s">
        <v>76</v>
      </c>
      <c r="AY955" s="200" t="s">
        <v>157</v>
      </c>
    </row>
    <row r="956" spans="2:51" s="13" customFormat="1" ht="10">
      <c r="B956" s="190"/>
      <c r="C956" s="191"/>
      <c r="D956" s="192" t="s">
        <v>165</v>
      </c>
      <c r="E956" s="193" t="s">
        <v>19</v>
      </c>
      <c r="F956" s="194" t="s">
        <v>3294</v>
      </c>
      <c r="G956" s="191"/>
      <c r="H956" s="193" t="s">
        <v>19</v>
      </c>
      <c r="I956" s="195"/>
      <c r="J956" s="191"/>
      <c r="K956" s="191"/>
      <c r="L956" s="196"/>
      <c r="M956" s="197"/>
      <c r="N956" s="198"/>
      <c r="O956" s="198"/>
      <c r="P956" s="198"/>
      <c r="Q956" s="198"/>
      <c r="R956" s="198"/>
      <c r="S956" s="198"/>
      <c r="T956" s="199"/>
      <c r="AT956" s="200" t="s">
        <v>165</v>
      </c>
      <c r="AU956" s="200" t="s">
        <v>86</v>
      </c>
      <c r="AV956" s="13" t="s">
        <v>84</v>
      </c>
      <c r="AW956" s="13" t="s">
        <v>37</v>
      </c>
      <c r="AX956" s="13" t="s">
        <v>76</v>
      </c>
      <c r="AY956" s="200" t="s">
        <v>157</v>
      </c>
    </row>
    <row r="957" spans="2:51" s="13" customFormat="1" ht="10">
      <c r="B957" s="190"/>
      <c r="C957" s="191"/>
      <c r="D957" s="192" t="s">
        <v>165</v>
      </c>
      <c r="E957" s="193" t="s">
        <v>19</v>
      </c>
      <c r="F957" s="194" t="s">
        <v>3295</v>
      </c>
      <c r="G957" s="191"/>
      <c r="H957" s="193" t="s">
        <v>19</v>
      </c>
      <c r="I957" s="195"/>
      <c r="J957" s="191"/>
      <c r="K957" s="191"/>
      <c r="L957" s="196"/>
      <c r="M957" s="197"/>
      <c r="N957" s="198"/>
      <c r="O957" s="198"/>
      <c r="P957" s="198"/>
      <c r="Q957" s="198"/>
      <c r="R957" s="198"/>
      <c r="S957" s="198"/>
      <c r="T957" s="199"/>
      <c r="AT957" s="200" t="s">
        <v>165</v>
      </c>
      <c r="AU957" s="200" t="s">
        <v>86</v>
      </c>
      <c r="AV957" s="13" t="s">
        <v>84</v>
      </c>
      <c r="AW957" s="13" t="s">
        <v>37</v>
      </c>
      <c r="AX957" s="13" t="s">
        <v>76</v>
      </c>
      <c r="AY957" s="200" t="s">
        <v>157</v>
      </c>
    </row>
    <row r="958" spans="2:51" s="13" customFormat="1" ht="10">
      <c r="B958" s="190"/>
      <c r="C958" s="191"/>
      <c r="D958" s="192" t="s">
        <v>165</v>
      </c>
      <c r="E958" s="193" t="s">
        <v>19</v>
      </c>
      <c r="F958" s="194" t="s">
        <v>3296</v>
      </c>
      <c r="G958" s="191"/>
      <c r="H958" s="193" t="s">
        <v>19</v>
      </c>
      <c r="I958" s="195"/>
      <c r="J958" s="191"/>
      <c r="K958" s="191"/>
      <c r="L958" s="196"/>
      <c r="M958" s="197"/>
      <c r="N958" s="198"/>
      <c r="O958" s="198"/>
      <c r="P958" s="198"/>
      <c r="Q958" s="198"/>
      <c r="R958" s="198"/>
      <c r="S958" s="198"/>
      <c r="T958" s="199"/>
      <c r="AT958" s="200" t="s">
        <v>165</v>
      </c>
      <c r="AU958" s="200" t="s">
        <v>86</v>
      </c>
      <c r="AV958" s="13" t="s">
        <v>84</v>
      </c>
      <c r="AW958" s="13" t="s">
        <v>37</v>
      </c>
      <c r="AX958" s="13" t="s">
        <v>76</v>
      </c>
      <c r="AY958" s="200" t="s">
        <v>157</v>
      </c>
    </row>
    <row r="959" spans="2:51" s="13" customFormat="1" ht="10">
      <c r="B959" s="190"/>
      <c r="C959" s="191"/>
      <c r="D959" s="192" t="s">
        <v>165</v>
      </c>
      <c r="E959" s="193" t="s">
        <v>19</v>
      </c>
      <c r="F959" s="194" t="s">
        <v>3297</v>
      </c>
      <c r="G959" s="191"/>
      <c r="H959" s="193" t="s">
        <v>19</v>
      </c>
      <c r="I959" s="195"/>
      <c r="J959" s="191"/>
      <c r="K959" s="191"/>
      <c r="L959" s="196"/>
      <c r="M959" s="197"/>
      <c r="N959" s="198"/>
      <c r="O959" s="198"/>
      <c r="P959" s="198"/>
      <c r="Q959" s="198"/>
      <c r="R959" s="198"/>
      <c r="S959" s="198"/>
      <c r="T959" s="199"/>
      <c r="AT959" s="200" t="s">
        <v>165</v>
      </c>
      <c r="AU959" s="200" t="s">
        <v>86</v>
      </c>
      <c r="AV959" s="13" t="s">
        <v>84</v>
      </c>
      <c r="AW959" s="13" t="s">
        <v>37</v>
      </c>
      <c r="AX959" s="13" t="s">
        <v>76</v>
      </c>
      <c r="AY959" s="200" t="s">
        <v>157</v>
      </c>
    </row>
    <row r="960" spans="2:51" s="13" customFormat="1" ht="10">
      <c r="B960" s="190"/>
      <c r="C960" s="191"/>
      <c r="D960" s="192" t="s">
        <v>165</v>
      </c>
      <c r="E960" s="193" t="s">
        <v>19</v>
      </c>
      <c r="F960" s="194" t="s">
        <v>3298</v>
      </c>
      <c r="G960" s="191"/>
      <c r="H960" s="193" t="s">
        <v>19</v>
      </c>
      <c r="I960" s="195"/>
      <c r="J960" s="191"/>
      <c r="K960" s="191"/>
      <c r="L960" s="196"/>
      <c r="M960" s="197"/>
      <c r="N960" s="198"/>
      <c r="O960" s="198"/>
      <c r="P960" s="198"/>
      <c r="Q960" s="198"/>
      <c r="R960" s="198"/>
      <c r="S960" s="198"/>
      <c r="T960" s="199"/>
      <c r="AT960" s="200" t="s">
        <v>165</v>
      </c>
      <c r="AU960" s="200" t="s">
        <v>86</v>
      </c>
      <c r="AV960" s="13" t="s">
        <v>84</v>
      </c>
      <c r="AW960" s="13" t="s">
        <v>37</v>
      </c>
      <c r="AX960" s="13" t="s">
        <v>76</v>
      </c>
      <c r="AY960" s="200" t="s">
        <v>157</v>
      </c>
    </row>
    <row r="961" spans="2:51" s="13" customFormat="1" ht="10">
      <c r="B961" s="190"/>
      <c r="C961" s="191"/>
      <c r="D961" s="192" t="s">
        <v>165</v>
      </c>
      <c r="E961" s="193" t="s">
        <v>19</v>
      </c>
      <c r="F961" s="194" t="s">
        <v>3303</v>
      </c>
      <c r="G961" s="191"/>
      <c r="H961" s="193" t="s">
        <v>19</v>
      </c>
      <c r="I961" s="195"/>
      <c r="J961" s="191"/>
      <c r="K961" s="191"/>
      <c r="L961" s="196"/>
      <c r="M961" s="197"/>
      <c r="N961" s="198"/>
      <c r="O961" s="198"/>
      <c r="P961" s="198"/>
      <c r="Q961" s="198"/>
      <c r="R961" s="198"/>
      <c r="S961" s="198"/>
      <c r="T961" s="199"/>
      <c r="AT961" s="200" t="s">
        <v>165</v>
      </c>
      <c r="AU961" s="200" t="s">
        <v>86</v>
      </c>
      <c r="AV961" s="13" t="s">
        <v>84</v>
      </c>
      <c r="AW961" s="13" t="s">
        <v>37</v>
      </c>
      <c r="AX961" s="13" t="s">
        <v>76</v>
      </c>
      <c r="AY961" s="200" t="s">
        <v>157</v>
      </c>
    </row>
    <row r="962" spans="2:51" s="13" customFormat="1" ht="10">
      <c r="B962" s="190"/>
      <c r="C962" s="191"/>
      <c r="D962" s="192" t="s">
        <v>165</v>
      </c>
      <c r="E962" s="193" t="s">
        <v>19</v>
      </c>
      <c r="F962" s="194" t="s">
        <v>3319</v>
      </c>
      <c r="G962" s="191"/>
      <c r="H962" s="193" t="s">
        <v>19</v>
      </c>
      <c r="I962" s="195"/>
      <c r="J962" s="191"/>
      <c r="K962" s="191"/>
      <c r="L962" s="196"/>
      <c r="M962" s="197"/>
      <c r="N962" s="198"/>
      <c r="O962" s="198"/>
      <c r="P962" s="198"/>
      <c r="Q962" s="198"/>
      <c r="R962" s="198"/>
      <c r="S962" s="198"/>
      <c r="T962" s="199"/>
      <c r="AT962" s="200" t="s">
        <v>165</v>
      </c>
      <c r="AU962" s="200" t="s">
        <v>86</v>
      </c>
      <c r="AV962" s="13" t="s">
        <v>84</v>
      </c>
      <c r="AW962" s="13" t="s">
        <v>37</v>
      </c>
      <c r="AX962" s="13" t="s">
        <v>76</v>
      </c>
      <c r="AY962" s="200" t="s">
        <v>157</v>
      </c>
    </row>
    <row r="963" spans="2:51" s="14" customFormat="1" ht="10">
      <c r="B963" s="201"/>
      <c r="C963" s="202"/>
      <c r="D963" s="192" t="s">
        <v>165</v>
      </c>
      <c r="E963" s="203" t="s">
        <v>19</v>
      </c>
      <c r="F963" s="204" t="s">
        <v>3580</v>
      </c>
      <c r="G963" s="202"/>
      <c r="H963" s="205">
        <v>72.901</v>
      </c>
      <c r="I963" s="206"/>
      <c r="J963" s="202"/>
      <c r="K963" s="202"/>
      <c r="L963" s="207"/>
      <c r="M963" s="208"/>
      <c r="N963" s="209"/>
      <c r="O963" s="209"/>
      <c r="P963" s="209"/>
      <c r="Q963" s="209"/>
      <c r="R963" s="209"/>
      <c r="S963" s="209"/>
      <c r="T963" s="210"/>
      <c r="AT963" s="211" t="s">
        <v>165</v>
      </c>
      <c r="AU963" s="211" t="s">
        <v>86</v>
      </c>
      <c r="AV963" s="14" t="s">
        <v>86</v>
      </c>
      <c r="AW963" s="14" t="s">
        <v>37</v>
      </c>
      <c r="AX963" s="14" t="s">
        <v>76</v>
      </c>
      <c r="AY963" s="211" t="s">
        <v>157</v>
      </c>
    </row>
    <row r="964" spans="2:51" s="13" customFormat="1" ht="10">
      <c r="B964" s="190"/>
      <c r="C964" s="191"/>
      <c r="D964" s="192" t="s">
        <v>165</v>
      </c>
      <c r="E964" s="193" t="s">
        <v>19</v>
      </c>
      <c r="F964" s="194" t="s">
        <v>3353</v>
      </c>
      <c r="G964" s="191"/>
      <c r="H964" s="193" t="s">
        <v>19</v>
      </c>
      <c r="I964" s="195"/>
      <c r="J964" s="191"/>
      <c r="K964" s="191"/>
      <c r="L964" s="196"/>
      <c r="M964" s="197"/>
      <c r="N964" s="198"/>
      <c r="O964" s="198"/>
      <c r="P964" s="198"/>
      <c r="Q964" s="198"/>
      <c r="R964" s="198"/>
      <c r="S964" s="198"/>
      <c r="T964" s="199"/>
      <c r="AT964" s="200" t="s">
        <v>165</v>
      </c>
      <c r="AU964" s="200" t="s">
        <v>86</v>
      </c>
      <c r="AV964" s="13" t="s">
        <v>84</v>
      </c>
      <c r="AW964" s="13" t="s">
        <v>37</v>
      </c>
      <c r="AX964" s="13" t="s">
        <v>76</v>
      </c>
      <c r="AY964" s="200" t="s">
        <v>157</v>
      </c>
    </row>
    <row r="965" spans="2:51" s="14" customFormat="1" ht="10">
      <c r="B965" s="201"/>
      <c r="C965" s="202"/>
      <c r="D965" s="192" t="s">
        <v>165</v>
      </c>
      <c r="E965" s="203" t="s">
        <v>19</v>
      </c>
      <c r="F965" s="204" t="s">
        <v>3581</v>
      </c>
      <c r="G965" s="202"/>
      <c r="H965" s="205">
        <v>45</v>
      </c>
      <c r="I965" s="206"/>
      <c r="J965" s="202"/>
      <c r="K965" s="202"/>
      <c r="L965" s="207"/>
      <c r="M965" s="208"/>
      <c r="N965" s="209"/>
      <c r="O965" s="209"/>
      <c r="P965" s="209"/>
      <c r="Q965" s="209"/>
      <c r="R965" s="209"/>
      <c r="S965" s="209"/>
      <c r="T965" s="210"/>
      <c r="AT965" s="211" t="s">
        <v>165</v>
      </c>
      <c r="AU965" s="211" t="s">
        <v>86</v>
      </c>
      <c r="AV965" s="14" t="s">
        <v>86</v>
      </c>
      <c r="AW965" s="14" t="s">
        <v>37</v>
      </c>
      <c r="AX965" s="14" t="s">
        <v>76</v>
      </c>
      <c r="AY965" s="211" t="s">
        <v>157</v>
      </c>
    </row>
    <row r="966" spans="2:51" s="15" customFormat="1" ht="10">
      <c r="B966" s="217"/>
      <c r="C966" s="218"/>
      <c r="D966" s="192" t="s">
        <v>165</v>
      </c>
      <c r="E966" s="219" t="s">
        <v>19</v>
      </c>
      <c r="F966" s="220" t="s">
        <v>183</v>
      </c>
      <c r="G966" s="218"/>
      <c r="H966" s="221">
        <v>117.901</v>
      </c>
      <c r="I966" s="222"/>
      <c r="J966" s="218"/>
      <c r="K966" s="218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165</v>
      </c>
      <c r="AU966" s="227" t="s">
        <v>86</v>
      </c>
      <c r="AV966" s="15" t="s">
        <v>163</v>
      </c>
      <c r="AW966" s="15" t="s">
        <v>37</v>
      </c>
      <c r="AX966" s="15" t="s">
        <v>84</v>
      </c>
      <c r="AY966" s="227" t="s">
        <v>157</v>
      </c>
    </row>
    <row r="967" spans="2:63" s="12" customFormat="1" ht="22.75" customHeight="1">
      <c r="B967" s="160"/>
      <c r="C967" s="161"/>
      <c r="D967" s="162" t="s">
        <v>75</v>
      </c>
      <c r="E967" s="174" t="s">
        <v>1651</v>
      </c>
      <c r="F967" s="174" t="s">
        <v>1652</v>
      </c>
      <c r="G967" s="161"/>
      <c r="H967" s="161"/>
      <c r="I967" s="164"/>
      <c r="J967" s="175">
        <f>BK967</f>
        <v>0</v>
      </c>
      <c r="K967" s="161"/>
      <c r="L967" s="166"/>
      <c r="M967" s="167"/>
      <c r="N967" s="168"/>
      <c r="O967" s="168"/>
      <c r="P967" s="169">
        <f>SUM(P968:P969)</f>
        <v>0</v>
      </c>
      <c r="Q967" s="168"/>
      <c r="R967" s="169">
        <f>SUM(R968:R969)</f>
        <v>0</v>
      </c>
      <c r="S967" s="168"/>
      <c r="T967" s="170">
        <f>SUM(T968:T969)</f>
        <v>0</v>
      </c>
      <c r="AR967" s="171" t="s">
        <v>84</v>
      </c>
      <c r="AT967" s="172" t="s">
        <v>75</v>
      </c>
      <c r="AU967" s="172" t="s">
        <v>84</v>
      </c>
      <c r="AY967" s="171" t="s">
        <v>157</v>
      </c>
      <c r="BK967" s="173">
        <f>SUM(BK968:BK969)</f>
        <v>0</v>
      </c>
    </row>
    <row r="968" spans="1:65" s="2" customFormat="1" ht="22.25" customHeight="1">
      <c r="A968" s="36"/>
      <c r="B968" s="37"/>
      <c r="C968" s="176" t="s">
        <v>693</v>
      </c>
      <c r="D968" s="176" t="s">
        <v>159</v>
      </c>
      <c r="E968" s="177" t="s">
        <v>3077</v>
      </c>
      <c r="F968" s="178" t="s">
        <v>3078</v>
      </c>
      <c r="G968" s="179" t="s">
        <v>483</v>
      </c>
      <c r="H968" s="180">
        <v>157.009</v>
      </c>
      <c r="I968" s="181"/>
      <c r="J968" s="182">
        <f>ROUND(I968*H968,2)</f>
        <v>0</v>
      </c>
      <c r="K968" s="183"/>
      <c r="L968" s="41"/>
      <c r="M968" s="184" t="s">
        <v>19</v>
      </c>
      <c r="N968" s="185" t="s">
        <v>47</v>
      </c>
      <c r="O968" s="66"/>
      <c r="P968" s="186">
        <f>O968*H968</f>
        <v>0</v>
      </c>
      <c r="Q968" s="186">
        <v>0</v>
      </c>
      <c r="R968" s="186">
        <f>Q968*H968</f>
        <v>0</v>
      </c>
      <c r="S968" s="186">
        <v>0</v>
      </c>
      <c r="T968" s="187">
        <f>S968*H968</f>
        <v>0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R968" s="188" t="s">
        <v>163</v>
      </c>
      <c r="AT968" s="188" t="s">
        <v>159</v>
      </c>
      <c r="AU968" s="188" t="s">
        <v>86</v>
      </c>
      <c r="AY968" s="19" t="s">
        <v>157</v>
      </c>
      <c r="BE968" s="189">
        <f>IF(N968="základní",J968,0)</f>
        <v>0</v>
      </c>
      <c r="BF968" s="189">
        <f>IF(N968="snížená",J968,0)</f>
        <v>0</v>
      </c>
      <c r="BG968" s="189">
        <f>IF(N968="zákl. přenesená",J968,0)</f>
        <v>0</v>
      </c>
      <c r="BH968" s="189">
        <f>IF(N968="sníž. přenesená",J968,0)</f>
        <v>0</v>
      </c>
      <c r="BI968" s="189">
        <f>IF(N968="nulová",J968,0)</f>
        <v>0</v>
      </c>
      <c r="BJ968" s="19" t="s">
        <v>84</v>
      </c>
      <c r="BK968" s="189">
        <f>ROUND(I968*H968,2)</f>
        <v>0</v>
      </c>
      <c r="BL968" s="19" t="s">
        <v>163</v>
      </c>
      <c r="BM968" s="188" t="s">
        <v>3582</v>
      </c>
    </row>
    <row r="969" spans="1:47" s="2" customFormat="1" ht="10">
      <c r="A969" s="36"/>
      <c r="B969" s="37"/>
      <c r="C969" s="38"/>
      <c r="D969" s="212" t="s">
        <v>178</v>
      </c>
      <c r="E969" s="38"/>
      <c r="F969" s="213" t="s">
        <v>3080</v>
      </c>
      <c r="G969" s="38"/>
      <c r="H969" s="38"/>
      <c r="I969" s="214"/>
      <c r="J969" s="38"/>
      <c r="K969" s="38"/>
      <c r="L969" s="41"/>
      <c r="M969" s="215"/>
      <c r="N969" s="216"/>
      <c r="O969" s="66"/>
      <c r="P969" s="66"/>
      <c r="Q969" s="66"/>
      <c r="R969" s="66"/>
      <c r="S969" s="66"/>
      <c r="T969" s="67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T969" s="19" t="s">
        <v>178</v>
      </c>
      <c r="AU969" s="19" t="s">
        <v>86</v>
      </c>
    </row>
    <row r="970" spans="2:63" s="12" customFormat="1" ht="25.9" customHeight="1">
      <c r="B970" s="160"/>
      <c r="C970" s="161"/>
      <c r="D970" s="162" t="s">
        <v>75</v>
      </c>
      <c r="E970" s="163" t="s">
        <v>1658</v>
      </c>
      <c r="F970" s="163" t="s">
        <v>1659</v>
      </c>
      <c r="G970" s="161"/>
      <c r="H970" s="161"/>
      <c r="I970" s="164"/>
      <c r="J970" s="165">
        <f>BK970</f>
        <v>0</v>
      </c>
      <c r="K970" s="161"/>
      <c r="L970" s="166"/>
      <c r="M970" s="167"/>
      <c r="N970" s="168"/>
      <c r="O970" s="168"/>
      <c r="P970" s="169">
        <f>P971+P1027</f>
        <v>0</v>
      </c>
      <c r="Q970" s="168"/>
      <c r="R970" s="169">
        <f>R971+R1027</f>
        <v>46.95090713999999</v>
      </c>
      <c r="S970" s="168"/>
      <c r="T970" s="170">
        <f>T971+T1027</f>
        <v>0</v>
      </c>
      <c r="AR970" s="171" t="s">
        <v>86</v>
      </c>
      <c r="AT970" s="172" t="s">
        <v>75</v>
      </c>
      <c r="AU970" s="172" t="s">
        <v>76</v>
      </c>
      <c r="AY970" s="171" t="s">
        <v>157</v>
      </c>
      <c r="BK970" s="173">
        <f>BK971+BK1027</f>
        <v>0</v>
      </c>
    </row>
    <row r="971" spans="2:63" s="12" customFormat="1" ht="22.75" customHeight="1">
      <c r="B971" s="160"/>
      <c r="C971" s="161"/>
      <c r="D971" s="162" t="s">
        <v>75</v>
      </c>
      <c r="E971" s="174" t="s">
        <v>3583</v>
      </c>
      <c r="F971" s="174" t="s">
        <v>3584</v>
      </c>
      <c r="G971" s="161"/>
      <c r="H971" s="161"/>
      <c r="I971" s="164"/>
      <c r="J971" s="175">
        <f>BK971</f>
        <v>0</v>
      </c>
      <c r="K971" s="161"/>
      <c r="L971" s="166"/>
      <c r="M971" s="167"/>
      <c r="N971" s="168"/>
      <c r="O971" s="168"/>
      <c r="P971" s="169">
        <f>SUM(P972:P1026)</f>
        <v>0</v>
      </c>
      <c r="Q971" s="168"/>
      <c r="R971" s="169">
        <f>SUM(R972:R1026)</f>
        <v>0.004529640000000001</v>
      </c>
      <c r="S971" s="168"/>
      <c r="T971" s="170">
        <f>SUM(T972:T1026)</f>
        <v>0</v>
      </c>
      <c r="AR971" s="171" t="s">
        <v>86</v>
      </c>
      <c r="AT971" s="172" t="s">
        <v>75</v>
      </c>
      <c r="AU971" s="172" t="s">
        <v>84</v>
      </c>
      <c r="AY971" s="171" t="s">
        <v>157</v>
      </c>
      <c r="BK971" s="173">
        <f>SUM(BK972:BK1026)</f>
        <v>0</v>
      </c>
    </row>
    <row r="972" spans="1:65" s="2" customFormat="1" ht="14.4" customHeight="1">
      <c r="A972" s="36"/>
      <c r="B972" s="37"/>
      <c r="C972" s="176" t="s">
        <v>697</v>
      </c>
      <c r="D972" s="176" t="s">
        <v>159</v>
      </c>
      <c r="E972" s="177" t="s">
        <v>3585</v>
      </c>
      <c r="F972" s="178" t="s">
        <v>3586</v>
      </c>
      <c r="G972" s="179" t="s">
        <v>162</v>
      </c>
      <c r="H972" s="180">
        <v>1</v>
      </c>
      <c r="I972" s="181"/>
      <c r="J972" s="182">
        <f>ROUND(I972*H972,2)</f>
        <v>0</v>
      </c>
      <c r="K972" s="183"/>
      <c r="L972" s="41"/>
      <c r="M972" s="184" t="s">
        <v>19</v>
      </c>
      <c r="N972" s="185" t="s">
        <v>47</v>
      </c>
      <c r="O972" s="66"/>
      <c r="P972" s="186">
        <f>O972*H972</f>
        <v>0</v>
      </c>
      <c r="Q972" s="186">
        <v>1.957E-05</v>
      </c>
      <c r="R972" s="186">
        <f>Q972*H972</f>
        <v>1.957E-05</v>
      </c>
      <c r="S972" s="186">
        <v>0</v>
      </c>
      <c r="T972" s="187">
        <f>S972*H972</f>
        <v>0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188" t="s">
        <v>310</v>
      </c>
      <c r="AT972" s="188" t="s">
        <v>159</v>
      </c>
      <c r="AU972" s="188" t="s">
        <v>86</v>
      </c>
      <c r="AY972" s="19" t="s">
        <v>157</v>
      </c>
      <c r="BE972" s="189">
        <f>IF(N972="základní",J972,0)</f>
        <v>0</v>
      </c>
      <c r="BF972" s="189">
        <f>IF(N972="snížená",J972,0)</f>
        <v>0</v>
      </c>
      <c r="BG972" s="189">
        <f>IF(N972="zákl. přenesená",J972,0)</f>
        <v>0</v>
      </c>
      <c r="BH972" s="189">
        <f>IF(N972="sníž. přenesená",J972,0)</f>
        <v>0</v>
      </c>
      <c r="BI972" s="189">
        <f>IF(N972="nulová",J972,0)</f>
        <v>0</v>
      </c>
      <c r="BJ972" s="19" t="s">
        <v>84</v>
      </c>
      <c r="BK972" s="189">
        <f>ROUND(I972*H972,2)</f>
        <v>0</v>
      </c>
      <c r="BL972" s="19" t="s">
        <v>310</v>
      </c>
      <c r="BM972" s="188" t="s">
        <v>3587</v>
      </c>
    </row>
    <row r="973" spans="2:51" s="13" customFormat="1" ht="10">
      <c r="B973" s="190"/>
      <c r="C973" s="191"/>
      <c r="D973" s="192" t="s">
        <v>165</v>
      </c>
      <c r="E973" s="193" t="s">
        <v>19</v>
      </c>
      <c r="F973" s="194" t="s">
        <v>3292</v>
      </c>
      <c r="G973" s="191"/>
      <c r="H973" s="193" t="s">
        <v>19</v>
      </c>
      <c r="I973" s="195"/>
      <c r="J973" s="191"/>
      <c r="K973" s="191"/>
      <c r="L973" s="196"/>
      <c r="M973" s="197"/>
      <c r="N973" s="198"/>
      <c r="O973" s="198"/>
      <c r="P973" s="198"/>
      <c r="Q973" s="198"/>
      <c r="R973" s="198"/>
      <c r="S973" s="198"/>
      <c r="T973" s="199"/>
      <c r="AT973" s="200" t="s">
        <v>165</v>
      </c>
      <c r="AU973" s="200" t="s">
        <v>86</v>
      </c>
      <c r="AV973" s="13" t="s">
        <v>84</v>
      </c>
      <c r="AW973" s="13" t="s">
        <v>37</v>
      </c>
      <c r="AX973" s="13" t="s">
        <v>76</v>
      </c>
      <c r="AY973" s="200" t="s">
        <v>157</v>
      </c>
    </row>
    <row r="974" spans="2:51" s="13" customFormat="1" ht="10">
      <c r="B974" s="190"/>
      <c r="C974" s="191"/>
      <c r="D974" s="192" t="s">
        <v>165</v>
      </c>
      <c r="E974" s="193" t="s">
        <v>19</v>
      </c>
      <c r="F974" s="194" t="s">
        <v>2903</v>
      </c>
      <c r="G974" s="191"/>
      <c r="H974" s="193" t="s">
        <v>19</v>
      </c>
      <c r="I974" s="195"/>
      <c r="J974" s="191"/>
      <c r="K974" s="191"/>
      <c r="L974" s="196"/>
      <c r="M974" s="197"/>
      <c r="N974" s="198"/>
      <c r="O974" s="198"/>
      <c r="P974" s="198"/>
      <c r="Q974" s="198"/>
      <c r="R974" s="198"/>
      <c r="S974" s="198"/>
      <c r="T974" s="199"/>
      <c r="AT974" s="200" t="s">
        <v>165</v>
      </c>
      <c r="AU974" s="200" t="s">
        <v>86</v>
      </c>
      <c r="AV974" s="13" t="s">
        <v>84</v>
      </c>
      <c r="AW974" s="13" t="s">
        <v>37</v>
      </c>
      <c r="AX974" s="13" t="s">
        <v>76</v>
      </c>
      <c r="AY974" s="200" t="s">
        <v>157</v>
      </c>
    </row>
    <row r="975" spans="2:51" s="13" customFormat="1" ht="10">
      <c r="B975" s="190"/>
      <c r="C975" s="191"/>
      <c r="D975" s="192" t="s">
        <v>165</v>
      </c>
      <c r="E975" s="193" t="s">
        <v>19</v>
      </c>
      <c r="F975" s="194" t="s">
        <v>3293</v>
      </c>
      <c r="G975" s="191"/>
      <c r="H975" s="193" t="s">
        <v>19</v>
      </c>
      <c r="I975" s="195"/>
      <c r="J975" s="191"/>
      <c r="K975" s="191"/>
      <c r="L975" s="196"/>
      <c r="M975" s="197"/>
      <c r="N975" s="198"/>
      <c r="O975" s="198"/>
      <c r="P975" s="198"/>
      <c r="Q975" s="198"/>
      <c r="R975" s="198"/>
      <c r="S975" s="198"/>
      <c r="T975" s="199"/>
      <c r="AT975" s="200" t="s">
        <v>165</v>
      </c>
      <c r="AU975" s="200" t="s">
        <v>86</v>
      </c>
      <c r="AV975" s="13" t="s">
        <v>84</v>
      </c>
      <c r="AW975" s="13" t="s">
        <v>37</v>
      </c>
      <c r="AX975" s="13" t="s">
        <v>76</v>
      </c>
      <c r="AY975" s="200" t="s">
        <v>157</v>
      </c>
    </row>
    <row r="976" spans="2:51" s="13" customFormat="1" ht="10">
      <c r="B976" s="190"/>
      <c r="C976" s="191"/>
      <c r="D976" s="192" t="s">
        <v>165</v>
      </c>
      <c r="E976" s="193" t="s">
        <v>19</v>
      </c>
      <c r="F976" s="194" t="s">
        <v>3294</v>
      </c>
      <c r="G976" s="191"/>
      <c r="H976" s="193" t="s">
        <v>19</v>
      </c>
      <c r="I976" s="195"/>
      <c r="J976" s="191"/>
      <c r="K976" s="191"/>
      <c r="L976" s="196"/>
      <c r="M976" s="197"/>
      <c r="N976" s="198"/>
      <c r="O976" s="198"/>
      <c r="P976" s="198"/>
      <c r="Q976" s="198"/>
      <c r="R976" s="198"/>
      <c r="S976" s="198"/>
      <c r="T976" s="199"/>
      <c r="AT976" s="200" t="s">
        <v>165</v>
      </c>
      <c r="AU976" s="200" t="s">
        <v>86</v>
      </c>
      <c r="AV976" s="13" t="s">
        <v>84</v>
      </c>
      <c r="AW976" s="13" t="s">
        <v>37</v>
      </c>
      <c r="AX976" s="13" t="s">
        <v>76</v>
      </c>
      <c r="AY976" s="200" t="s">
        <v>157</v>
      </c>
    </row>
    <row r="977" spans="2:51" s="13" customFormat="1" ht="10">
      <c r="B977" s="190"/>
      <c r="C977" s="191"/>
      <c r="D977" s="192" t="s">
        <v>165</v>
      </c>
      <c r="E977" s="193" t="s">
        <v>19</v>
      </c>
      <c r="F977" s="194" t="s">
        <v>3295</v>
      </c>
      <c r="G977" s="191"/>
      <c r="H977" s="193" t="s">
        <v>19</v>
      </c>
      <c r="I977" s="195"/>
      <c r="J977" s="191"/>
      <c r="K977" s="191"/>
      <c r="L977" s="196"/>
      <c r="M977" s="197"/>
      <c r="N977" s="198"/>
      <c r="O977" s="198"/>
      <c r="P977" s="198"/>
      <c r="Q977" s="198"/>
      <c r="R977" s="198"/>
      <c r="S977" s="198"/>
      <c r="T977" s="199"/>
      <c r="AT977" s="200" t="s">
        <v>165</v>
      </c>
      <c r="AU977" s="200" t="s">
        <v>86</v>
      </c>
      <c r="AV977" s="13" t="s">
        <v>84</v>
      </c>
      <c r="AW977" s="13" t="s">
        <v>37</v>
      </c>
      <c r="AX977" s="13" t="s">
        <v>76</v>
      </c>
      <c r="AY977" s="200" t="s">
        <v>157</v>
      </c>
    </row>
    <row r="978" spans="2:51" s="13" customFormat="1" ht="10">
      <c r="B978" s="190"/>
      <c r="C978" s="191"/>
      <c r="D978" s="192" t="s">
        <v>165</v>
      </c>
      <c r="E978" s="193" t="s">
        <v>19</v>
      </c>
      <c r="F978" s="194" t="s">
        <v>3296</v>
      </c>
      <c r="G978" s="191"/>
      <c r="H978" s="193" t="s">
        <v>19</v>
      </c>
      <c r="I978" s="195"/>
      <c r="J978" s="191"/>
      <c r="K978" s="191"/>
      <c r="L978" s="196"/>
      <c r="M978" s="197"/>
      <c r="N978" s="198"/>
      <c r="O978" s="198"/>
      <c r="P978" s="198"/>
      <c r="Q978" s="198"/>
      <c r="R978" s="198"/>
      <c r="S978" s="198"/>
      <c r="T978" s="199"/>
      <c r="AT978" s="200" t="s">
        <v>165</v>
      </c>
      <c r="AU978" s="200" t="s">
        <v>86</v>
      </c>
      <c r="AV978" s="13" t="s">
        <v>84</v>
      </c>
      <c r="AW978" s="13" t="s">
        <v>37</v>
      </c>
      <c r="AX978" s="13" t="s">
        <v>76</v>
      </c>
      <c r="AY978" s="200" t="s">
        <v>157</v>
      </c>
    </row>
    <row r="979" spans="2:51" s="13" customFormat="1" ht="10">
      <c r="B979" s="190"/>
      <c r="C979" s="191"/>
      <c r="D979" s="192" t="s">
        <v>165</v>
      </c>
      <c r="E979" s="193" t="s">
        <v>19</v>
      </c>
      <c r="F979" s="194" t="s">
        <v>3297</v>
      </c>
      <c r="G979" s="191"/>
      <c r="H979" s="193" t="s">
        <v>19</v>
      </c>
      <c r="I979" s="195"/>
      <c r="J979" s="191"/>
      <c r="K979" s="191"/>
      <c r="L979" s="196"/>
      <c r="M979" s="197"/>
      <c r="N979" s="198"/>
      <c r="O979" s="198"/>
      <c r="P979" s="198"/>
      <c r="Q979" s="198"/>
      <c r="R979" s="198"/>
      <c r="S979" s="198"/>
      <c r="T979" s="199"/>
      <c r="AT979" s="200" t="s">
        <v>165</v>
      </c>
      <c r="AU979" s="200" t="s">
        <v>86</v>
      </c>
      <c r="AV979" s="13" t="s">
        <v>84</v>
      </c>
      <c r="AW979" s="13" t="s">
        <v>37</v>
      </c>
      <c r="AX979" s="13" t="s">
        <v>76</v>
      </c>
      <c r="AY979" s="200" t="s">
        <v>157</v>
      </c>
    </row>
    <row r="980" spans="2:51" s="13" customFormat="1" ht="10">
      <c r="B980" s="190"/>
      <c r="C980" s="191"/>
      <c r="D980" s="192" t="s">
        <v>165</v>
      </c>
      <c r="E980" s="193" t="s">
        <v>19</v>
      </c>
      <c r="F980" s="194" t="s">
        <v>3319</v>
      </c>
      <c r="G980" s="191"/>
      <c r="H980" s="193" t="s">
        <v>19</v>
      </c>
      <c r="I980" s="195"/>
      <c r="J980" s="191"/>
      <c r="K980" s="191"/>
      <c r="L980" s="196"/>
      <c r="M980" s="197"/>
      <c r="N980" s="198"/>
      <c r="O980" s="198"/>
      <c r="P980" s="198"/>
      <c r="Q980" s="198"/>
      <c r="R980" s="198"/>
      <c r="S980" s="198"/>
      <c r="T980" s="199"/>
      <c r="AT980" s="200" t="s">
        <v>165</v>
      </c>
      <c r="AU980" s="200" t="s">
        <v>86</v>
      </c>
      <c r="AV980" s="13" t="s">
        <v>84</v>
      </c>
      <c r="AW980" s="13" t="s">
        <v>37</v>
      </c>
      <c r="AX980" s="13" t="s">
        <v>76</v>
      </c>
      <c r="AY980" s="200" t="s">
        <v>157</v>
      </c>
    </row>
    <row r="981" spans="2:51" s="14" customFormat="1" ht="10">
      <c r="B981" s="201"/>
      <c r="C981" s="202"/>
      <c r="D981" s="192" t="s">
        <v>165</v>
      </c>
      <c r="E981" s="203" t="s">
        <v>19</v>
      </c>
      <c r="F981" s="204" t="s">
        <v>3588</v>
      </c>
      <c r="G981" s="202"/>
      <c r="H981" s="205">
        <v>1</v>
      </c>
      <c r="I981" s="206"/>
      <c r="J981" s="202"/>
      <c r="K981" s="202"/>
      <c r="L981" s="207"/>
      <c r="M981" s="208"/>
      <c r="N981" s="209"/>
      <c r="O981" s="209"/>
      <c r="P981" s="209"/>
      <c r="Q981" s="209"/>
      <c r="R981" s="209"/>
      <c r="S981" s="209"/>
      <c r="T981" s="210"/>
      <c r="AT981" s="211" t="s">
        <v>165</v>
      </c>
      <c r="AU981" s="211" t="s">
        <v>86</v>
      </c>
      <c r="AV981" s="14" t="s">
        <v>86</v>
      </c>
      <c r="AW981" s="14" t="s">
        <v>37</v>
      </c>
      <c r="AX981" s="14" t="s">
        <v>84</v>
      </c>
      <c r="AY981" s="211" t="s">
        <v>157</v>
      </c>
    </row>
    <row r="982" spans="1:65" s="2" customFormat="1" ht="14.4" customHeight="1">
      <c r="A982" s="36"/>
      <c r="B982" s="37"/>
      <c r="C982" s="239" t="s">
        <v>701</v>
      </c>
      <c r="D982" s="239" t="s">
        <v>311</v>
      </c>
      <c r="E982" s="240" t="s">
        <v>3589</v>
      </c>
      <c r="F982" s="241" t="s">
        <v>3590</v>
      </c>
      <c r="G982" s="242" t="s">
        <v>162</v>
      </c>
      <c r="H982" s="243">
        <v>1</v>
      </c>
      <c r="I982" s="244"/>
      <c r="J982" s="245">
        <f>ROUND(I982*H982,2)</f>
        <v>0</v>
      </c>
      <c r="K982" s="246"/>
      <c r="L982" s="247"/>
      <c r="M982" s="248" t="s">
        <v>19</v>
      </c>
      <c r="N982" s="249" t="s">
        <v>47</v>
      </c>
      <c r="O982" s="66"/>
      <c r="P982" s="186">
        <f>O982*H982</f>
        <v>0</v>
      </c>
      <c r="Q982" s="186">
        <v>0.00038</v>
      </c>
      <c r="R982" s="186">
        <f>Q982*H982</f>
        <v>0.00038</v>
      </c>
      <c r="S982" s="186">
        <v>0</v>
      </c>
      <c r="T982" s="187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88" t="s">
        <v>490</v>
      </c>
      <c r="AT982" s="188" t="s">
        <v>311</v>
      </c>
      <c r="AU982" s="188" t="s">
        <v>86</v>
      </c>
      <c r="AY982" s="19" t="s">
        <v>157</v>
      </c>
      <c r="BE982" s="189">
        <f>IF(N982="základní",J982,0)</f>
        <v>0</v>
      </c>
      <c r="BF982" s="189">
        <f>IF(N982="snížená",J982,0)</f>
        <v>0</v>
      </c>
      <c r="BG982" s="189">
        <f>IF(N982="zákl. přenesená",J982,0)</f>
        <v>0</v>
      </c>
      <c r="BH982" s="189">
        <f>IF(N982="sníž. přenesená",J982,0)</f>
        <v>0</v>
      </c>
      <c r="BI982" s="189">
        <f>IF(N982="nulová",J982,0)</f>
        <v>0</v>
      </c>
      <c r="BJ982" s="19" t="s">
        <v>84</v>
      </c>
      <c r="BK982" s="189">
        <f>ROUND(I982*H982,2)</f>
        <v>0</v>
      </c>
      <c r="BL982" s="19" t="s">
        <v>310</v>
      </c>
      <c r="BM982" s="188" t="s">
        <v>3591</v>
      </c>
    </row>
    <row r="983" spans="2:51" s="13" customFormat="1" ht="10">
      <c r="B983" s="190"/>
      <c r="C983" s="191"/>
      <c r="D983" s="192" t="s">
        <v>165</v>
      </c>
      <c r="E983" s="193" t="s">
        <v>19</v>
      </c>
      <c r="F983" s="194" t="s">
        <v>3292</v>
      </c>
      <c r="G983" s="191"/>
      <c r="H983" s="193" t="s">
        <v>19</v>
      </c>
      <c r="I983" s="195"/>
      <c r="J983" s="191"/>
      <c r="K983" s="191"/>
      <c r="L983" s="196"/>
      <c r="M983" s="197"/>
      <c r="N983" s="198"/>
      <c r="O983" s="198"/>
      <c r="P983" s="198"/>
      <c r="Q983" s="198"/>
      <c r="R983" s="198"/>
      <c r="S983" s="198"/>
      <c r="T983" s="199"/>
      <c r="AT983" s="200" t="s">
        <v>165</v>
      </c>
      <c r="AU983" s="200" t="s">
        <v>86</v>
      </c>
      <c r="AV983" s="13" t="s">
        <v>84</v>
      </c>
      <c r="AW983" s="13" t="s">
        <v>37</v>
      </c>
      <c r="AX983" s="13" t="s">
        <v>76</v>
      </c>
      <c r="AY983" s="200" t="s">
        <v>157</v>
      </c>
    </row>
    <row r="984" spans="2:51" s="13" customFormat="1" ht="10">
      <c r="B984" s="190"/>
      <c r="C984" s="191"/>
      <c r="D984" s="192" t="s">
        <v>165</v>
      </c>
      <c r="E984" s="193" t="s">
        <v>19</v>
      </c>
      <c r="F984" s="194" t="s">
        <v>2903</v>
      </c>
      <c r="G984" s="191"/>
      <c r="H984" s="193" t="s">
        <v>19</v>
      </c>
      <c r="I984" s="195"/>
      <c r="J984" s="191"/>
      <c r="K984" s="191"/>
      <c r="L984" s="196"/>
      <c r="M984" s="197"/>
      <c r="N984" s="198"/>
      <c r="O984" s="198"/>
      <c r="P984" s="198"/>
      <c r="Q984" s="198"/>
      <c r="R984" s="198"/>
      <c r="S984" s="198"/>
      <c r="T984" s="199"/>
      <c r="AT984" s="200" t="s">
        <v>165</v>
      </c>
      <c r="AU984" s="200" t="s">
        <v>86</v>
      </c>
      <c r="AV984" s="13" t="s">
        <v>84</v>
      </c>
      <c r="AW984" s="13" t="s">
        <v>37</v>
      </c>
      <c r="AX984" s="13" t="s">
        <v>76</v>
      </c>
      <c r="AY984" s="200" t="s">
        <v>157</v>
      </c>
    </row>
    <row r="985" spans="2:51" s="13" customFormat="1" ht="10">
      <c r="B985" s="190"/>
      <c r="C985" s="191"/>
      <c r="D985" s="192" t="s">
        <v>165</v>
      </c>
      <c r="E985" s="193" t="s">
        <v>19</v>
      </c>
      <c r="F985" s="194" t="s">
        <v>3293</v>
      </c>
      <c r="G985" s="191"/>
      <c r="H985" s="193" t="s">
        <v>19</v>
      </c>
      <c r="I985" s="195"/>
      <c r="J985" s="191"/>
      <c r="K985" s="191"/>
      <c r="L985" s="196"/>
      <c r="M985" s="197"/>
      <c r="N985" s="198"/>
      <c r="O985" s="198"/>
      <c r="P985" s="198"/>
      <c r="Q985" s="198"/>
      <c r="R985" s="198"/>
      <c r="S985" s="198"/>
      <c r="T985" s="199"/>
      <c r="AT985" s="200" t="s">
        <v>165</v>
      </c>
      <c r="AU985" s="200" t="s">
        <v>86</v>
      </c>
      <c r="AV985" s="13" t="s">
        <v>84</v>
      </c>
      <c r="AW985" s="13" t="s">
        <v>37</v>
      </c>
      <c r="AX985" s="13" t="s">
        <v>76</v>
      </c>
      <c r="AY985" s="200" t="s">
        <v>157</v>
      </c>
    </row>
    <row r="986" spans="2:51" s="13" customFormat="1" ht="10">
      <c r="B986" s="190"/>
      <c r="C986" s="191"/>
      <c r="D986" s="192" t="s">
        <v>165</v>
      </c>
      <c r="E986" s="193" t="s">
        <v>19</v>
      </c>
      <c r="F986" s="194" t="s">
        <v>3294</v>
      </c>
      <c r="G986" s="191"/>
      <c r="H986" s="193" t="s">
        <v>19</v>
      </c>
      <c r="I986" s="195"/>
      <c r="J986" s="191"/>
      <c r="K986" s="191"/>
      <c r="L986" s="196"/>
      <c r="M986" s="197"/>
      <c r="N986" s="198"/>
      <c r="O986" s="198"/>
      <c r="P986" s="198"/>
      <c r="Q986" s="198"/>
      <c r="R986" s="198"/>
      <c r="S986" s="198"/>
      <c r="T986" s="199"/>
      <c r="AT986" s="200" t="s">
        <v>165</v>
      </c>
      <c r="AU986" s="200" t="s">
        <v>86</v>
      </c>
      <c r="AV986" s="13" t="s">
        <v>84</v>
      </c>
      <c r="AW986" s="13" t="s">
        <v>37</v>
      </c>
      <c r="AX986" s="13" t="s">
        <v>76</v>
      </c>
      <c r="AY986" s="200" t="s">
        <v>157</v>
      </c>
    </row>
    <row r="987" spans="2:51" s="13" customFormat="1" ht="10">
      <c r="B987" s="190"/>
      <c r="C987" s="191"/>
      <c r="D987" s="192" t="s">
        <v>165</v>
      </c>
      <c r="E987" s="193" t="s">
        <v>19</v>
      </c>
      <c r="F987" s="194" t="s">
        <v>3295</v>
      </c>
      <c r="G987" s="191"/>
      <c r="H987" s="193" t="s">
        <v>19</v>
      </c>
      <c r="I987" s="195"/>
      <c r="J987" s="191"/>
      <c r="K987" s="191"/>
      <c r="L987" s="196"/>
      <c r="M987" s="197"/>
      <c r="N987" s="198"/>
      <c r="O987" s="198"/>
      <c r="P987" s="198"/>
      <c r="Q987" s="198"/>
      <c r="R987" s="198"/>
      <c r="S987" s="198"/>
      <c r="T987" s="199"/>
      <c r="AT987" s="200" t="s">
        <v>165</v>
      </c>
      <c r="AU987" s="200" t="s">
        <v>86</v>
      </c>
      <c r="AV987" s="13" t="s">
        <v>84</v>
      </c>
      <c r="AW987" s="13" t="s">
        <v>37</v>
      </c>
      <c r="AX987" s="13" t="s">
        <v>76</v>
      </c>
      <c r="AY987" s="200" t="s">
        <v>157</v>
      </c>
    </row>
    <row r="988" spans="2:51" s="13" customFormat="1" ht="10">
      <c r="B988" s="190"/>
      <c r="C988" s="191"/>
      <c r="D988" s="192" t="s">
        <v>165</v>
      </c>
      <c r="E988" s="193" t="s">
        <v>19</v>
      </c>
      <c r="F988" s="194" t="s">
        <v>3296</v>
      </c>
      <c r="G988" s="191"/>
      <c r="H988" s="193" t="s">
        <v>19</v>
      </c>
      <c r="I988" s="195"/>
      <c r="J988" s="191"/>
      <c r="K988" s="191"/>
      <c r="L988" s="196"/>
      <c r="M988" s="197"/>
      <c r="N988" s="198"/>
      <c r="O988" s="198"/>
      <c r="P988" s="198"/>
      <c r="Q988" s="198"/>
      <c r="R988" s="198"/>
      <c r="S988" s="198"/>
      <c r="T988" s="199"/>
      <c r="AT988" s="200" t="s">
        <v>165</v>
      </c>
      <c r="AU988" s="200" t="s">
        <v>86</v>
      </c>
      <c r="AV988" s="13" t="s">
        <v>84</v>
      </c>
      <c r="AW988" s="13" t="s">
        <v>37</v>
      </c>
      <c r="AX988" s="13" t="s">
        <v>76</v>
      </c>
      <c r="AY988" s="200" t="s">
        <v>157</v>
      </c>
    </row>
    <row r="989" spans="2:51" s="13" customFormat="1" ht="10">
      <c r="B989" s="190"/>
      <c r="C989" s="191"/>
      <c r="D989" s="192" t="s">
        <v>165</v>
      </c>
      <c r="E989" s="193" t="s">
        <v>19</v>
      </c>
      <c r="F989" s="194" t="s">
        <v>3297</v>
      </c>
      <c r="G989" s="191"/>
      <c r="H989" s="193" t="s">
        <v>19</v>
      </c>
      <c r="I989" s="195"/>
      <c r="J989" s="191"/>
      <c r="K989" s="191"/>
      <c r="L989" s="196"/>
      <c r="M989" s="197"/>
      <c r="N989" s="198"/>
      <c r="O989" s="198"/>
      <c r="P989" s="198"/>
      <c r="Q989" s="198"/>
      <c r="R989" s="198"/>
      <c r="S989" s="198"/>
      <c r="T989" s="199"/>
      <c r="AT989" s="200" t="s">
        <v>165</v>
      </c>
      <c r="AU989" s="200" t="s">
        <v>86</v>
      </c>
      <c r="AV989" s="13" t="s">
        <v>84</v>
      </c>
      <c r="AW989" s="13" t="s">
        <v>37</v>
      </c>
      <c r="AX989" s="13" t="s">
        <v>76</v>
      </c>
      <c r="AY989" s="200" t="s">
        <v>157</v>
      </c>
    </row>
    <row r="990" spans="2:51" s="13" customFormat="1" ht="10">
      <c r="B990" s="190"/>
      <c r="C990" s="191"/>
      <c r="D990" s="192" t="s">
        <v>165</v>
      </c>
      <c r="E990" s="193" t="s">
        <v>19</v>
      </c>
      <c r="F990" s="194" t="s">
        <v>3319</v>
      </c>
      <c r="G990" s="191"/>
      <c r="H990" s="193" t="s">
        <v>19</v>
      </c>
      <c r="I990" s="195"/>
      <c r="J990" s="191"/>
      <c r="K990" s="191"/>
      <c r="L990" s="196"/>
      <c r="M990" s="197"/>
      <c r="N990" s="198"/>
      <c r="O990" s="198"/>
      <c r="P990" s="198"/>
      <c r="Q990" s="198"/>
      <c r="R990" s="198"/>
      <c r="S990" s="198"/>
      <c r="T990" s="199"/>
      <c r="AT990" s="200" t="s">
        <v>165</v>
      </c>
      <c r="AU990" s="200" t="s">
        <v>86</v>
      </c>
      <c r="AV990" s="13" t="s">
        <v>84</v>
      </c>
      <c r="AW990" s="13" t="s">
        <v>37</v>
      </c>
      <c r="AX990" s="13" t="s">
        <v>76</v>
      </c>
      <c r="AY990" s="200" t="s">
        <v>157</v>
      </c>
    </row>
    <row r="991" spans="2:51" s="14" customFormat="1" ht="10">
      <c r="B991" s="201"/>
      <c r="C991" s="202"/>
      <c r="D991" s="192" t="s">
        <v>165</v>
      </c>
      <c r="E991" s="203" t="s">
        <v>19</v>
      </c>
      <c r="F991" s="204" t="s">
        <v>3264</v>
      </c>
      <c r="G991" s="202"/>
      <c r="H991" s="205">
        <v>1</v>
      </c>
      <c r="I991" s="206"/>
      <c r="J991" s="202"/>
      <c r="K991" s="202"/>
      <c r="L991" s="207"/>
      <c r="M991" s="208"/>
      <c r="N991" s="209"/>
      <c r="O991" s="209"/>
      <c r="P991" s="209"/>
      <c r="Q991" s="209"/>
      <c r="R991" s="209"/>
      <c r="S991" s="209"/>
      <c r="T991" s="210"/>
      <c r="AT991" s="211" t="s">
        <v>165</v>
      </c>
      <c r="AU991" s="211" t="s">
        <v>86</v>
      </c>
      <c r="AV991" s="14" t="s">
        <v>86</v>
      </c>
      <c r="AW991" s="14" t="s">
        <v>37</v>
      </c>
      <c r="AX991" s="14" t="s">
        <v>84</v>
      </c>
      <c r="AY991" s="211" t="s">
        <v>157</v>
      </c>
    </row>
    <row r="992" spans="1:65" s="2" customFormat="1" ht="14.4" customHeight="1">
      <c r="A992" s="36"/>
      <c r="B992" s="37"/>
      <c r="C992" s="176" t="s">
        <v>707</v>
      </c>
      <c r="D992" s="176" t="s">
        <v>159</v>
      </c>
      <c r="E992" s="177" t="s">
        <v>3592</v>
      </c>
      <c r="F992" s="178" t="s">
        <v>3593</v>
      </c>
      <c r="G992" s="179" t="s">
        <v>162</v>
      </c>
      <c r="H992" s="180">
        <v>1</v>
      </c>
      <c r="I992" s="181"/>
      <c r="J992" s="182">
        <f>ROUND(I992*H992,2)</f>
        <v>0</v>
      </c>
      <c r="K992" s="183"/>
      <c r="L992" s="41"/>
      <c r="M992" s="184" t="s">
        <v>19</v>
      </c>
      <c r="N992" s="185" t="s">
        <v>47</v>
      </c>
      <c r="O992" s="66"/>
      <c r="P992" s="186">
        <f>O992*H992</f>
        <v>0</v>
      </c>
      <c r="Q992" s="186">
        <v>1.957E-05</v>
      </c>
      <c r="R992" s="186">
        <f>Q992*H992</f>
        <v>1.957E-05</v>
      </c>
      <c r="S992" s="186">
        <v>0</v>
      </c>
      <c r="T992" s="187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188" t="s">
        <v>310</v>
      </c>
      <c r="AT992" s="188" t="s">
        <v>159</v>
      </c>
      <c r="AU992" s="188" t="s">
        <v>86</v>
      </c>
      <c r="AY992" s="19" t="s">
        <v>157</v>
      </c>
      <c r="BE992" s="189">
        <f>IF(N992="základní",J992,0)</f>
        <v>0</v>
      </c>
      <c r="BF992" s="189">
        <f>IF(N992="snížená",J992,0)</f>
        <v>0</v>
      </c>
      <c r="BG992" s="189">
        <f>IF(N992="zákl. přenesená",J992,0)</f>
        <v>0</v>
      </c>
      <c r="BH992" s="189">
        <f>IF(N992="sníž. přenesená",J992,0)</f>
        <v>0</v>
      </c>
      <c r="BI992" s="189">
        <f>IF(N992="nulová",J992,0)</f>
        <v>0</v>
      </c>
      <c r="BJ992" s="19" t="s">
        <v>84</v>
      </c>
      <c r="BK992" s="189">
        <f>ROUND(I992*H992,2)</f>
        <v>0</v>
      </c>
      <c r="BL992" s="19" t="s">
        <v>310</v>
      </c>
      <c r="BM992" s="188" t="s">
        <v>3594</v>
      </c>
    </row>
    <row r="993" spans="2:51" s="13" customFormat="1" ht="10">
      <c r="B993" s="190"/>
      <c r="C993" s="191"/>
      <c r="D993" s="192" t="s">
        <v>165</v>
      </c>
      <c r="E993" s="193" t="s">
        <v>19</v>
      </c>
      <c r="F993" s="194" t="s">
        <v>3292</v>
      </c>
      <c r="G993" s="191"/>
      <c r="H993" s="193" t="s">
        <v>19</v>
      </c>
      <c r="I993" s="195"/>
      <c r="J993" s="191"/>
      <c r="K993" s="191"/>
      <c r="L993" s="196"/>
      <c r="M993" s="197"/>
      <c r="N993" s="198"/>
      <c r="O993" s="198"/>
      <c r="P993" s="198"/>
      <c r="Q993" s="198"/>
      <c r="R993" s="198"/>
      <c r="S993" s="198"/>
      <c r="T993" s="199"/>
      <c r="AT993" s="200" t="s">
        <v>165</v>
      </c>
      <c r="AU993" s="200" t="s">
        <v>86</v>
      </c>
      <c r="AV993" s="13" t="s">
        <v>84</v>
      </c>
      <c r="AW993" s="13" t="s">
        <v>37</v>
      </c>
      <c r="AX993" s="13" t="s">
        <v>76</v>
      </c>
      <c r="AY993" s="200" t="s">
        <v>157</v>
      </c>
    </row>
    <row r="994" spans="2:51" s="13" customFormat="1" ht="10">
      <c r="B994" s="190"/>
      <c r="C994" s="191"/>
      <c r="D994" s="192" t="s">
        <v>165</v>
      </c>
      <c r="E994" s="193" t="s">
        <v>19</v>
      </c>
      <c r="F994" s="194" t="s">
        <v>2903</v>
      </c>
      <c r="G994" s="191"/>
      <c r="H994" s="193" t="s">
        <v>19</v>
      </c>
      <c r="I994" s="195"/>
      <c r="J994" s="191"/>
      <c r="K994" s="191"/>
      <c r="L994" s="196"/>
      <c r="M994" s="197"/>
      <c r="N994" s="198"/>
      <c r="O994" s="198"/>
      <c r="P994" s="198"/>
      <c r="Q994" s="198"/>
      <c r="R994" s="198"/>
      <c r="S994" s="198"/>
      <c r="T994" s="199"/>
      <c r="AT994" s="200" t="s">
        <v>165</v>
      </c>
      <c r="AU994" s="200" t="s">
        <v>86</v>
      </c>
      <c r="AV994" s="13" t="s">
        <v>84</v>
      </c>
      <c r="AW994" s="13" t="s">
        <v>37</v>
      </c>
      <c r="AX994" s="13" t="s">
        <v>76</v>
      </c>
      <c r="AY994" s="200" t="s">
        <v>157</v>
      </c>
    </row>
    <row r="995" spans="2:51" s="13" customFormat="1" ht="10">
      <c r="B995" s="190"/>
      <c r="C995" s="191"/>
      <c r="D995" s="192" t="s">
        <v>165</v>
      </c>
      <c r="E995" s="193" t="s">
        <v>19</v>
      </c>
      <c r="F995" s="194" t="s">
        <v>3293</v>
      </c>
      <c r="G995" s="191"/>
      <c r="H995" s="193" t="s">
        <v>19</v>
      </c>
      <c r="I995" s="195"/>
      <c r="J995" s="191"/>
      <c r="K995" s="191"/>
      <c r="L995" s="196"/>
      <c r="M995" s="197"/>
      <c r="N995" s="198"/>
      <c r="O995" s="198"/>
      <c r="P995" s="198"/>
      <c r="Q995" s="198"/>
      <c r="R995" s="198"/>
      <c r="S995" s="198"/>
      <c r="T995" s="199"/>
      <c r="AT995" s="200" t="s">
        <v>165</v>
      </c>
      <c r="AU995" s="200" t="s">
        <v>86</v>
      </c>
      <c r="AV995" s="13" t="s">
        <v>84</v>
      </c>
      <c r="AW995" s="13" t="s">
        <v>37</v>
      </c>
      <c r="AX995" s="13" t="s">
        <v>76</v>
      </c>
      <c r="AY995" s="200" t="s">
        <v>157</v>
      </c>
    </row>
    <row r="996" spans="2:51" s="13" customFormat="1" ht="10">
      <c r="B996" s="190"/>
      <c r="C996" s="191"/>
      <c r="D996" s="192" t="s">
        <v>165</v>
      </c>
      <c r="E996" s="193" t="s">
        <v>19</v>
      </c>
      <c r="F996" s="194" t="s">
        <v>3297</v>
      </c>
      <c r="G996" s="191"/>
      <c r="H996" s="193" t="s">
        <v>19</v>
      </c>
      <c r="I996" s="195"/>
      <c r="J996" s="191"/>
      <c r="K996" s="191"/>
      <c r="L996" s="196"/>
      <c r="M996" s="197"/>
      <c r="N996" s="198"/>
      <c r="O996" s="198"/>
      <c r="P996" s="198"/>
      <c r="Q996" s="198"/>
      <c r="R996" s="198"/>
      <c r="S996" s="198"/>
      <c r="T996" s="199"/>
      <c r="AT996" s="200" t="s">
        <v>165</v>
      </c>
      <c r="AU996" s="200" t="s">
        <v>86</v>
      </c>
      <c r="AV996" s="13" t="s">
        <v>84</v>
      </c>
      <c r="AW996" s="13" t="s">
        <v>37</v>
      </c>
      <c r="AX996" s="13" t="s">
        <v>76</v>
      </c>
      <c r="AY996" s="200" t="s">
        <v>157</v>
      </c>
    </row>
    <row r="997" spans="2:51" s="13" customFormat="1" ht="10">
      <c r="B997" s="190"/>
      <c r="C997" s="191"/>
      <c r="D997" s="192" t="s">
        <v>165</v>
      </c>
      <c r="E997" s="193" t="s">
        <v>19</v>
      </c>
      <c r="F997" s="194" t="s">
        <v>3319</v>
      </c>
      <c r="G997" s="191"/>
      <c r="H997" s="193" t="s">
        <v>19</v>
      </c>
      <c r="I997" s="195"/>
      <c r="J997" s="191"/>
      <c r="K997" s="191"/>
      <c r="L997" s="196"/>
      <c r="M997" s="197"/>
      <c r="N997" s="198"/>
      <c r="O997" s="198"/>
      <c r="P997" s="198"/>
      <c r="Q997" s="198"/>
      <c r="R997" s="198"/>
      <c r="S997" s="198"/>
      <c r="T997" s="199"/>
      <c r="AT997" s="200" t="s">
        <v>165</v>
      </c>
      <c r="AU997" s="200" t="s">
        <v>86</v>
      </c>
      <c r="AV997" s="13" t="s">
        <v>84</v>
      </c>
      <c r="AW997" s="13" t="s">
        <v>37</v>
      </c>
      <c r="AX997" s="13" t="s">
        <v>76</v>
      </c>
      <c r="AY997" s="200" t="s">
        <v>157</v>
      </c>
    </row>
    <row r="998" spans="2:51" s="13" customFormat="1" ht="10">
      <c r="B998" s="190"/>
      <c r="C998" s="191"/>
      <c r="D998" s="192" t="s">
        <v>165</v>
      </c>
      <c r="E998" s="193" t="s">
        <v>19</v>
      </c>
      <c r="F998" s="194" t="s">
        <v>3595</v>
      </c>
      <c r="G998" s="191"/>
      <c r="H998" s="193" t="s">
        <v>19</v>
      </c>
      <c r="I998" s="195"/>
      <c r="J998" s="191"/>
      <c r="K998" s="191"/>
      <c r="L998" s="196"/>
      <c r="M998" s="197"/>
      <c r="N998" s="198"/>
      <c r="O998" s="198"/>
      <c r="P998" s="198"/>
      <c r="Q998" s="198"/>
      <c r="R998" s="198"/>
      <c r="S998" s="198"/>
      <c r="T998" s="199"/>
      <c r="AT998" s="200" t="s">
        <v>165</v>
      </c>
      <c r="AU998" s="200" t="s">
        <v>86</v>
      </c>
      <c r="AV998" s="13" t="s">
        <v>84</v>
      </c>
      <c r="AW998" s="13" t="s">
        <v>37</v>
      </c>
      <c r="AX998" s="13" t="s">
        <v>76</v>
      </c>
      <c r="AY998" s="200" t="s">
        <v>157</v>
      </c>
    </row>
    <row r="999" spans="2:51" s="14" customFormat="1" ht="10">
      <c r="B999" s="201"/>
      <c r="C999" s="202"/>
      <c r="D999" s="192" t="s">
        <v>165</v>
      </c>
      <c r="E999" s="203" t="s">
        <v>19</v>
      </c>
      <c r="F999" s="204" t="s">
        <v>3596</v>
      </c>
      <c r="G999" s="202"/>
      <c r="H999" s="205">
        <v>1</v>
      </c>
      <c r="I999" s="206"/>
      <c r="J999" s="202"/>
      <c r="K999" s="202"/>
      <c r="L999" s="207"/>
      <c r="M999" s="208"/>
      <c r="N999" s="209"/>
      <c r="O999" s="209"/>
      <c r="P999" s="209"/>
      <c r="Q999" s="209"/>
      <c r="R999" s="209"/>
      <c r="S999" s="209"/>
      <c r="T999" s="210"/>
      <c r="AT999" s="211" t="s">
        <v>165</v>
      </c>
      <c r="AU999" s="211" t="s">
        <v>86</v>
      </c>
      <c r="AV999" s="14" t="s">
        <v>86</v>
      </c>
      <c r="AW999" s="14" t="s">
        <v>37</v>
      </c>
      <c r="AX999" s="14" t="s">
        <v>84</v>
      </c>
      <c r="AY999" s="211" t="s">
        <v>157</v>
      </c>
    </row>
    <row r="1000" spans="1:65" s="2" customFormat="1" ht="14.4" customHeight="1">
      <c r="A1000" s="36"/>
      <c r="B1000" s="37"/>
      <c r="C1000" s="239" t="s">
        <v>714</v>
      </c>
      <c r="D1000" s="239" t="s">
        <v>311</v>
      </c>
      <c r="E1000" s="240" t="s">
        <v>3597</v>
      </c>
      <c r="F1000" s="241" t="s">
        <v>3598</v>
      </c>
      <c r="G1000" s="242" t="s">
        <v>162</v>
      </c>
      <c r="H1000" s="243">
        <v>1</v>
      </c>
      <c r="I1000" s="244"/>
      <c r="J1000" s="245">
        <f>ROUND(I1000*H1000,2)</f>
        <v>0</v>
      </c>
      <c r="K1000" s="246"/>
      <c r="L1000" s="247"/>
      <c r="M1000" s="248" t="s">
        <v>19</v>
      </c>
      <c r="N1000" s="249" t="s">
        <v>47</v>
      </c>
      <c r="O1000" s="66"/>
      <c r="P1000" s="186">
        <f>O1000*H1000</f>
        <v>0</v>
      </c>
      <c r="Q1000" s="186">
        <v>0.00038</v>
      </c>
      <c r="R1000" s="186">
        <f>Q1000*H1000</f>
        <v>0.00038</v>
      </c>
      <c r="S1000" s="186">
        <v>0</v>
      </c>
      <c r="T1000" s="187">
        <f>S1000*H1000</f>
        <v>0</v>
      </c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R1000" s="188" t="s">
        <v>490</v>
      </c>
      <c r="AT1000" s="188" t="s">
        <v>311</v>
      </c>
      <c r="AU1000" s="188" t="s">
        <v>86</v>
      </c>
      <c r="AY1000" s="19" t="s">
        <v>157</v>
      </c>
      <c r="BE1000" s="189">
        <f>IF(N1000="základní",J1000,0)</f>
        <v>0</v>
      </c>
      <c r="BF1000" s="189">
        <f>IF(N1000="snížená",J1000,0)</f>
        <v>0</v>
      </c>
      <c r="BG1000" s="189">
        <f>IF(N1000="zákl. přenesená",J1000,0)</f>
        <v>0</v>
      </c>
      <c r="BH1000" s="189">
        <f>IF(N1000="sníž. přenesená",J1000,0)</f>
        <v>0</v>
      </c>
      <c r="BI1000" s="189">
        <f>IF(N1000="nulová",J1000,0)</f>
        <v>0</v>
      </c>
      <c r="BJ1000" s="19" t="s">
        <v>84</v>
      </c>
      <c r="BK1000" s="189">
        <f>ROUND(I1000*H1000,2)</f>
        <v>0</v>
      </c>
      <c r="BL1000" s="19" t="s">
        <v>310</v>
      </c>
      <c r="BM1000" s="188" t="s">
        <v>3599</v>
      </c>
    </row>
    <row r="1001" spans="1:47" s="2" customFormat="1" ht="10">
      <c r="A1001" s="36"/>
      <c r="B1001" s="37"/>
      <c r="C1001" s="38"/>
      <c r="D1001" s="212" t="s">
        <v>178</v>
      </c>
      <c r="E1001" s="38"/>
      <c r="F1001" s="213" t="s">
        <v>3600</v>
      </c>
      <c r="G1001" s="38"/>
      <c r="H1001" s="38"/>
      <c r="I1001" s="214"/>
      <c r="J1001" s="38"/>
      <c r="K1001" s="38"/>
      <c r="L1001" s="41"/>
      <c r="M1001" s="215"/>
      <c r="N1001" s="216"/>
      <c r="O1001" s="66"/>
      <c r="P1001" s="66"/>
      <c r="Q1001" s="66"/>
      <c r="R1001" s="66"/>
      <c r="S1001" s="66"/>
      <c r="T1001" s="67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T1001" s="19" t="s">
        <v>178</v>
      </c>
      <c r="AU1001" s="19" t="s">
        <v>86</v>
      </c>
    </row>
    <row r="1002" spans="2:51" s="13" customFormat="1" ht="10">
      <c r="B1002" s="190"/>
      <c r="C1002" s="191"/>
      <c r="D1002" s="192" t="s">
        <v>165</v>
      </c>
      <c r="E1002" s="193" t="s">
        <v>19</v>
      </c>
      <c r="F1002" s="194" t="s">
        <v>3292</v>
      </c>
      <c r="G1002" s="191"/>
      <c r="H1002" s="193" t="s">
        <v>19</v>
      </c>
      <c r="I1002" s="195"/>
      <c r="J1002" s="191"/>
      <c r="K1002" s="191"/>
      <c r="L1002" s="196"/>
      <c r="M1002" s="197"/>
      <c r="N1002" s="198"/>
      <c r="O1002" s="198"/>
      <c r="P1002" s="198"/>
      <c r="Q1002" s="198"/>
      <c r="R1002" s="198"/>
      <c r="S1002" s="198"/>
      <c r="T1002" s="199"/>
      <c r="AT1002" s="200" t="s">
        <v>165</v>
      </c>
      <c r="AU1002" s="200" t="s">
        <v>86</v>
      </c>
      <c r="AV1002" s="13" t="s">
        <v>84</v>
      </c>
      <c r="AW1002" s="13" t="s">
        <v>37</v>
      </c>
      <c r="AX1002" s="13" t="s">
        <v>76</v>
      </c>
      <c r="AY1002" s="200" t="s">
        <v>157</v>
      </c>
    </row>
    <row r="1003" spans="2:51" s="13" customFormat="1" ht="10">
      <c r="B1003" s="190"/>
      <c r="C1003" s="191"/>
      <c r="D1003" s="192" t="s">
        <v>165</v>
      </c>
      <c r="E1003" s="193" t="s">
        <v>19</v>
      </c>
      <c r="F1003" s="194" t="s">
        <v>2903</v>
      </c>
      <c r="G1003" s="191"/>
      <c r="H1003" s="193" t="s">
        <v>19</v>
      </c>
      <c r="I1003" s="195"/>
      <c r="J1003" s="191"/>
      <c r="K1003" s="191"/>
      <c r="L1003" s="196"/>
      <c r="M1003" s="197"/>
      <c r="N1003" s="198"/>
      <c r="O1003" s="198"/>
      <c r="P1003" s="198"/>
      <c r="Q1003" s="198"/>
      <c r="R1003" s="198"/>
      <c r="S1003" s="198"/>
      <c r="T1003" s="199"/>
      <c r="AT1003" s="200" t="s">
        <v>165</v>
      </c>
      <c r="AU1003" s="200" t="s">
        <v>86</v>
      </c>
      <c r="AV1003" s="13" t="s">
        <v>84</v>
      </c>
      <c r="AW1003" s="13" t="s">
        <v>37</v>
      </c>
      <c r="AX1003" s="13" t="s">
        <v>76</v>
      </c>
      <c r="AY1003" s="200" t="s">
        <v>157</v>
      </c>
    </row>
    <row r="1004" spans="2:51" s="13" customFormat="1" ht="10">
      <c r="B1004" s="190"/>
      <c r="C1004" s="191"/>
      <c r="D1004" s="192" t="s">
        <v>165</v>
      </c>
      <c r="E1004" s="193" t="s">
        <v>19</v>
      </c>
      <c r="F1004" s="194" t="s">
        <v>3293</v>
      </c>
      <c r="G1004" s="191"/>
      <c r="H1004" s="193" t="s">
        <v>19</v>
      </c>
      <c r="I1004" s="195"/>
      <c r="J1004" s="191"/>
      <c r="K1004" s="191"/>
      <c r="L1004" s="196"/>
      <c r="M1004" s="197"/>
      <c r="N1004" s="198"/>
      <c r="O1004" s="198"/>
      <c r="P1004" s="198"/>
      <c r="Q1004" s="198"/>
      <c r="R1004" s="198"/>
      <c r="S1004" s="198"/>
      <c r="T1004" s="199"/>
      <c r="AT1004" s="200" t="s">
        <v>165</v>
      </c>
      <c r="AU1004" s="200" t="s">
        <v>86</v>
      </c>
      <c r="AV1004" s="13" t="s">
        <v>84</v>
      </c>
      <c r="AW1004" s="13" t="s">
        <v>37</v>
      </c>
      <c r="AX1004" s="13" t="s">
        <v>76</v>
      </c>
      <c r="AY1004" s="200" t="s">
        <v>157</v>
      </c>
    </row>
    <row r="1005" spans="2:51" s="13" customFormat="1" ht="10">
      <c r="B1005" s="190"/>
      <c r="C1005" s="191"/>
      <c r="D1005" s="192" t="s">
        <v>165</v>
      </c>
      <c r="E1005" s="193" t="s">
        <v>19</v>
      </c>
      <c r="F1005" s="194" t="s">
        <v>3297</v>
      </c>
      <c r="G1005" s="191"/>
      <c r="H1005" s="193" t="s">
        <v>19</v>
      </c>
      <c r="I1005" s="195"/>
      <c r="J1005" s="191"/>
      <c r="K1005" s="191"/>
      <c r="L1005" s="196"/>
      <c r="M1005" s="197"/>
      <c r="N1005" s="198"/>
      <c r="O1005" s="198"/>
      <c r="P1005" s="198"/>
      <c r="Q1005" s="198"/>
      <c r="R1005" s="198"/>
      <c r="S1005" s="198"/>
      <c r="T1005" s="199"/>
      <c r="AT1005" s="200" t="s">
        <v>165</v>
      </c>
      <c r="AU1005" s="200" t="s">
        <v>86</v>
      </c>
      <c r="AV1005" s="13" t="s">
        <v>84</v>
      </c>
      <c r="AW1005" s="13" t="s">
        <v>37</v>
      </c>
      <c r="AX1005" s="13" t="s">
        <v>76</v>
      </c>
      <c r="AY1005" s="200" t="s">
        <v>157</v>
      </c>
    </row>
    <row r="1006" spans="2:51" s="13" customFormat="1" ht="10">
      <c r="B1006" s="190"/>
      <c r="C1006" s="191"/>
      <c r="D1006" s="192" t="s">
        <v>165</v>
      </c>
      <c r="E1006" s="193" t="s">
        <v>19</v>
      </c>
      <c r="F1006" s="194" t="s">
        <v>3319</v>
      </c>
      <c r="G1006" s="191"/>
      <c r="H1006" s="193" t="s">
        <v>19</v>
      </c>
      <c r="I1006" s="195"/>
      <c r="J1006" s="191"/>
      <c r="K1006" s="191"/>
      <c r="L1006" s="196"/>
      <c r="M1006" s="197"/>
      <c r="N1006" s="198"/>
      <c r="O1006" s="198"/>
      <c r="P1006" s="198"/>
      <c r="Q1006" s="198"/>
      <c r="R1006" s="198"/>
      <c r="S1006" s="198"/>
      <c r="T1006" s="199"/>
      <c r="AT1006" s="200" t="s">
        <v>165</v>
      </c>
      <c r="AU1006" s="200" t="s">
        <v>86</v>
      </c>
      <c r="AV1006" s="13" t="s">
        <v>84</v>
      </c>
      <c r="AW1006" s="13" t="s">
        <v>37</v>
      </c>
      <c r="AX1006" s="13" t="s">
        <v>76</v>
      </c>
      <c r="AY1006" s="200" t="s">
        <v>157</v>
      </c>
    </row>
    <row r="1007" spans="2:51" s="14" customFormat="1" ht="10">
      <c r="B1007" s="201"/>
      <c r="C1007" s="202"/>
      <c r="D1007" s="192" t="s">
        <v>165</v>
      </c>
      <c r="E1007" s="203" t="s">
        <v>19</v>
      </c>
      <c r="F1007" s="204" t="s">
        <v>3264</v>
      </c>
      <c r="G1007" s="202"/>
      <c r="H1007" s="205">
        <v>1</v>
      </c>
      <c r="I1007" s="206"/>
      <c r="J1007" s="202"/>
      <c r="K1007" s="202"/>
      <c r="L1007" s="207"/>
      <c r="M1007" s="208"/>
      <c r="N1007" s="209"/>
      <c r="O1007" s="209"/>
      <c r="P1007" s="209"/>
      <c r="Q1007" s="209"/>
      <c r="R1007" s="209"/>
      <c r="S1007" s="209"/>
      <c r="T1007" s="210"/>
      <c r="AT1007" s="211" t="s">
        <v>165</v>
      </c>
      <c r="AU1007" s="211" t="s">
        <v>86</v>
      </c>
      <c r="AV1007" s="14" t="s">
        <v>86</v>
      </c>
      <c r="AW1007" s="14" t="s">
        <v>37</v>
      </c>
      <c r="AX1007" s="14" t="s">
        <v>84</v>
      </c>
      <c r="AY1007" s="211" t="s">
        <v>157</v>
      </c>
    </row>
    <row r="1008" spans="1:65" s="2" customFormat="1" ht="14.4" customHeight="1">
      <c r="A1008" s="36"/>
      <c r="B1008" s="37"/>
      <c r="C1008" s="176" t="s">
        <v>718</v>
      </c>
      <c r="D1008" s="176" t="s">
        <v>159</v>
      </c>
      <c r="E1008" s="177" t="s">
        <v>3601</v>
      </c>
      <c r="F1008" s="178" t="s">
        <v>3602</v>
      </c>
      <c r="G1008" s="179" t="s">
        <v>162</v>
      </c>
      <c r="H1008" s="180">
        <v>3</v>
      </c>
      <c r="I1008" s="181"/>
      <c r="J1008" s="182">
        <f>ROUND(I1008*H1008,2)</f>
        <v>0</v>
      </c>
      <c r="K1008" s="183"/>
      <c r="L1008" s="41"/>
      <c r="M1008" s="184" t="s">
        <v>19</v>
      </c>
      <c r="N1008" s="185" t="s">
        <v>47</v>
      </c>
      <c r="O1008" s="66"/>
      <c r="P1008" s="186">
        <f>O1008*H1008</f>
        <v>0</v>
      </c>
      <c r="Q1008" s="186">
        <v>0.0007635</v>
      </c>
      <c r="R1008" s="186">
        <f>Q1008*H1008</f>
        <v>0.0022905</v>
      </c>
      <c r="S1008" s="186">
        <v>0</v>
      </c>
      <c r="T1008" s="187">
        <f>S1008*H1008</f>
        <v>0</v>
      </c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R1008" s="188" t="s">
        <v>310</v>
      </c>
      <c r="AT1008" s="188" t="s">
        <v>159</v>
      </c>
      <c r="AU1008" s="188" t="s">
        <v>86</v>
      </c>
      <c r="AY1008" s="19" t="s">
        <v>157</v>
      </c>
      <c r="BE1008" s="189">
        <f>IF(N1008="základní",J1008,0)</f>
        <v>0</v>
      </c>
      <c r="BF1008" s="189">
        <f>IF(N1008="snížená",J1008,0)</f>
        <v>0</v>
      </c>
      <c r="BG1008" s="189">
        <f>IF(N1008="zákl. přenesená",J1008,0)</f>
        <v>0</v>
      </c>
      <c r="BH1008" s="189">
        <f>IF(N1008="sníž. přenesená",J1008,0)</f>
        <v>0</v>
      </c>
      <c r="BI1008" s="189">
        <f>IF(N1008="nulová",J1008,0)</f>
        <v>0</v>
      </c>
      <c r="BJ1008" s="19" t="s">
        <v>84</v>
      </c>
      <c r="BK1008" s="189">
        <f>ROUND(I1008*H1008,2)</f>
        <v>0</v>
      </c>
      <c r="BL1008" s="19" t="s">
        <v>310</v>
      </c>
      <c r="BM1008" s="188" t="s">
        <v>3603</v>
      </c>
    </row>
    <row r="1009" spans="2:51" s="13" customFormat="1" ht="10">
      <c r="B1009" s="190"/>
      <c r="C1009" s="191"/>
      <c r="D1009" s="192" t="s">
        <v>165</v>
      </c>
      <c r="E1009" s="193" t="s">
        <v>19</v>
      </c>
      <c r="F1009" s="194" t="s">
        <v>3292</v>
      </c>
      <c r="G1009" s="191"/>
      <c r="H1009" s="193" t="s">
        <v>19</v>
      </c>
      <c r="I1009" s="195"/>
      <c r="J1009" s="191"/>
      <c r="K1009" s="191"/>
      <c r="L1009" s="196"/>
      <c r="M1009" s="197"/>
      <c r="N1009" s="198"/>
      <c r="O1009" s="198"/>
      <c r="P1009" s="198"/>
      <c r="Q1009" s="198"/>
      <c r="R1009" s="198"/>
      <c r="S1009" s="198"/>
      <c r="T1009" s="199"/>
      <c r="AT1009" s="200" t="s">
        <v>165</v>
      </c>
      <c r="AU1009" s="200" t="s">
        <v>86</v>
      </c>
      <c r="AV1009" s="13" t="s">
        <v>84</v>
      </c>
      <c r="AW1009" s="13" t="s">
        <v>37</v>
      </c>
      <c r="AX1009" s="13" t="s">
        <v>76</v>
      </c>
      <c r="AY1009" s="200" t="s">
        <v>157</v>
      </c>
    </row>
    <row r="1010" spans="2:51" s="13" customFormat="1" ht="10">
      <c r="B1010" s="190"/>
      <c r="C1010" s="191"/>
      <c r="D1010" s="192" t="s">
        <v>165</v>
      </c>
      <c r="E1010" s="193" t="s">
        <v>19</v>
      </c>
      <c r="F1010" s="194" t="s">
        <v>2903</v>
      </c>
      <c r="G1010" s="191"/>
      <c r="H1010" s="193" t="s">
        <v>19</v>
      </c>
      <c r="I1010" s="195"/>
      <c r="J1010" s="191"/>
      <c r="K1010" s="191"/>
      <c r="L1010" s="196"/>
      <c r="M1010" s="197"/>
      <c r="N1010" s="198"/>
      <c r="O1010" s="198"/>
      <c r="P1010" s="198"/>
      <c r="Q1010" s="198"/>
      <c r="R1010" s="198"/>
      <c r="S1010" s="198"/>
      <c r="T1010" s="199"/>
      <c r="AT1010" s="200" t="s">
        <v>165</v>
      </c>
      <c r="AU1010" s="200" t="s">
        <v>86</v>
      </c>
      <c r="AV1010" s="13" t="s">
        <v>84</v>
      </c>
      <c r="AW1010" s="13" t="s">
        <v>37</v>
      </c>
      <c r="AX1010" s="13" t="s">
        <v>76</v>
      </c>
      <c r="AY1010" s="200" t="s">
        <v>157</v>
      </c>
    </row>
    <row r="1011" spans="2:51" s="13" customFormat="1" ht="10">
      <c r="B1011" s="190"/>
      <c r="C1011" s="191"/>
      <c r="D1011" s="192" t="s">
        <v>165</v>
      </c>
      <c r="E1011" s="193" t="s">
        <v>19</v>
      </c>
      <c r="F1011" s="194" t="s">
        <v>3293</v>
      </c>
      <c r="G1011" s="191"/>
      <c r="H1011" s="193" t="s">
        <v>19</v>
      </c>
      <c r="I1011" s="195"/>
      <c r="J1011" s="191"/>
      <c r="K1011" s="191"/>
      <c r="L1011" s="196"/>
      <c r="M1011" s="197"/>
      <c r="N1011" s="198"/>
      <c r="O1011" s="198"/>
      <c r="P1011" s="198"/>
      <c r="Q1011" s="198"/>
      <c r="R1011" s="198"/>
      <c r="S1011" s="198"/>
      <c r="T1011" s="199"/>
      <c r="AT1011" s="200" t="s">
        <v>165</v>
      </c>
      <c r="AU1011" s="200" t="s">
        <v>86</v>
      </c>
      <c r="AV1011" s="13" t="s">
        <v>84</v>
      </c>
      <c r="AW1011" s="13" t="s">
        <v>37</v>
      </c>
      <c r="AX1011" s="13" t="s">
        <v>76</v>
      </c>
      <c r="AY1011" s="200" t="s">
        <v>157</v>
      </c>
    </row>
    <row r="1012" spans="2:51" s="13" customFormat="1" ht="10">
      <c r="B1012" s="190"/>
      <c r="C1012" s="191"/>
      <c r="D1012" s="192" t="s">
        <v>165</v>
      </c>
      <c r="E1012" s="193" t="s">
        <v>19</v>
      </c>
      <c r="F1012" s="194" t="s">
        <v>3297</v>
      </c>
      <c r="G1012" s="191"/>
      <c r="H1012" s="193" t="s">
        <v>19</v>
      </c>
      <c r="I1012" s="195"/>
      <c r="J1012" s="191"/>
      <c r="K1012" s="191"/>
      <c r="L1012" s="196"/>
      <c r="M1012" s="197"/>
      <c r="N1012" s="198"/>
      <c r="O1012" s="198"/>
      <c r="P1012" s="198"/>
      <c r="Q1012" s="198"/>
      <c r="R1012" s="198"/>
      <c r="S1012" s="198"/>
      <c r="T1012" s="199"/>
      <c r="AT1012" s="200" t="s">
        <v>165</v>
      </c>
      <c r="AU1012" s="200" t="s">
        <v>86</v>
      </c>
      <c r="AV1012" s="13" t="s">
        <v>84</v>
      </c>
      <c r="AW1012" s="13" t="s">
        <v>37</v>
      </c>
      <c r="AX1012" s="13" t="s">
        <v>76</v>
      </c>
      <c r="AY1012" s="200" t="s">
        <v>157</v>
      </c>
    </row>
    <row r="1013" spans="2:51" s="13" customFormat="1" ht="10">
      <c r="B1013" s="190"/>
      <c r="C1013" s="191"/>
      <c r="D1013" s="192" t="s">
        <v>165</v>
      </c>
      <c r="E1013" s="193" t="s">
        <v>19</v>
      </c>
      <c r="F1013" s="194" t="s">
        <v>3319</v>
      </c>
      <c r="G1013" s="191"/>
      <c r="H1013" s="193" t="s">
        <v>19</v>
      </c>
      <c r="I1013" s="195"/>
      <c r="J1013" s="191"/>
      <c r="K1013" s="191"/>
      <c r="L1013" s="196"/>
      <c r="M1013" s="197"/>
      <c r="N1013" s="198"/>
      <c r="O1013" s="198"/>
      <c r="P1013" s="198"/>
      <c r="Q1013" s="198"/>
      <c r="R1013" s="198"/>
      <c r="S1013" s="198"/>
      <c r="T1013" s="199"/>
      <c r="AT1013" s="200" t="s">
        <v>165</v>
      </c>
      <c r="AU1013" s="200" t="s">
        <v>86</v>
      </c>
      <c r="AV1013" s="13" t="s">
        <v>84</v>
      </c>
      <c r="AW1013" s="13" t="s">
        <v>37</v>
      </c>
      <c r="AX1013" s="13" t="s">
        <v>76</v>
      </c>
      <c r="AY1013" s="200" t="s">
        <v>157</v>
      </c>
    </row>
    <row r="1014" spans="2:51" s="13" customFormat="1" ht="10">
      <c r="B1014" s="190"/>
      <c r="C1014" s="191"/>
      <c r="D1014" s="192" t="s">
        <v>165</v>
      </c>
      <c r="E1014" s="193" t="s">
        <v>19</v>
      </c>
      <c r="F1014" s="194" t="s">
        <v>3604</v>
      </c>
      <c r="G1014" s="191"/>
      <c r="H1014" s="193" t="s">
        <v>19</v>
      </c>
      <c r="I1014" s="195"/>
      <c r="J1014" s="191"/>
      <c r="K1014" s="191"/>
      <c r="L1014" s="196"/>
      <c r="M1014" s="197"/>
      <c r="N1014" s="198"/>
      <c r="O1014" s="198"/>
      <c r="P1014" s="198"/>
      <c r="Q1014" s="198"/>
      <c r="R1014" s="198"/>
      <c r="S1014" s="198"/>
      <c r="T1014" s="199"/>
      <c r="AT1014" s="200" t="s">
        <v>165</v>
      </c>
      <c r="AU1014" s="200" t="s">
        <v>86</v>
      </c>
      <c r="AV1014" s="13" t="s">
        <v>84</v>
      </c>
      <c r="AW1014" s="13" t="s">
        <v>37</v>
      </c>
      <c r="AX1014" s="13" t="s">
        <v>76</v>
      </c>
      <c r="AY1014" s="200" t="s">
        <v>157</v>
      </c>
    </row>
    <row r="1015" spans="2:51" s="14" customFormat="1" ht="10">
      <c r="B1015" s="201"/>
      <c r="C1015" s="202"/>
      <c r="D1015" s="192" t="s">
        <v>165</v>
      </c>
      <c r="E1015" s="203" t="s">
        <v>19</v>
      </c>
      <c r="F1015" s="204" t="s">
        <v>3605</v>
      </c>
      <c r="G1015" s="202"/>
      <c r="H1015" s="205">
        <v>3</v>
      </c>
      <c r="I1015" s="206"/>
      <c r="J1015" s="202"/>
      <c r="K1015" s="202"/>
      <c r="L1015" s="207"/>
      <c r="M1015" s="208"/>
      <c r="N1015" s="209"/>
      <c r="O1015" s="209"/>
      <c r="P1015" s="209"/>
      <c r="Q1015" s="209"/>
      <c r="R1015" s="209"/>
      <c r="S1015" s="209"/>
      <c r="T1015" s="210"/>
      <c r="AT1015" s="211" t="s">
        <v>165</v>
      </c>
      <c r="AU1015" s="211" t="s">
        <v>86</v>
      </c>
      <c r="AV1015" s="14" t="s">
        <v>86</v>
      </c>
      <c r="AW1015" s="14" t="s">
        <v>37</v>
      </c>
      <c r="AX1015" s="14" t="s">
        <v>84</v>
      </c>
      <c r="AY1015" s="211" t="s">
        <v>157</v>
      </c>
    </row>
    <row r="1016" spans="1:65" s="2" customFormat="1" ht="14.4" customHeight="1">
      <c r="A1016" s="36"/>
      <c r="B1016" s="37"/>
      <c r="C1016" s="239" t="s">
        <v>727</v>
      </c>
      <c r="D1016" s="239" t="s">
        <v>311</v>
      </c>
      <c r="E1016" s="240" t="s">
        <v>3248</v>
      </c>
      <c r="F1016" s="241" t="s">
        <v>3606</v>
      </c>
      <c r="G1016" s="242" t="s">
        <v>162</v>
      </c>
      <c r="H1016" s="243">
        <v>3</v>
      </c>
      <c r="I1016" s="244"/>
      <c r="J1016" s="245">
        <f>ROUND(I1016*H1016,2)</f>
        <v>0</v>
      </c>
      <c r="K1016" s="246"/>
      <c r="L1016" s="247"/>
      <c r="M1016" s="248" t="s">
        <v>19</v>
      </c>
      <c r="N1016" s="249" t="s">
        <v>47</v>
      </c>
      <c r="O1016" s="66"/>
      <c r="P1016" s="186">
        <f>O1016*H1016</f>
        <v>0</v>
      </c>
      <c r="Q1016" s="186">
        <v>0.00048</v>
      </c>
      <c r="R1016" s="186">
        <f>Q1016*H1016</f>
        <v>0.00144</v>
      </c>
      <c r="S1016" s="186">
        <v>0</v>
      </c>
      <c r="T1016" s="187">
        <f>S1016*H1016</f>
        <v>0</v>
      </c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R1016" s="188" t="s">
        <v>490</v>
      </c>
      <c r="AT1016" s="188" t="s">
        <v>311</v>
      </c>
      <c r="AU1016" s="188" t="s">
        <v>86</v>
      </c>
      <c r="AY1016" s="19" t="s">
        <v>157</v>
      </c>
      <c r="BE1016" s="189">
        <f>IF(N1016="základní",J1016,0)</f>
        <v>0</v>
      </c>
      <c r="BF1016" s="189">
        <f>IF(N1016="snížená",J1016,0)</f>
        <v>0</v>
      </c>
      <c r="BG1016" s="189">
        <f>IF(N1016="zákl. přenesená",J1016,0)</f>
        <v>0</v>
      </c>
      <c r="BH1016" s="189">
        <f>IF(N1016="sníž. přenesená",J1016,0)</f>
        <v>0</v>
      </c>
      <c r="BI1016" s="189">
        <f>IF(N1016="nulová",J1016,0)</f>
        <v>0</v>
      </c>
      <c r="BJ1016" s="19" t="s">
        <v>84</v>
      </c>
      <c r="BK1016" s="189">
        <f>ROUND(I1016*H1016,2)</f>
        <v>0</v>
      </c>
      <c r="BL1016" s="19" t="s">
        <v>310</v>
      </c>
      <c r="BM1016" s="188" t="s">
        <v>3607</v>
      </c>
    </row>
    <row r="1017" spans="2:51" s="13" customFormat="1" ht="10">
      <c r="B1017" s="190"/>
      <c r="C1017" s="191"/>
      <c r="D1017" s="192" t="s">
        <v>165</v>
      </c>
      <c r="E1017" s="193" t="s">
        <v>19</v>
      </c>
      <c r="F1017" s="194" t="s">
        <v>3292</v>
      </c>
      <c r="G1017" s="191"/>
      <c r="H1017" s="193" t="s">
        <v>19</v>
      </c>
      <c r="I1017" s="195"/>
      <c r="J1017" s="191"/>
      <c r="K1017" s="191"/>
      <c r="L1017" s="196"/>
      <c r="M1017" s="197"/>
      <c r="N1017" s="198"/>
      <c r="O1017" s="198"/>
      <c r="P1017" s="198"/>
      <c r="Q1017" s="198"/>
      <c r="R1017" s="198"/>
      <c r="S1017" s="198"/>
      <c r="T1017" s="199"/>
      <c r="AT1017" s="200" t="s">
        <v>165</v>
      </c>
      <c r="AU1017" s="200" t="s">
        <v>86</v>
      </c>
      <c r="AV1017" s="13" t="s">
        <v>84</v>
      </c>
      <c r="AW1017" s="13" t="s">
        <v>37</v>
      </c>
      <c r="AX1017" s="13" t="s">
        <v>76</v>
      </c>
      <c r="AY1017" s="200" t="s">
        <v>157</v>
      </c>
    </row>
    <row r="1018" spans="2:51" s="13" customFormat="1" ht="10">
      <c r="B1018" s="190"/>
      <c r="C1018" s="191"/>
      <c r="D1018" s="192" t="s">
        <v>165</v>
      </c>
      <c r="E1018" s="193" t="s">
        <v>19</v>
      </c>
      <c r="F1018" s="194" t="s">
        <v>2903</v>
      </c>
      <c r="G1018" s="191"/>
      <c r="H1018" s="193" t="s">
        <v>19</v>
      </c>
      <c r="I1018" s="195"/>
      <c r="J1018" s="191"/>
      <c r="K1018" s="191"/>
      <c r="L1018" s="196"/>
      <c r="M1018" s="197"/>
      <c r="N1018" s="198"/>
      <c r="O1018" s="198"/>
      <c r="P1018" s="198"/>
      <c r="Q1018" s="198"/>
      <c r="R1018" s="198"/>
      <c r="S1018" s="198"/>
      <c r="T1018" s="199"/>
      <c r="AT1018" s="200" t="s">
        <v>165</v>
      </c>
      <c r="AU1018" s="200" t="s">
        <v>86</v>
      </c>
      <c r="AV1018" s="13" t="s">
        <v>84</v>
      </c>
      <c r="AW1018" s="13" t="s">
        <v>37</v>
      </c>
      <c r="AX1018" s="13" t="s">
        <v>76</v>
      </c>
      <c r="AY1018" s="200" t="s">
        <v>157</v>
      </c>
    </row>
    <row r="1019" spans="2:51" s="13" customFormat="1" ht="10">
      <c r="B1019" s="190"/>
      <c r="C1019" s="191"/>
      <c r="D1019" s="192" t="s">
        <v>165</v>
      </c>
      <c r="E1019" s="193" t="s">
        <v>19</v>
      </c>
      <c r="F1019" s="194" t="s">
        <v>3293</v>
      </c>
      <c r="G1019" s="191"/>
      <c r="H1019" s="193" t="s">
        <v>19</v>
      </c>
      <c r="I1019" s="195"/>
      <c r="J1019" s="191"/>
      <c r="K1019" s="191"/>
      <c r="L1019" s="196"/>
      <c r="M1019" s="197"/>
      <c r="N1019" s="198"/>
      <c r="O1019" s="198"/>
      <c r="P1019" s="198"/>
      <c r="Q1019" s="198"/>
      <c r="R1019" s="198"/>
      <c r="S1019" s="198"/>
      <c r="T1019" s="199"/>
      <c r="AT1019" s="200" t="s">
        <v>165</v>
      </c>
      <c r="AU1019" s="200" t="s">
        <v>86</v>
      </c>
      <c r="AV1019" s="13" t="s">
        <v>84</v>
      </c>
      <c r="AW1019" s="13" t="s">
        <v>37</v>
      </c>
      <c r="AX1019" s="13" t="s">
        <v>76</v>
      </c>
      <c r="AY1019" s="200" t="s">
        <v>157</v>
      </c>
    </row>
    <row r="1020" spans="2:51" s="13" customFormat="1" ht="10">
      <c r="B1020" s="190"/>
      <c r="C1020" s="191"/>
      <c r="D1020" s="192" t="s">
        <v>165</v>
      </c>
      <c r="E1020" s="193" t="s">
        <v>19</v>
      </c>
      <c r="F1020" s="194" t="s">
        <v>3297</v>
      </c>
      <c r="G1020" s="191"/>
      <c r="H1020" s="193" t="s">
        <v>19</v>
      </c>
      <c r="I1020" s="195"/>
      <c r="J1020" s="191"/>
      <c r="K1020" s="191"/>
      <c r="L1020" s="196"/>
      <c r="M1020" s="197"/>
      <c r="N1020" s="198"/>
      <c r="O1020" s="198"/>
      <c r="P1020" s="198"/>
      <c r="Q1020" s="198"/>
      <c r="R1020" s="198"/>
      <c r="S1020" s="198"/>
      <c r="T1020" s="199"/>
      <c r="AT1020" s="200" t="s">
        <v>165</v>
      </c>
      <c r="AU1020" s="200" t="s">
        <v>86</v>
      </c>
      <c r="AV1020" s="13" t="s">
        <v>84</v>
      </c>
      <c r="AW1020" s="13" t="s">
        <v>37</v>
      </c>
      <c r="AX1020" s="13" t="s">
        <v>76</v>
      </c>
      <c r="AY1020" s="200" t="s">
        <v>157</v>
      </c>
    </row>
    <row r="1021" spans="2:51" s="13" customFormat="1" ht="10">
      <c r="B1021" s="190"/>
      <c r="C1021" s="191"/>
      <c r="D1021" s="192" t="s">
        <v>165</v>
      </c>
      <c r="E1021" s="193" t="s">
        <v>19</v>
      </c>
      <c r="F1021" s="194" t="s">
        <v>3319</v>
      </c>
      <c r="G1021" s="191"/>
      <c r="H1021" s="193" t="s">
        <v>19</v>
      </c>
      <c r="I1021" s="195"/>
      <c r="J1021" s="191"/>
      <c r="K1021" s="191"/>
      <c r="L1021" s="196"/>
      <c r="M1021" s="197"/>
      <c r="N1021" s="198"/>
      <c r="O1021" s="198"/>
      <c r="P1021" s="198"/>
      <c r="Q1021" s="198"/>
      <c r="R1021" s="198"/>
      <c r="S1021" s="198"/>
      <c r="T1021" s="199"/>
      <c r="AT1021" s="200" t="s">
        <v>165</v>
      </c>
      <c r="AU1021" s="200" t="s">
        <v>86</v>
      </c>
      <c r="AV1021" s="13" t="s">
        <v>84</v>
      </c>
      <c r="AW1021" s="13" t="s">
        <v>37</v>
      </c>
      <c r="AX1021" s="13" t="s">
        <v>76</v>
      </c>
      <c r="AY1021" s="200" t="s">
        <v>157</v>
      </c>
    </row>
    <row r="1022" spans="2:51" s="14" customFormat="1" ht="10">
      <c r="B1022" s="201"/>
      <c r="C1022" s="202"/>
      <c r="D1022" s="192" t="s">
        <v>165</v>
      </c>
      <c r="E1022" s="203" t="s">
        <v>19</v>
      </c>
      <c r="F1022" s="204" t="s">
        <v>3608</v>
      </c>
      <c r="G1022" s="202"/>
      <c r="H1022" s="205">
        <v>1</v>
      </c>
      <c r="I1022" s="206"/>
      <c r="J1022" s="202"/>
      <c r="K1022" s="202"/>
      <c r="L1022" s="207"/>
      <c r="M1022" s="208"/>
      <c r="N1022" s="209"/>
      <c r="O1022" s="209"/>
      <c r="P1022" s="209"/>
      <c r="Q1022" s="209"/>
      <c r="R1022" s="209"/>
      <c r="S1022" s="209"/>
      <c r="T1022" s="210"/>
      <c r="AT1022" s="211" t="s">
        <v>165</v>
      </c>
      <c r="AU1022" s="211" t="s">
        <v>86</v>
      </c>
      <c r="AV1022" s="14" t="s">
        <v>86</v>
      </c>
      <c r="AW1022" s="14" t="s">
        <v>37</v>
      </c>
      <c r="AX1022" s="14" t="s">
        <v>76</v>
      </c>
      <c r="AY1022" s="211" t="s">
        <v>157</v>
      </c>
    </row>
    <row r="1023" spans="2:51" s="14" customFormat="1" ht="10">
      <c r="B1023" s="201"/>
      <c r="C1023" s="202"/>
      <c r="D1023" s="192" t="s">
        <v>165</v>
      </c>
      <c r="E1023" s="203" t="s">
        <v>19</v>
      </c>
      <c r="F1023" s="204" t="s">
        <v>1668</v>
      </c>
      <c r="G1023" s="202"/>
      <c r="H1023" s="205">
        <v>2</v>
      </c>
      <c r="I1023" s="206"/>
      <c r="J1023" s="202"/>
      <c r="K1023" s="202"/>
      <c r="L1023" s="207"/>
      <c r="M1023" s="208"/>
      <c r="N1023" s="209"/>
      <c r="O1023" s="209"/>
      <c r="P1023" s="209"/>
      <c r="Q1023" s="209"/>
      <c r="R1023" s="209"/>
      <c r="S1023" s="209"/>
      <c r="T1023" s="210"/>
      <c r="AT1023" s="211" t="s">
        <v>165</v>
      </c>
      <c r="AU1023" s="211" t="s">
        <v>86</v>
      </c>
      <c r="AV1023" s="14" t="s">
        <v>86</v>
      </c>
      <c r="AW1023" s="14" t="s">
        <v>37</v>
      </c>
      <c r="AX1023" s="14" t="s">
        <v>76</v>
      </c>
      <c r="AY1023" s="211" t="s">
        <v>157</v>
      </c>
    </row>
    <row r="1024" spans="2:51" s="15" customFormat="1" ht="10">
      <c r="B1024" s="217"/>
      <c r="C1024" s="218"/>
      <c r="D1024" s="192" t="s">
        <v>165</v>
      </c>
      <c r="E1024" s="219" t="s">
        <v>19</v>
      </c>
      <c r="F1024" s="220" t="s">
        <v>183</v>
      </c>
      <c r="G1024" s="218"/>
      <c r="H1024" s="221">
        <v>3</v>
      </c>
      <c r="I1024" s="222"/>
      <c r="J1024" s="218"/>
      <c r="K1024" s="218"/>
      <c r="L1024" s="223"/>
      <c r="M1024" s="224"/>
      <c r="N1024" s="225"/>
      <c r="O1024" s="225"/>
      <c r="P1024" s="225"/>
      <c r="Q1024" s="225"/>
      <c r="R1024" s="225"/>
      <c r="S1024" s="225"/>
      <c r="T1024" s="226"/>
      <c r="AT1024" s="227" t="s">
        <v>165</v>
      </c>
      <c r="AU1024" s="227" t="s">
        <v>86</v>
      </c>
      <c r="AV1024" s="15" t="s">
        <v>163</v>
      </c>
      <c r="AW1024" s="15" t="s">
        <v>37</v>
      </c>
      <c r="AX1024" s="15" t="s">
        <v>84</v>
      </c>
      <c r="AY1024" s="227" t="s">
        <v>157</v>
      </c>
    </row>
    <row r="1025" spans="1:65" s="2" customFormat="1" ht="19.75" customHeight="1">
      <c r="A1025" s="36"/>
      <c r="B1025" s="37"/>
      <c r="C1025" s="176" t="s">
        <v>731</v>
      </c>
      <c r="D1025" s="176" t="s">
        <v>159</v>
      </c>
      <c r="E1025" s="177" t="s">
        <v>3609</v>
      </c>
      <c r="F1025" s="178" t="s">
        <v>3610</v>
      </c>
      <c r="G1025" s="179" t="s">
        <v>1870</v>
      </c>
      <c r="H1025" s="253"/>
      <c r="I1025" s="181"/>
      <c r="J1025" s="182">
        <f>ROUND(I1025*H1025,2)</f>
        <v>0</v>
      </c>
      <c r="K1025" s="183"/>
      <c r="L1025" s="41"/>
      <c r="M1025" s="184" t="s">
        <v>19</v>
      </c>
      <c r="N1025" s="185" t="s">
        <v>47</v>
      </c>
      <c r="O1025" s="66"/>
      <c r="P1025" s="186">
        <f>O1025*H1025</f>
        <v>0</v>
      </c>
      <c r="Q1025" s="186">
        <v>0</v>
      </c>
      <c r="R1025" s="186">
        <f>Q1025*H1025</f>
        <v>0</v>
      </c>
      <c r="S1025" s="186">
        <v>0</v>
      </c>
      <c r="T1025" s="187">
        <f>S1025*H1025</f>
        <v>0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R1025" s="188" t="s">
        <v>310</v>
      </c>
      <c r="AT1025" s="188" t="s">
        <v>159</v>
      </c>
      <c r="AU1025" s="188" t="s">
        <v>86</v>
      </c>
      <c r="AY1025" s="19" t="s">
        <v>157</v>
      </c>
      <c r="BE1025" s="189">
        <f>IF(N1025="základní",J1025,0)</f>
        <v>0</v>
      </c>
      <c r="BF1025" s="189">
        <f>IF(N1025="snížená",J1025,0)</f>
        <v>0</v>
      </c>
      <c r="BG1025" s="189">
        <f>IF(N1025="zákl. přenesená",J1025,0)</f>
        <v>0</v>
      </c>
      <c r="BH1025" s="189">
        <f>IF(N1025="sníž. přenesená",J1025,0)</f>
        <v>0</v>
      </c>
      <c r="BI1025" s="189">
        <f>IF(N1025="nulová",J1025,0)</f>
        <v>0</v>
      </c>
      <c r="BJ1025" s="19" t="s">
        <v>84</v>
      </c>
      <c r="BK1025" s="189">
        <f>ROUND(I1025*H1025,2)</f>
        <v>0</v>
      </c>
      <c r="BL1025" s="19" t="s">
        <v>310</v>
      </c>
      <c r="BM1025" s="188" t="s">
        <v>3611</v>
      </c>
    </row>
    <row r="1026" spans="1:47" s="2" customFormat="1" ht="10">
      <c r="A1026" s="36"/>
      <c r="B1026" s="37"/>
      <c r="C1026" s="38"/>
      <c r="D1026" s="212" t="s">
        <v>178</v>
      </c>
      <c r="E1026" s="38"/>
      <c r="F1026" s="213" t="s">
        <v>3612</v>
      </c>
      <c r="G1026" s="38"/>
      <c r="H1026" s="38"/>
      <c r="I1026" s="214"/>
      <c r="J1026" s="38"/>
      <c r="K1026" s="38"/>
      <c r="L1026" s="41"/>
      <c r="M1026" s="215"/>
      <c r="N1026" s="216"/>
      <c r="O1026" s="66"/>
      <c r="P1026" s="66"/>
      <c r="Q1026" s="66"/>
      <c r="R1026" s="66"/>
      <c r="S1026" s="66"/>
      <c r="T1026" s="67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T1026" s="19" t="s">
        <v>178</v>
      </c>
      <c r="AU1026" s="19" t="s">
        <v>86</v>
      </c>
    </row>
    <row r="1027" spans="2:63" s="12" customFormat="1" ht="22.75" customHeight="1">
      <c r="B1027" s="160"/>
      <c r="C1027" s="161"/>
      <c r="D1027" s="162" t="s">
        <v>75</v>
      </c>
      <c r="E1027" s="174" t="s">
        <v>3613</v>
      </c>
      <c r="F1027" s="174" t="s">
        <v>3614</v>
      </c>
      <c r="G1027" s="161"/>
      <c r="H1027" s="161"/>
      <c r="I1027" s="164"/>
      <c r="J1027" s="175">
        <f>BK1027</f>
        <v>0</v>
      </c>
      <c r="K1027" s="161"/>
      <c r="L1027" s="166"/>
      <c r="M1027" s="167"/>
      <c r="N1027" s="168"/>
      <c r="O1027" s="168"/>
      <c r="P1027" s="169">
        <f>P1028+SUM(P1029:P1178)+P1286</f>
        <v>0</v>
      </c>
      <c r="Q1027" s="168"/>
      <c r="R1027" s="169">
        <f>R1028+SUM(R1029:R1178)+R1286</f>
        <v>46.94637749999999</v>
      </c>
      <c r="S1027" s="168"/>
      <c r="T1027" s="170">
        <f>T1028+SUM(T1029:T1178)+T1286</f>
        <v>0</v>
      </c>
      <c r="AR1027" s="171" t="s">
        <v>86</v>
      </c>
      <c r="AT1027" s="172" t="s">
        <v>75</v>
      </c>
      <c r="AU1027" s="172" t="s">
        <v>84</v>
      </c>
      <c r="AY1027" s="171" t="s">
        <v>157</v>
      </c>
      <c r="BK1027" s="173">
        <f>BK1028+SUM(BK1029:BK1178)+BK1286</f>
        <v>0</v>
      </c>
    </row>
    <row r="1028" spans="1:65" s="2" customFormat="1" ht="34.75" customHeight="1">
      <c r="A1028" s="36"/>
      <c r="B1028" s="37"/>
      <c r="C1028" s="176" t="s">
        <v>735</v>
      </c>
      <c r="D1028" s="176" t="s">
        <v>159</v>
      </c>
      <c r="E1028" s="177" t="s">
        <v>3615</v>
      </c>
      <c r="F1028" s="178" t="s">
        <v>3616</v>
      </c>
      <c r="G1028" s="179" t="s">
        <v>224</v>
      </c>
      <c r="H1028" s="180">
        <v>500</v>
      </c>
      <c r="I1028" s="181"/>
      <c r="J1028" s="182">
        <f>ROUND(I1028*H1028,2)</f>
        <v>0</v>
      </c>
      <c r="K1028" s="183"/>
      <c r="L1028" s="41"/>
      <c r="M1028" s="184" t="s">
        <v>19</v>
      </c>
      <c r="N1028" s="185" t="s">
        <v>47</v>
      </c>
      <c r="O1028" s="66"/>
      <c r="P1028" s="186">
        <f>O1028*H1028</f>
        <v>0</v>
      </c>
      <c r="Q1028" s="186">
        <v>0</v>
      </c>
      <c r="R1028" s="186">
        <f>Q1028*H1028</f>
        <v>0</v>
      </c>
      <c r="S1028" s="186">
        <v>0</v>
      </c>
      <c r="T1028" s="187">
        <f>S1028*H1028</f>
        <v>0</v>
      </c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R1028" s="188" t="s">
        <v>310</v>
      </c>
      <c r="AT1028" s="188" t="s">
        <v>159</v>
      </c>
      <c r="AU1028" s="188" t="s">
        <v>86</v>
      </c>
      <c r="AY1028" s="19" t="s">
        <v>157</v>
      </c>
      <c r="BE1028" s="189">
        <f>IF(N1028="základní",J1028,0)</f>
        <v>0</v>
      </c>
      <c r="BF1028" s="189">
        <f>IF(N1028="snížená",J1028,0)</f>
        <v>0</v>
      </c>
      <c r="BG1028" s="189">
        <f>IF(N1028="zákl. přenesená",J1028,0)</f>
        <v>0</v>
      </c>
      <c r="BH1028" s="189">
        <f>IF(N1028="sníž. přenesená",J1028,0)</f>
        <v>0</v>
      </c>
      <c r="BI1028" s="189">
        <f>IF(N1028="nulová",J1028,0)</f>
        <v>0</v>
      </c>
      <c r="BJ1028" s="19" t="s">
        <v>84</v>
      </c>
      <c r="BK1028" s="189">
        <f>ROUND(I1028*H1028,2)</f>
        <v>0</v>
      </c>
      <c r="BL1028" s="19" t="s">
        <v>310</v>
      </c>
      <c r="BM1028" s="188" t="s">
        <v>3617</v>
      </c>
    </row>
    <row r="1029" spans="1:47" s="2" customFormat="1" ht="10">
      <c r="A1029" s="36"/>
      <c r="B1029" s="37"/>
      <c r="C1029" s="38"/>
      <c r="D1029" s="212" t="s">
        <v>178</v>
      </c>
      <c r="E1029" s="38"/>
      <c r="F1029" s="213" t="s">
        <v>3618</v>
      </c>
      <c r="G1029" s="38"/>
      <c r="H1029" s="38"/>
      <c r="I1029" s="214"/>
      <c r="J1029" s="38"/>
      <c r="K1029" s="38"/>
      <c r="L1029" s="41"/>
      <c r="M1029" s="215"/>
      <c r="N1029" s="216"/>
      <c r="O1029" s="66"/>
      <c r="P1029" s="66"/>
      <c r="Q1029" s="66"/>
      <c r="R1029" s="66"/>
      <c r="S1029" s="66"/>
      <c r="T1029" s="67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T1029" s="19" t="s">
        <v>178</v>
      </c>
      <c r="AU1029" s="19" t="s">
        <v>86</v>
      </c>
    </row>
    <row r="1030" spans="2:51" s="13" customFormat="1" ht="10">
      <c r="B1030" s="190"/>
      <c r="C1030" s="191"/>
      <c r="D1030" s="192" t="s">
        <v>165</v>
      </c>
      <c r="E1030" s="193" t="s">
        <v>19</v>
      </c>
      <c r="F1030" s="194" t="s">
        <v>3353</v>
      </c>
      <c r="G1030" s="191"/>
      <c r="H1030" s="193" t="s">
        <v>19</v>
      </c>
      <c r="I1030" s="195"/>
      <c r="J1030" s="191"/>
      <c r="K1030" s="191"/>
      <c r="L1030" s="196"/>
      <c r="M1030" s="197"/>
      <c r="N1030" s="198"/>
      <c r="O1030" s="198"/>
      <c r="P1030" s="198"/>
      <c r="Q1030" s="198"/>
      <c r="R1030" s="198"/>
      <c r="S1030" s="198"/>
      <c r="T1030" s="199"/>
      <c r="AT1030" s="200" t="s">
        <v>165</v>
      </c>
      <c r="AU1030" s="200" t="s">
        <v>86</v>
      </c>
      <c r="AV1030" s="13" t="s">
        <v>84</v>
      </c>
      <c r="AW1030" s="13" t="s">
        <v>37</v>
      </c>
      <c r="AX1030" s="13" t="s">
        <v>76</v>
      </c>
      <c r="AY1030" s="200" t="s">
        <v>157</v>
      </c>
    </row>
    <row r="1031" spans="2:51" s="13" customFormat="1" ht="10">
      <c r="B1031" s="190"/>
      <c r="C1031" s="191"/>
      <c r="D1031" s="192" t="s">
        <v>165</v>
      </c>
      <c r="E1031" s="193" t="s">
        <v>19</v>
      </c>
      <c r="F1031" s="194" t="s">
        <v>3460</v>
      </c>
      <c r="G1031" s="191"/>
      <c r="H1031" s="193" t="s">
        <v>19</v>
      </c>
      <c r="I1031" s="195"/>
      <c r="J1031" s="191"/>
      <c r="K1031" s="191"/>
      <c r="L1031" s="196"/>
      <c r="M1031" s="197"/>
      <c r="N1031" s="198"/>
      <c r="O1031" s="198"/>
      <c r="P1031" s="198"/>
      <c r="Q1031" s="198"/>
      <c r="R1031" s="198"/>
      <c r="S1031" s="198"/>
      <c r="T1031" s="199"/>
      <c r="AT1031" s="200" t="s">
        <v>165</v>
      </c>
      <c r="AU1031" s="200" t="s">
        <v>86</v>
      </c>
      <c r="AV1031" s="13" t="s">
        <v>84</v>
      </c>
      <c r="AW1031" s="13" t="s">
        <v>37</v>
      </c>
      <c r="AX1031" s="13" t="s">
        <v>76</v>
      </c>
      <c r="AY1031" s="200" t="s">
        <v>157</v>
      </c>
    </row>
    <row r="1032" spans="2:51" s="13" customFormat="1" ht="10">
      <c r="B1032" s="190"/>
      <c r="C1032" s="191"/>
      <c r="D1032" s="192" t="s">
        <v>165</v>
      </c>
      <c r="E1032" s="193" t="s">
        <v>19</v>
      </c>
      <c r="F1032" s="194" t="s">
        <v>3414</v>
      </c>
      <c r="G1032" s="191"/>
      <c r="H1032" s="193" t="s">
        <v>19</v>
      </c>
      <c r="I1032" s="195"/>
      <c r="J1032" s="191"/>
      <c r="K1032" s="191"/>
      <c r="L1032" s="196"/>
      <c r="M1032" s="197"/>
      <c r="N1032" s="198"/>
      <c r="O1032" s="198"/>
      <c r="P1032" s="198"/>
      <c r="Q1032" s="198"/>
      <c r="R1032" s="198"/>
      <c r="S1032" s="198"/>
      <c r="T1032" s="199"/>
      <c r="AT1032" s="200" t="s">
        <v>165</v>
      </c>
      <c r="AU1032" s="200" t="s">
        <v>86</v>
      </c>
      <c r="AV1032" s="13" t="s">
        <v>84</v>
      </c>
      <c r="AW1032" s="13" t="s">
        <v>37</v>
      </c>
      <c r="AX1032" s="13" t="s">
        <v>76</v>
      </c>
      <c r="AY1032" s="200" t="s">
        <v>157</v>
      </c>
    </row>
    <row r="1033" spans="2:51" s="13" customFormat="1" ht="10">
      <c r="B1033" s="190"/>
      <c r="C1033" s="191"/>
      <c r="D1033" s="192" t="s">
        <v>165</v>
      </c>
      <c r="E1033" s="193" t="s">
        <v>19</v>
      </c>
      <c r="F1033" s="194" t="s">
        <v>3415</v>
      </c>
      <c r="G1033" s="191"/>
      <c r="H1033" s="193" t="s">
        <v>19</v>
      </c>
      <c r="I1033" s="195"/>
      <c r="J1033" s="191"/>
      <c r="K1033" s="191"/>
      <c r="L1033" s="196"/>
      <c r="M1033" s="197"/>
      <c r="N1033" s="198"/>
      <c r="O1033" s="198"/>
      <c r="P1033" s="198"/>
      <c r="Q1033" s="198"/>
      <c r="R1033" s="198"/>
      <c r="S1033" s="198"/>
      <c r="T1033" s="199"/>
      <c r="AT1033" s="200" t="s">
        <v>165</v>
      </c>
      <c r="AU1033" s="200" t="s">
        <v>86</v>
      </c>
      <c r="AV1033" s="13" t="s">
        <v>84</v>
      </c>
      <c r="AW1033" s="13" t="s">
        <v>37</v>
      </c>
      <c r="AX1033" s="13" t="s">
        <v>76</v>
      </c>
      <c r="AY1033" s="200" t="s">
        <v>157</v>
      </c>
    </row>
    <row r="1034" spans="2:51" s="13" customFormat="1" ht="10">
      <c r="B1034" s="190"/>
      <c r="C1034" s="191"/>
      <c r="D1034" s="192" t="s">
        <v>165</v>
      </c>
      <c r="E1034" s="193" t="s">
        <v>19</v>
      </c>
      <c r="F1034" s="194" t="s">
        <v>3619</v>
      </c>
      <c r="G1034" s="191"/>
      <c r="H1034" s="193" t="s">
        <v>19</v>
      </c>
      <c r="I1034" s="195"/>
      <c r="J1034" s="191"/>
      <c r="K1034" s="191"/>
      <c r="L1034" s="196"/>
      <c r="M1034" s="197"/>
      <c r="N1034" s="198"/>
      <c r="O1034" s="198"/>
      <c r="P1034" s="198"/>
      <c r="Q1034" s="198"/>
      <c r="R1034" s="198"/>
      <c r="S1034" s="198"/>
      <c r="T1034" s="199"/>
      <c r="AT1034" s="200" t="s">
        <v>165</v>
      </c>
      <c r="AU1034" s="200" t="s">
        <v>86</v>
      </c>
      <c r="AV1034" s="13" t="s">
        <v>84</v>
      </c>
      <c r="AW1034" s="13" t="s">
        <v>37</v>
      </c>
      <c r="AX1034" s="13" t="s">
        <v>76</v>
      </c>
      <c r="AY1034" s="200" t="s">
        <v>157</v>
      </c>
    </row>
    <row r="1035" spans="2:51" s="14" customFormat="1" ht="10">
      <c r="B1035" s="201"/>
      <c r="C1035" s="202"/>
      <c r="D1035" s="192" t="s">
        <v>165</v>
      </c>
      <c r="E1035" s="203" t="s">
        <v>19</v>
      </c>
      <c r="F1035" s="204" t="s">
        <v>3620</v>
      </c>
      <c r="G1035" s="202"/>
      <c r="H1035" s="205">
        <v>500</v>
      </c>
      <c r="I1035" s="206"/>
      <c r="J1035" s="202"/>
      <c r="K1035" s="202"/>
      <c r="L1035" s="207"/>
      <c r="M1035" s="208"/>
      <c r="N1035" s="209"/>
      <c r="O1035" s="209"/>
      <c r="P1035" s="209"/>
      <c r="Q1035" s="209"/>
      <c r="R1035" s="209"/>
      <c r="S1035" s="209"/>
      <c r="T1035" s="210"/>
      <c r="AT1035" s="211" t="s">
        <v>165</v>
      </c>
      <c r="AU1035" s="211" t="s">
        <v>86</v>
      </c>
      <c r="AV1035" s="14" t="s">
        <v>86</v>
      </c>
      <c r="AW1035" s="14" t="s">
        <v>37</v>
      </c>
      <c r="AX1035" s="14" t="s">
        <v>84</v>
      </c>
      <c r="AY1035" s="211" t="s">
        <v>157</v>
      </c>
    </row>
    <row r="1036" spans="1:65" s="2" customFormat="1" ht="30" customHeight="1">
      <c r="A1036" s="36"/>
      <c r="B1036" s="37"/>
      <c r="C1036" s="176" t="s">
        <v>743</v>
      </c>
      <c r="D1036" s="176" t="s">
        <v>159</v>
      </c>
      <c r="E1036" s="177" t="s">
        <v>3621</v>
      </c>
      <c r="F1036" s="178" t="s">
        <v>3622</v>
      </c>
      <c r="G1036" s="179" t="s">
        <v>224</v>
      </c>
      <c r="H1036" s="180">
        <v>500</v>
      </c>
      <c r="I1036" s="181"/>
      <c r="J1036" s="182">
        <f>ROUND(I1036*H1036,2)</f>
        <v>0</v>
      </c>
      <c r="K1036" s="183"/>
      <c r="L1036" s="41"/>
      <c r="M1036" s="184" t="s">
        <v>19</v>
      </c>
      <c r="N1036" s="185" t="s">
        <v>47</v>
      </c>
      <c r="O1036" s="66"/>
      <c r="P1036" s="186">
        <f>O1036*H1036</f>
        <v>0</v>
      </c>
      <c r="Q1036" s="186">
        <v>0</v>
      </c>
      <c r="R1036" s="186">
        <f>Q1036*H1036</f>
        <v>0</v>
      </c>
      <c r="S1036" s="186">
        <v>0</v>
      </c>
      <c r="T1036" s="187">
        <f>S1036*H1036</f>
        <v>0</v>
      </c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R1036" s="188" t="s">
        <v>310</v>
      </c>
      <c r="AT1036" s="188" t="s">
        <v>159</v>
      </c>
      <c r="AU1036" s="188" t="s">
        <v>86</v>
      </c>
      <c r="AY1036" s="19" t="s">
        <v>157</v>
      </c>
      <c r="BE1036" s="189">
        <f>IF(N1036="základní",J1036,0)</f>
        <v>0</v>
      </c>
      <c r="BF1036" s="189">
        <f>IF(N1036="snížená",J1036,0)</f>
        <v>0</v>
      </c>
      <c r="BG1036" s="189">
        <f>IF(N1036="zákl. přenesená",J1036,0)</f>
        <v>0</v>
      </c>
      <c r="BH1036" s="189">
        <f>IF(N1036="sníž. přenesená",J1036,0)</f>
        <v>0</v>
      </c>
      <c r="BI1036" s="189">
        <f>IF(N1036="nulová",J1036,0)</f>
        <v>0</v>
      </c>
      <c r="BJ1036" s="19" t="s">
        <v>84</v>
      </c>
      <c r="BK1036" s="189">
        <f>ROUND(I1036*H1036,2)</f>
        <v>0</v>
      </c>
      <c r="BL1036" s="19" t="s">
        <v>310</v>
      </c>
      <c r="BM1036" s="188" t="s">
        <v>3623</v>
      </c>
    </row>
    <row r="1037" spans="1:47" s="2" customFormat="1" ht="10">
      <c r="A1037" s="36"/>
      <c r="B1037" s="37"/>
      <c r="C1037" s="38"/>
      <c r="D1037" s="212" t="s">
        <v>178</v>
      </c>
      <c r="E1037" s="38"/>
      <c r="F1037" s="213" t="s">
        <v>3624</v>
      </c>
      <c r="G1037" s="38"/>
      <c r="H1037" s="38"/>
      <c r="I1037" s="214"/>
      <c r="J1037" s="38"/>
      <c r="K1037" s="38"/>
      <c r="L1037" s="41"/>
      <c r="M1037" s="215"/>
      <c r="N1037" s="216"/>
      <c r="O1037" s="66"/>
      <c r="P1037" s="66"/>
      <c r="Q1037" s="66"/>
      <c r="R1037" s="66"/>
      <c r="S1037" s="66"/>
      <c r="T1037" s="67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T1037" s="19" t="s">
        <v>178</v>
      </c>
      <c r="AU1037" s="19" t="s">
        <v>86</v>
      </c>
    </row>
    <row r="1038" spans="2:51" s="13" customFormat="1" ht="10">
      <c r="B1038" s="190"/>
      <c r="C1038" s="191"/>
      <c r="D1038" s="192" t="s">
        <v>165</v>
      </c>
      <c r="E1038" s="193" t="s">
        <v>19</v>
      </c>
      <c r="F1038" s="194" t="s">
        <v>3353</v>
      </c>
      <c r="G1038" s="191"/>
      <c r="H1038" s="193" t="s">
        <v>19</v>
      </c>
      <c r="I1038" s="195"/>
      <c r="J1038" s="191"/>
      <c r="K1038" s="191"/>
      <c r="L1038" s="196"/>
      <c r="M1038" s="197"/>
      <c r="N1038" s="198"/>
      <c r="O1038" s="198"/>
      <c r="P1038" s="198"/>
      <c r="Q1038" s="198"/>
      <c r="R1038" s="198"/>
      <c r="S1038" s="198"/>
      <c r="T1038" s="199"/>
      <c r="AT1038" s="200" t="s">
        <v>165</v>
      </c>
      <c r="AU1038" s="200" t="s">
        <v>86</v>
      </c>
      <c r="AV1038" s="13" t="s">
        <v>84</v>
      </c>
      <c r="AW1038" s="13" t="s">
        <v>37</v>
      </c>
      <c r="AX1038" s="13" t="s">
        <v>76</v>
      </c>
      <c r="AY1038" s="200" t="s">
        <v>157</v>
      </c>
    </row>
    <row r="1039" spans="2:51" s="13" customFormat="1" ht="10">
      <c r="B1039" s="190"/>
      <c r="C1039" s="191"/>
      <c r="D1039" s="192" t="s">
        <v>165</v>
      </c>
      <c r="E1039" s="193" t="s">
        <v>19</v>
      </c>
      <c r="F1039" s="194" t="s">
        <v>3460</v>
      </c>
      <c r="G1039" s="191"/>
      <c r="H1039" s="193" t="s">
        <v>19</v>
      </c>
      <c r="I1039" s="195"/>
      <c r="J1039" s="191"/>
      <c r="K1039" s="191"/>
      <c r="L1039" s="196"/>
      <c r="M1039" s="197"/>
      <c r="N1039" s="198"/>
      <c r="O1039" s="198"/>
      <c r="P1039" s="198"/>
      <c r="Q1039" s="198"/>
      <c r="R1039" s="198"/>
      <c r="S1039" s="198"/>
      <c r="T1039" s="199"/>
      <c r="AT1039" s="200" t="s">
        <v>165</v>
      </c>
      <c r="AU1039" s="200" t="s">
        <v>86</v>
      </c>
      <c r="AV1039" s="13" t="s">
        <v>84</v>
      </c>
      <c r="AW1039" s="13" t="s">
        <v>37</v>
      </c>
      <c r="AX1039" s="13" t="s">
        <v>76</v>
      </c>
      <c r="AY1039" s="200" t="s">
        <v>157</v>
      </c>
    </row>
    <row r="1040" spans="2:51" s="13" customFormat="1" ht="10">
      <c r="B1040" s="190"/>
      <c r="C1040" s="191"/>
      <c r="D1040" s="192" t="s">
        <v>165</v>
      </c>
      <c r="E1040" s="193" t="s">
        <v>19</v>
      </c>
      <c r="F1040" s="194" t="s">
        <v>3414</v>
      </c>
      <c r="G1040" s="191"/>
      <c r="H1040" s="193" t="s">
        <v>19</v>
      </c>
      <c r="I1040" s="195"/>
      <c r="J1040" s="191"/>
      <c r="K1040" s="191"/>
      <c r="L1040" s="196"/>
      <c r="M1040" s="197"/>
      <c r="N1040" s="198"/>
      <c r="O1040" s="198"/>
      <c r="P1040" s="198"/>
      <c r="Q1040" s="198"/>
      <c r="R1040" s="198"/>
      <c r="S1040" s="198"/>
      <c r="T1040" s="199"/>
      <c r="AT1040" s="200" t="s">
        <v>165</v>
      </c>
      <c r="AU1040" s="200" t="s">
        <v>86</v>
      </c>
      <c r="AV1040" s="13" t="s">
        <v>84</v>
      </c>
      <c r="AW1040" s="13" t="s">
        <v>37</v>
      </c>
      <c r="AX1040" s="13" t="s">
        <v>76</v>
      </c>
      <c r="AY1040" s="200" t="s">
        <v>157</v>
      </c>
    </row>
    <row r="1041" spans="2:51" s="13" customFormat="1" ht="10">
      <c r="B1041" s="190"/>
      <c r="C1041" s="191"/>
      <c r="D1041" s="192" t="s">
        <v>165</v>
      </c>
      <c r="E1041" s="193" t="s">
        <v>19</v>
      </c>
      <c r="F1041" s="194" t="s">
        <v>3415</v>
      </c>
      <c r="G1041" s="191"/>
      <c r="H1041" s="193" t="s">
        <v>19</v>
      </c>
      <c r="I1041" s="195"/>
      <c r="J1041" s="191"/>
      <c r="K1041" s="191"/>
      <c r="L1041" s="196"/>
      <c r="M1041" s="197"/>
      <c r="N1041" s="198"/>
      <c r="O1041" s="198"/>
      <c r="P1041" s="198"/>
      <c r="Q1041" s="198"/>
      <c r="R1041" s="198"/>
      <c r="S1041" s="198"/>
      <c r="T1041" s="199"/>
      <c r="AT1041" s="200" t="s">
        <v>165</v>
      </c>
      <c r="AU1041" s="200" t="s">
        <v>86</v>
      </c>
      <c r="AV1041" s="13" t="s">
        <v>84</v>
      </c>
      <c r="AW1041" s="13" t="s">
        <v>37</v>
      </c>
      <c r="AX1041" s="13" t="s">
        <v>76</v>
      </c>
      <c r="AY1041" s="200" t="s">
        <v>157</v>
      </c>
    </row>
    <row r="1042" spans="2:51" s="13" customFormat="1" ht="10">
      <c r="B1042" s="190"/>
      <c r="C1042" s="191"/>
      <c r="D1042" s="192" t="s">
        <v>165</v>
      </c>
      <c r="E1042" s="193" t="s">
        <v>19</v>
      </c>
      <c r="F1042" s="194" t="s">
        <v>3625</v>
      </c>
      <c r="G1042" s="191"/>
      <c r="H1042" s="193" t="s">
        <v>19</v>
      </c>
      <c r="I1042" s="195"/>
      <c r="J1042" s="191"/>
      <c r="K1042" s="191"/>
      <c r="L1042" s="196"/>
      <c r="M1042" s="197"/>
      <c r="N1042" s="198"/>
      <c r="O1042" s="198"/>
      <c r="P1042" s="198"/>
      <c r="Q1042" s="198"/>
      <c r="R1042" s="198"/>
      <c r="S1042" s="198"/>
      <c r="T1042" s="199"/>
      <c r="AT1042" s="200" t="s">
        <v>165</v>
      </c>
      <c r="AU1042" s="200" t="s">
        <v>86</v>
      </c>
      <c r="AV1042" s="13" t="s">
        <v>84</v>
      </c>
      <c r="AW1042" s="13" t="s">
        <v>37</v>
      </c>
      <c r="AX1042" s="13" t="s">
        <v>76</v>
      </c>
      <c r="AY1042" s="200" t="s">
        <v>157</v>
      </c>
    </row>
    <row r="1043" spans="2:51" s="14" customFormat="1" ht="10">
      <c r="B1043" s="201"/>
      <c r="C1043" s="202"/>
      <c r="D1043" s="192" t="s">
        <v>165</v>
      </c>
      <c r="E1043" s="203" t="s">
        <v>19</v>
      </c>
      <c r="F1043" s="204" t="s">
        <v>3626</v>
      </c>
      <c r="G1043" s="202"/>
      <c r="H1043" s="205">
        <v>500</v>
      </c>
      <c r="I1043" s="206"/>
      <c r="J1043" s="202"/>
      <c r="K1043" s="202"/>
      <c r="L1043" s="207"/>
      <c r="M1043" s="208"/>
      <c r="N1043" s="209"/>
      <c r="O1043" s="209"/>
      <c r="P1043" s="209"/>
      <c r="Q1043" s="209"/>
      <c r="R1043" s="209"/>
      <c r="S1043" s="209"/>
      <c r="T1043" s="210"/>
      <c r="AT1043" s="211" t="s">
        <v>165</v>
      </c>
      <c r="AU1043" s="211" t="s">
        <v>86</v>
      </c>
      <c r="AV1043" s="14" t="s">
        <v>86</v>
      </c>
      <c r="AW1043" s="14" t="s">
        <v>37</v>
      </c>
      <c r="AX1043" s="14" t="s">
        <v>84</v>
      </c>
      <c r="AY1043" s="211" t="s">
        <v>157</v>
      </c>
    </row>
    <row r="1044" spans="1:65" s="2" customFormat="1" ht="14.4" customHeight="1">
      <c r="A1044" s="36"/>
      <c r="B1044" s="37"/>
      <c r="C1044" s="239" t="s">
        <v>749</v>
      </c>
      <c r="D1044" s="239" t="s">
        <v>311</v>
      </c>
      <c r="E1044" s="240" t="s">
        <v>3627</v>
      </c>
      <c r="F1044" s="241" t="s">
        <v>3628</v>
      </c>
      <c r="G1044" s="242" t="s">
        <v>483</v>
      </c>
      <c r="H1044" s="243">
        <v>45</v>
      </c>
      <c r="I1044" s="244"/>
      <c r="J1044" s="245">
        <f>ROUND(I1044*H1044,2)</f>
        <v>0</v>
      </c>
      <c r="K1044" s="246"/>
      <c r="L1044" s="247"/>
      <c r="M1044" s="248" t="s">
        <v>19</v>
      </c>
      <c r="N1044" s="249" t="s">
        <v>47</v>
      </c>
      <c r="O1044" s="66"/>
      <c r="P1044" s="186">
        <f>O1044*H1044</f>
        <v>0</v>
      </c>
      <c r="Q1044" s="186">
        <v>1</v>
      </c>
      <c r="R1044" s="186">
        <f>Q1044*H1044</f>
        <v>45</v>
      </c>
      <c r="S1044" s="186">
        <v>0</v>
      </c>
      <c r="T1044" s="187">
        <f>S1044*H1044</f>
        <v>0</v>
      </c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R1044" s="188" t="s">
        <v>490</v>
      </c>
      <c r="AT1044" s="188" t="s">
        <v>311</v>
      </c>
      <c r="AU1044" s="188" t="s">
        <v>86</v>
      </c>
      <c r="AY1044" s="19" t="s">
        <v>157</v>
      </c>
      <c r="BE1044" s="189">
        <f>IF(N1044="základní",J1044,0)</f>
        <v>0</v>
      </c>
      <c r="BF1044" s="189">
        <f>IF(N1044="snížená",J1044,0)</f>
        <v>0</v>
      </c>
      <c r="BG1044" s="189">
        <f>IF(N1044="zákl. přenesená",J1044,0)</f>
        <v>0</v>
      </c>
      <c r="BH1044" s="189">
        <f>IF(N1044="sníž. přenesená",J1044,0)</f>
        <v>0</v>
      </c>
      <c r="BI1044" s="189">
        <f>IF(N1044="nulová",J1044,0)</f>
        <v>0</v>
      </c>
      <c r="BJ1044" s="19" t="s">
        <v>84</v>
      </c>
      <c r="BK1044" s="189">
        <f>ROUND(I1044*H1044,2)</f>
        <v>0</v>
      </c>
      <c r="BL1044" s="19" t="s">
        <v>310</v>
      </c>
      <c r="BM1044" s="188" t="s">
        <v>3629</v>
      </c>
    </row>
    <row r="1045" spans="1:47" s="2" customFormat="1" ht="10">
      <c r="A1045" s="36"/>
      <c r="B1045" s="37"/>
      <c r="C1045" s="38"/>
      <c r="D1045" s="212" t="s">
        <v>178</v>
      </c>
      <c r="E1045" s="38"/>
      <c r="F1045" s="213" t="s">
        <v>3630</v>
      </c>
      <c r="G1045" s="38"/>
      <c r="H1045" s="38"/>
      <c r="I1045" s="214"/>
      <c r="J1045" s="38"/>
      <c r="K1045" s="38"/>
      <c r="L1045" s="41"/>
      <c r="M1045" s="215"/>
      <c r="N1045" s="216"/>
      <c r="O1045" s="66"/>
      <c r="P1045" s="66"/>
      <c r="Q1045" s="66"/>
      <c r="R1045" s="66"/>
      <c r="S1045" s="66"/>
      <c r="T1045" s="67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T1045" s="19" t="s">
        <v>178</v>
      </c>
      <c r="AU1045" s="19" t="s">
        <v>86</v>
      </c>
    </row>
    <row r="1046" spans="2:51" s="13" customFormat="1" ht="10">
      <c r="B1046" s="190"/>
      <c r="C1046" s="191"/>
      <c r="D1046" s="192" t="s">
        <v>165</v>
      </c>
      <c r="E1046" s="193" t="s">
        <v>19</v>
      </c>
      <c r="F1046" s="194" t="s">
        <v>3353</v>
      </c>
      <c r="G1046" s="191"/>
      <c r="H1046" s="193" t="s">
        <v>19</v>
      </c>
      <c r="I1046" s="195"/>
      <c r="J1046" s="191"/>
      <c r="K1046" s="191"/>
      <c r="L1046" s="196"/>
      <c r="M1046" s="197"/>
      <c r="N1046" s="198"/>
      <c r="O1046" s="198"/>
      <c r="P1046" s="198"/>
      <c r="Q1046" s="198"/>
      <c r="R1046" s="198"/>
      <c r="S1046" s="198"/>
      <c r="T1046" s="199"/>
      <c r="AT1046" s="200" t="s">
        <v>165</v>
      </c>
      <c r="AU1046" s="200" t="s">
        <v>86</v>
      </c>
      <c r="AV1046" s="13" t="s">
        <v>84</v>
      </c>
      <c r="AW1046" s="13" t="s">
        <v>37</v>
      </c>
      <c r="AX1046" s="13" t="s">
        <v>76</v>
      </c>
      <c r="AY1046" s="200" t="s">
        <v>157</v>
      </c>
    </row>
    <row r="1047" spans="2:51" s="13" customFormat="1" ht="10">
      <c r="B1047" s="190"/>
      <c r="C1047" s="191"/>
      <c r="D1047" s="192" t="s">
        <v>165</v>
      </c>
      <c r="E1047" s="193" t="s">
        <v>19</v>
      </c>
      <c r="F1047" s="194" t="s">
        <v>3460</v>
      </c>
      <c r="G1047" s="191"/>
      <c r="H1047" s="193" t="s">
        <v>19</v>
      </c>
      <c r="I1047" s="195"/>
      <c r="J1047" s="191"/>
      <c r="K1047" s="191"/>
      <c r="L1047" s="196"/>
      <c r="M1047" s="197"/>
      <c r="N1047" s="198"/>
      <c r="O1047" s="198"/>
      <c r="P1047" s="198"/>
      <c r="Q1047" s="198"/>
      <c r="R1047" s="198"/>
      <c r="S1047" s="198"/>
      <c r="T1047" s="199"/>
      <c r="AT1047" s="200" t="s">
        <v>165</v>
      </c>
      <c r="AU1047" s="200" t="s">
        <v>86</v>
      </c>
      <c r="AV1047" s="13" t="s">
        <v>84</v>
      </c>
      <c r="AW1047" s="13" t="s">
        <v>37</v>
      </c>
      <c r="AX1047" s="13" t="s">
        <v>76</v>
      </c>
      <c r="AY1047" s="200" t="s">
        <v>157</v>
      </c>
    </row>
    <row r="1048" spans="2:51" s="13" customFormat="1" ht="10">
      <c r="B1048" s="190"/>
      <c r="C1048" s="191"/>
      <c r="D1048" s="192" t="s">
        <v>165</v>
      </c>
      <c r="E1048" s="193" t="s">
        <v>19</v>
      </c>
      <c r="F1048" s="194" t="s">
        <v>3414</v>
      </c>
      <c r="G1048" s="191"/>
      <c r="H1048" s="193" t="s">
        <v>19</v>
      </c>
      <c r="I1048" s="195"/>
      <c r="J1048" s="191"/>
      <c r="K1048" s="191"/>
      <c r="L1048" s="196"/>
      <c r="M1048" s="197"/>
      <c r="N1048" s="198"/>
      <c r="O1048" s="198"/>
      <c r="P1048" s="198"/>
      <c r="Q1048" s="198"/>
      <c r="R1048" s="198"/>
      <c r="S1048" s="198"/>
      <c r="T1048" s="199"/>
      <c r="AT1048" s="200" t="s">
        <v>165</v>
      </c>
      <c r="AU1048" s="200" t="s">
        <v>86</v>
      </c>
      <c r="AV1048" s="13" t="s">
        <v>84</v>
      </c>
      <c r="AW1048" s="13" t="s">
        <v>37</v>
      </c>
      <c r="AX1048" s="13" t="s">
        <v>76</v>
      </c>
      <c r="AY1048" s="200" t="s">
        <v>157</v>
      </c>
    </row>
    <row r="1049" spans="2:51" s="13" customFormat="1" ht="10">
      <c r="B1049" s="190"/>
      <c r="C1049" s="191"/>
      <c r="D1049" s="192" t="s">
        <v>165</v>
      </c>
      <c r="E1049" s="193" t="s">
        <v>19</v>
      </c>
      <c r="F1049" s="194" t="s">
        <v>3415</v>
      </c>
      <c r="G1049" s="191"/>
      <c r="H1049" s="193" t="s">
        <v>19</v>
      </c>
      <c r="I1049" s="195"/>
      <c r="J1049" s="191"/>
      <c r="K1049" s="191"/>
      <c r="L1049" s="196"/>
      <c r="M1049" s="197"/>
      <c r="N1049" s="198"/>
      <c r="O1049" s="198"/>
      <c r="P1049" s="198"/>
      <c r="Q1049" s="198"/>
      <c r="R1049" s="198"/>
      <c r="S1049" s="198"/>
      <c r="T1049" s="199"/>
      <c r="AT1049" s="200" t="s">
        <v>165</v>
      </c>
      <c r="AU1049" s="200" t="s">
        <v>86</v>
      </c>
      <c r="AV1049" s="13" t="s">
        <v>84</v>
      </c>
      <c r="AW1049" s="13" t="s">
        <v>37</v>
      </c>
      <c r="AX1049" s="13" t="s">
        <v>76</v>
      </c>
      <c r="AY1049" s="200" t="s">
        <v>157</v>
      </c>
    </row>
    <row r="1050" spans="2:51" s="14" customFormat="1" ht="10">
      <c r="B1050" s="201"/>
      <c r="C1050" s="202"/>
      <c r="D1050" s="192" t="s">
        <v>165</v>
      </c>
      <c r="E1050" s="203" t="s">
        <v>19</v>
      </c>
      <c r="F1050" s="204" t="s">
        <v>3631</v>
      </c>
      <c r="G1050" s="202"/>
      <c r="H1050" s="205">
        <v>45</v>
      </c>
      <c r="I1050" s="206"/>
      <c r="J1050" s="202"/>
      <c r="K1050" s="202"/>
      <c r="L1050" s="207"/>
      <c r="M1050" s="208"/>
      <c r="N1050" s="209"/>
      <c r="O1050" s="209"/>
      <c r="P1050" s="209"/>
      <c r="Q1050" s="209"/>
      <c r="R1050" s="209"/>
      <c r="S1050" s="209"/>
      <c r="T1050" s="210"/>
      <c r="AT1050" s="211" t="s">
        <v>165</v>
      </c>
      <c r="AU1050" s="211" t="s">
        <v>86</v>
      </c>
      <c r="AV1050" s="14" t="s">
        <v>86</v>
      </c>
      <c r="AW1050" s="14" t="s">
        <v>37</v>
      </c>
      <c r="AX1050" s="14" t="s">
        <v>84</v>
      </c>
      <c r="AY1050" s="211" t="s">
        <v>157</v>
      </c>
    </row>
    <row r="1051" spans="1:65" s="2" customFormat="1" ht="19.75" customHeight="1">
      <c r="A1051" s="36"/>
      <c r="B1051" s="37"/>
      <c r="C1051" s="176" t="s">
        <v>755</v>
      </c>
      <c r="D1051" s="176" t="s">
        <v>159</v>
      </c>
      <c r="E1051" s="177" t="s">
        <v>3632</v>
      </c>
      <c r="F1051" s="178" t="s">
        <v>3633</v>
      </c>
      <c r="G1051" s="179" t="s">
        <v>224</v>
      </c>
      <c r="H1051" s="180">
        <v>1145</v>
      </c>
      <c r="I1051" s="181"/>
      <c r="J1051" s="182">
        <f>ROUND(I1051*H1051,2)</f>
        <v>0</v>
      </c>
      <c r="K1051" s="183"/>
      <c r="L1051" s="41"/>
      <c r="M1051" s="184" t="s">
        <v>19</v>
      </c>
      <c r="N1051" s="185" t="s">
        <v>47</v>
      </c>
      <c r="O1051" s="66"/>
      <c r="P1051" s="186">
        <f>O1051*H1051</f>
        <v>0</v>
      </c>
      <c r="Q1051" s="186">
        <v>6E-05</v>
      </c>
      <c r="R1051" s="186">
        <f>Q1051*H1051</f>
        <v>0.0687</v>
      </c>
      <c r="S1051" s="186">
        <v>0</v>
      </c>
      <c r="T1051" s="187">
        <f>S1051*H1051</f>
        <v>0</v>
      </c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R1051" s="188" t="s">
        <v>310</v>
      </c>
      <c r="AT1051" s="188" t="s">
        <v>159</v>
      </c>
      <c r="AU1051" s="188" t="s">
        <v>86</v>
      </c>
      <c r="AY1051" s="19" t="s">
        <v>157</v>
      </c>
      <c r="BE1051" s="189">
        <f>IF(N1051="základní",J1051,0)</f>
        <v>0</v>
      </c>
      <c r="BF1051" s="189">
        <f>IF(N1051="snížená",J1051,0)</f>
        <v>0</v>
      </c>
      <c r="BG1051" s="189">
        <f>IF(N1051="zákl. přenesená",J1051,0)</f>
        <v>0</v>
      </c>
      <c r="BH1051" s="189">
        <f>IF(N1051="sníž. přenesená",J1051,0)</f>
        <v>0</v>
      </c>
      <c r="BI1051" s="189">
        <f>IF(N1051="nulová",J1051,0)</f>
        <v>0</v>
      </c>
      <c r="BJ1051" s="19" t="s">
        <v>84</v>
      </c>
      <c r="BK1051" s="189">
        <f>ROUND(I1051*H1051,2)</f>
        <v>0</v>
      </c>
      <c r="BL1051" s="19" t="s">
        <v>310</v>
      </c>
      <c r="BM1051" s="188" t="s">
        <v>3634</v>
      </c>
    </row>
    <row r="1052" spans="1:47" s="2" customFormat="1" ht="10">
      <c r="A1052" s="36"/>
      <c r="B1052" s="37"/>
      <c r="C1052" s="38"/>
      <c r="D1052" s="212" t="s">
        <v>178</v>
      </c>
      <c r="E1052" s="38"/>
      <c r="F1052" s="213" t="s">
        <v>3635</v>
      </c>
      <c r="G1052" s="38"/>
      <c r="H1052" s="38"/>
      <c r="I1052" s="214"/>
      <c r="J1052" s="38"/>
      <c r="K1052" s="38"/>
      <c r="L1052" s="41"/>
      <c r="M1052" s="215"/>
      <c r="N1052" s="216"/>
      <c r="O1052" s="66"/>
      <c r="P1052" s="66"/>
      <c r="Q1052" s="66"/>
      <c r="R1052" s="66"/>
      <c r="S1052" s="66"/>
      <c r="T1052" s="67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T1052" s="19" t="s">
        <v>178</v>
      </c>
      <c r="AU1052" s="19" t="s">
        <v>86</v>
      </c>
    </row>
    <row r="1053" spans="2:51" s="13" customFormat="1" ht="10">
      <c r="B1053" s="190"/>
      <c r="C1053" s="191"/>
      <c r="D1053" s="192" t="s">
        <v>165</v>
      </c>
      <c r="E1053" s="193" t="s">
        <v>19</v>
      </c>
      <c r="F1053" s="194" t="s">
        <v>3353</v>
      </c>
      <c r="G1053" s="191"/>
      <c r="H1053" s="193" t="s">
        <v>19</v>
      </c>
      <c r="I1053" s="195"/>
      <c r="J1053" s="191"/>
      <c r="K1053" s="191"/>
      <c r="L1053" s="196"/>
      <c r="M1053" s="197"/>
      <c r="N1053" s="198"/>
      <c r="O1053" s="198"/>
      <c r="P1053" s="198"/>
      <c r="Q1053" s="198"/>
      <c r="R1053" s="198"/>
      <c r="S1053" s="198"/>
      <c r="T1053" s="199"/>
      <c r="AT1053" s="200" t="s">
        <v>165</v>
      </c>
      <c r="AU1053" s="200" t="s">
        <v>86</v>
      </c>
      <c r="AV1053" s="13" t="s">
        <v>84</v>
      </c>
      <c r="AW1053" s="13" t="s">
        <v>37</v>
      </c>
      <c r="AX1053" s="13" t="s">
        <v>76</v>
      </c>
      <c r="AY1053" s="200" t="s">
        <v>157</v>
      </c>
    </row>
    <row r="1054" spans="2:51" s="13" customFormat="1" ht="10">
      <c r="B1054" s="190"/>
      <c r="C1054" s="191"/>
      <c r="D1054" s="192" t="s">
        <v>165</v>
      </c>
      <c r="E1054" s="193" t="s">
        <v>19</v>
      </c>
      <c r="F1054" s="194" t="s">
        <v>3460</v>
      </c>
      <c r="G1054" s="191"/>
      <c r="H1054" s="193" t="s">
        <v>19</v>
      </c>
      <c r="I1054" s="195"/>
      <c r="J1054" s="191"/>
      <c r="K1054" s="191"/>
      <c r="L1054" s="196"/>
      <c r="M1054" s="197"/>
      <c r="N1054" s="198"/>
      <c r="O1054" s="198"/>
      <c r="P1054" s="198"/>
      <c r="Q1054" s="198"/>
      <c r="R1054" s="198"/>
      <c r="S1054" s="198"/>
      <c r="T1054" s="199"/>
      <c r="AT1054" s="200" t="s">
        <v>165</v>
      </c>
      <c r="AU1054" s="200" t="s">
        <v>86</v>
      </c>
      <c r="AV1054" s="13" t="s">
        <v>84</v>
      </c>
      <c r="AW1054" s="13" t="s">
        <v>37</v>
      </c>
      <c r="AX1054" s="13" t="s">
        <v>76</v>
      </c>
      <c r="AY1054" s="200" t="s">
        <v>157</v>
      </c>
    </row>
    <row r="1055" spans="2:51" s="13" customFormat="1" ht="10">
      <c r="B1055" s="190"/>
      <c r="C1055" s="191"/>
      <c r="D1055" s="192" t="s">
        <v>165</v>
      </c>
      <c r="E1055" s="193" t="s">
        <v>19</v>
      </c>
      <c r="F1055" s="194" t="s">
        <v>3414</v>
      </c>
      <c r="G1055" s="191"/>
      <c r="H1055" s="193" t="s">
        <v>19</v>
      </c>
      <c r="I1055" s="195"/>
      <c r="J1055" s="191"/>
      <c r="K1055" s="191"/>
      <c r="L1055" s="196"/>
      <c r="M1055" s="197"/>
      <c r="N1055" s="198"/>
      <c r="O1055" s="198"/>
      <c r="P1055" s="198"/>
      <c r="Q1055" s="198"/>
      <c r="R1055" s="198"/>
      <c r="S1055" s="198"/>
      <c r="T1055" s="199"/>
      <c r="AT1055" s="200" t="s">
        <v>165</v>
      </c>
      <c r="AU1055" s="200" t="s">
        <v>86</v>
      </c>
      <c r="AV1055" s="13" t="s">
        <v>84</v>
      </c>
      <c r="AW1055" s="13" t="s">
        <v>37</v>
      </c>
      <c r="AX1055" s="13" t="s">
        <v>76</v>
      </c>
      <c r="AY1055" s="200" t="s">
        <v>157</v>
      </c>
    </row>
    <row r="1056" spans="2:51" s="13" customFormat="1" ht="10">
      <c r="B1056" s="190"/>
      <c r="C1056" s="191"/>
      <c r="D1056" s="192" t="s">
        <v>165</v>
      </c>
      <c r="E1056" s="193" t="s">
        <v>19</v>
      </c>
      <c r="F1056" s="194" t="s">
        <v>3415</v>
      </c>
      <c r="G1056" s="191"/>
      <c r="H1056" s="193" t="s">
        <v>19</v>
      </c>
      <c r="I1056" s="195"/>
      <c r="J1056" s="191"/>
      <c r="K1056" s="191"/>
      <c r="L1056" s="196"/>
      <c r="M1056" s="197"/>
      <c r="N1056" s="198"/>
      <c r="O1056" s="198"/>
      <c r="P1056" s="198"/>
      <c r="Q1056" s="198"/>
      <c r="R1056" s="198"/>
      <c r="S1056" s="198"/>
      <c r="T1056" s="199"/>
      <c r="AT1056" s="200" t="s">
        <v>165</v>
      </c>
      <c r="AU1056" s="200" t="s">
        <v>86</v>
      </c>
      <c r="AV1056" s="13" t="s">
        <v>84</v>
      </c>
      <c r="AW1056" s="13" t="s">
        <v>37</v>
      </c>
      <c r="AX1056" s="13" t="s">
        <v>76</v>
      </c>
      <c r="AY1056" s="200" t="s">
        <v>157</v>
      </c>
    </row>
    <row r="1057" spans="2:51" s="14" customFormat="1" ht="10">
      <c r="B1057" s="201"/>
      <c r="C1057" s="202"/>
      <c r="D1057" s="192" t="s">
        <v>165</v>
      </c>
      <c r="E1057" s="203" t="s">
        <v>19</v>
      </c>
      <c r="F1057" s="204" t="s">
        <v>3636</v>
      </c>
      <c r="G1057" s="202"/>
      <c r="H1057" s="205">
        <v>433</v>
      </c>
      <c r="I1057" s="206"/>
      <c r="J1057" s="202"/>
      <c r="K1057" s="202"/>
      <c r="L1057" s="207"/>
      <c r="M1057" s="208"/>
      <c r="N1057" s="209"/>
      <c r="O1057" s="209"/>
      <c r="P1057" s="209"/>
      <c r="Q1057" s="209"/>
      <c r="R1057" s="209"/>
      <c r="S1057" s="209"/>
      <c r="T1057" s="210"/>
      <c r="AT1057" s="211" t="s">
        <v>165</v>
      </c>
      <c r="AU1057" s="211" t="s">
        <v>86</v>
      </c>
      <c r="AV1057" s="14" t="s">
        <v>86</v>
      </c>
      <c r="AW1057" s="14" t="s">
        <v>37</v>
      </c>
      <c r="AX1057" s="14" t="s">
        <v>76</v>
      </c>
      <c r="AY1057" s="211" t="s">
        <v>157</v>
      </c>
    </row>
    <row r="1058" spans="2:51" s="14" customFormat="1" ht="10">
      <c r="B1058" s="201"/>
      <c r="C1058" s="202"/>
      <c r="D1058" s="192" t="s">
        <v>165</v>
      </c>
      <c r="E1058" s="203" t="s">
        <v>19</v>
      </c>
      <c r="F1058" s="204" t="s">
        <v>3637</v>
      </c>
      <c r="G1058" s="202"/>
      <c r="H1058" s="205">
        <v>712</v>
      </c>
      <c r="I1058" s="206"/>
      <c r="J1058" s="202"/>
      <c r="K1058" s="202"/>
      <c r="L1058" s="207"/>
      <c r="M1058" s="208"/>
      <c r="N1058" s="209"/>
      <c r="O1058" s="209"/>
      <c r="P1058" s="209"/>
      <c r="Q1058" s="209"/>
      <c r="R1058" s="209"/>
      <c r="S1058" s="209"/>
      <c r="T1058" s="210"/>
      <c r="AT1058" s="211" t="s">
        <v>165</v>
      </c>
      <c r="AU1058" s="211" t="s">
        <v>86</v>
      </c>
      <c r="AV1058" s="14" t="s">
        <v>86</v>
      </c>
      <c r="AW1058" s="14" t="s">
        <v>37</v>
      </c>
      <c r="AX1058" s="14" t="s">
        <v>76</v>
      </c>
      <c r="AY1058" s="211" t="s">
        <v>157</v>
      </c>
    </row>
    <row r="1059" spans="2:51" s="15" customFormat="1" ht="10">
      <c r="B1059" s="217"/>
      <c r="C1059" s="218"/>
      <c r="D1059" s="192" t="s">
        <v>165</v>
      </c>
      <c r="E1059" s="219" t="s">
        <v>19</v>
      </c>
      <c r="F1059" s="220" t="s">
        <v>183</v>
      </c>
      <c r="G1059" s="218"/>
      <c r="H1059" s="221">
        <v>1145</v>
      </c>
      <c r="I1059" s="222"/>
      <c r="J1059" s="218"/>
      <c r="K1059" s="218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165</v>
      </c>
      <c r="AU1059" s="227" t="s">
        <v>86</v>
      </c>
      <c r="AV1059" s="15" t="s">
        <v>163</v>
      </c>
      <c r="AW1059" s="15" t="s">
        <v>37</v>
      </c>
      <c r="AX1059" s="15" t="s">
        <v>84</v>
      </c>
      <c r="AY1059" s="227" t="s">
        <v>157</v>
      </c>
    </row>
    <row r="1060" spans="1:65" s="2" customFormat="1" ht="19.75" customHeight="1">
      <c r="A1060" s="36"/>
      <c r="B1060" s="37"/>
      <c r="C1060" s="176" t="s">
        <v>761</v>
      </c>
      <c r="D1060" s="176" t="s">
        <v>159</v>
      </c>
      <c r="E1060" s="177" t="s">
        <v>3638</v>
      </c>
      <c r="F1060" s="178" t="s">
        <v>3639</v>
      </c>
      <c r="G1060" s="179" t="s">
        <v>224</v>
      </c>
      <c r="H1060" s="180">
        <v>433</v>
      </c>
      <c r="I1060" s="181"/>
      <c r="J1060" s="182">
        <f>ROUND(I1060*H1060,2)</f>
        <v>0</v>
      </c>
      <c r="K1060" s="183"/>
      <c r="L1060" s="41"/>
      <c r="M1060" s="184" t="s">
        <v>19</v>
      </c>
      <c r="N1060" s="185" t="s">
        <v>47</v>
      </c>
      <c r="O1060" s="66"/>
      <c r="P1060" s="186">
        <f>O1060*H1060</f>
        <v>0</v>
      </c>
      <c r="Q1060" s="186">
        <v>0</v>
      </c>
      <c r="R1060" s="186">
        <f>Q1060*H1060</f>
        <v>0</v>
      </c>
      <c r="S1060" s="186">
        <v>0</v>
      </c>
      <c r="T1060" s="187">
        <f>S1060*H1060</f>
        <v>0</v>
      </c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R1060" s="188" t="s">
        <v>310</v>
      </c>
      <c r="AT1060" s="188" t="s">
        <v>159</v>
      </c>
      <c r="AU1060" s="188" t="s">
        <v>86</v>
      </c>
      <c r="AY1060" s="19" t="s">
        <v>157</v>
      </c>
      <c r="BE1060" s="189">
        <f>IF(N1060="základní",J1060,0)</f>
        <v>0</v>
      </c>
      <c r="BF1060" s="189">
        <f>IF(N1060="snížená",J1060,0)</f>
        <v>0</v>
      </c>
      <c r="BG1060" s="189">
        <f>IF(N1060="zákl. přenesená",J1060,0)</f>
        <v>0</v>
      </c>
      <c r="BH1060" s="189">
        <f>IF(N1060="sníž. přenesená",J1060,0)</f>
        <v>0</v>
      </c>
      <c r="BI1060" s="189">
        <f>IF(N1060="nulová",J1060,0)</f>
        <v>0</v>
      </c>
      <c r="BJ1060" s="19" t="s">
        <v>84</v>
      </c>
      <c r="BK1060" s="189">
        <f>ROUND(I1060*H1060,2)</f>
        <v>0</v>
      </c>
      <c r="BL1060" s="19" t="s">
        <v>310</v>
      </c>
      <c r="BM1060" s="188" t="s">
        <v>3640</v>
      </c>
    </row>
    <row r="1061" spans="1:47" s="2" customFormat="1" ht="10">
      <c r="A1061" s="36"/>
      <c r="B1061" s="37"/>
      <c r="C1061" s="38"/>
      <c r="D1061" s="212" t="s">
        <v>178</v>
      </c>
      <c r="E1061" s="38"/>
      <c r="F1061" s="213" t="s">
        <v>3641</v>
      </c>
      <c r="G1061" s="38"/>
      <c r="H1061" s="38"/>
      <c r="I1061" s="214"/>
      <c r="J1061" s="38"/>
      <c r="K1061" s="38"/>
      <c r="L1061" s="41"/>
      <c r="M1061" s="215"/>
      <c r="N1061" s="216"/>
      <c r="O1061" s="66"/>
      <c r="P1061" s="66"/>
      <c r="Q1061" s="66"/>
      <c r="R1061" s="66"/>
      <c r="S1061" s="66"/>
      <c r="T1061" s="67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T1061" s="19" t="s">
        <v>178</v>
      </c>
      <c r="AU1061" s="19" t="s">
        <v>86</v>
      </c>
    </row>
    <row r="1062" spans="2:51" s="13" customFormat="1" ht="10">
      <c r="B1062" s="190"/>
      <c r="C1062" s="191"/>
      <c r="D1062" s="192" t="s">
        <v>165</v>
      </c>
      <c r="E1062" s="193" t="s">
        <v>19</v>
      </c>
      <c r="F1062" s="194" t="s">
        <v>3353</v>
      </c>
      <c r="G1062" s="191"/>
      <c r="H1062" s="193" t="s">
        <v>19</v>
      </c>
      <c r="I1062" s="195"/>
      <c r="J1062" s="191"/>
      <c r="K1062" s="191"/>
      <c r="L1062" s="196"/>
      <c r="M1062" s="197"/>
      <c r="N1062" s="198"/>
      <c r="O1062" s="198"/>
      <c r="P1062" s="198"/>
      <c r="Q1062" s="198"/>
      <c r="R1062" s="198"/>
      <c r="S1062" s="198"/>
      <c r="T1062" s="199"/>
      <c r="AT1062" s="200" t="s">
        <v>165</v>
      </c>
      <c r="AU1062" s="200" t="s">
        <v>86</v>
      </c>
      <c r="AV1062" s="13" t="s">
        <v>84</v>
      </c>
      <c r="AW1062" s="13" t="s">
        <v>37</v>
      </c>
      <c r="AX1062" s="13" t="s">
        <v>76</v>
      </c>
      <c r="AY1062" s="200" t="s">
        <v>157</v>
      </c>
    </row>
    <row r="1063" spans="2:51" s="13" customFormat="1" ht="10">
      <c r="B1063" s="190"/>
      <c r="C1063" s="191"/>
      <c r="D1063" s="192" t="s">
        <v>165</v>
      </c>
      <c r="E1063" s="193" t="s">
        <v>19</v>
      </c>
      <c r="F1063" s="194" t="s">
        <v>3460</v>
      </c>
      <c r="G1063" s="191"/>
      <c r="H1063" s="193" t="s">
        <v>19</v>
      </c>
      <c r="I1063" s="195"/>
      <c r="J1063" s="191"/>
      <c r="K1063" s="191"/>
      <c r="L1063" s="196"/>
      <c r="M1063" s="197"/>
      <c r="N1063" s="198"/>
      <c r="O1063" s="198"/>
      <c r="P1063" s="198"/>
      <c r="Q1063" s="198"/>
      <c r="R1063" s="198"/>
      <c r="S1063" s="198"/>
      <c r="T1063" s="199"/>
      <c r="AT1063" s="200" t="s">
        <v>165</v>
      </c>
      <c r="AU1063" s="200" t="s">
        <v>86</v>
      </c>
      <c r="AV1063" s="13" t="s">
        <v>84</v>
      </c>
      <c r="AW1063" s="13" t="s">
        <v>37</v>
      </c>
      <c r="AX1063" s="13" t="s">
        <v>76</v>
      </c>
      <c r="AY1063" s="200" t="s">
        <v>157</v>
      </c>
    </row>
    <row r="1064" spans="2:51" s="13" customFormat="1" ht="10">
      <c r="B1064" s="190"/>
      <c r="C1064" s="191"/>
      <c r="D1064" s="192" t="s">
        <v>165</v>
      </c>
      <c r="E1064" s="193" t="s">
        <v>19</v>
      </c>
      <c r="F1064" s="194" t="s">
        <v>3414</v>
      </c>
      <c r="G1064" s="191"/>
      <c r="H1064" s="193" t="s">
        <v>19</v>
      </c>
      <c r="I1064" s="195"/>
      <c r="J1064" s="191"/>
      <c r="K1064" s="191"/>
      <c r="L1064" s="196"/>
      <c r="M1064" s="197"/>
      <c r="N1064" s="198"/>
      <c r="O1064" s="198"/>
      <c r="P1064" s="198"/>
      <c r="Q1064" s="198"/>
      <c r="R1064" s="198"/>
      <c r="S1064" s="198"/>
      <c r="T1064" s="199"/>
      <c r="AT1064" s="200" t="s">
        <v>165</v>
      </c>
      <c r="AU1064" s="200" t="s">
        <v>86</v>
      </c>
      <c r="AV1064" s="13" t="s">
        <v>84</v>
      </c>
      <c r="AW1064" s="13" t="s">
        <v>37</v>
      </c>
      <c r="AX1064" s="13" t="s">
        <v>76</v>
      </c>
      <c r="AY1064" s="200" t="s">
        <v>157</v>
      </c>
    </row>
    <row r="1065" spans="2:51" s="13" customFormat="1" ht="10">
      <c r="B1065" s="190"/>
      <c r="C1065" s="191"/>
      <c r="D1065" s="192" t="s">
        <v>165</v>
      </c>
      <c r="E1065" s="193" t="s">
        <v>19</v>
      </c>
      <c r="F1065" s="194" t="s">
        <v>3415</v>
      </c>
      <c r="G1065" s="191"/>
      <c r="H1065" s="193" t="s">
        <v>19</v>
      </c>
      <c r="I1065" s="195"/>
      <c r="J1065" s="191"/>
      <c r="K1065" s="191"/>
      <c r="L1065" s="196"/>
      <c r="M1065" s="197"/>
      <c r="N1065" s="198"/>
      <c r="O1065" s="198"/>
      <c r="P1065" s="198"/>
      <c r="Q1065" s="198"/>
      <c r="R1065" s="198"/>
      <c r="S1065" s="198"/>
      <c r="T1065" s="199"/>
      <c r="AT1065" s="200" t="s">
        <v>165</v>
      </c>
      <c r="AU1065" s="200" t="s">
        <v>86</v>
      </c>
      <c r="AV1065" s="13" t="s">
        <v>84</v>
      </c>
      <c r="AW1065" s="13" t="s">
        <v>37</v>
      </c>
      <c r="AX1065" s="13" t="s">
        <v>76</v>
      </c>
      <c r="AY1065" s="200" t="s">
        <v>157</v>
      </c>
    </row>
    <row r="1066" spans="2:51" s="14" customFormat="1" ht="10">
      <c r="B1066" s="201"/>
      <c r="C1066" s="202"/>
      <c r="D1066" s="192" t="s">
        <v>165</v>
      </c>
      <c r="E1066" s="203" t="s">
        <v>19</v>
      </c>
      <c r="F1066" s="204" t="s">
        <v>3642</v>
      </c>
      <c r="G1066" s="202"/>
      <c r="H1066" s="205">
        <v>433</v>
      </c>
      <c r="I1066" s="206"/>
      <c r="J1066" s="202"/>
      <c r="K1066" s="202"/>
      <c r="L1066" s="207"/>
      <c r="M1066" s="208"/>
      <c r="N1066" s="209"/>
      <c r="O1066" s="209"/>
      <c r="P1066" s="209"/>
      <c r="Q1066" s="209"/>
      <c r="R1066" s="209"/>
      <c r="S1066" s="209"/>
      <c r="T1066" s="210"/>
      <c r="AT1066" s="211" t="s">
        <v>165</v>
      </c>
      <c r="AU1066" s="211" t="s">
        <v>86</v>
      </c>
      <c r="AV1066" s="14" t="s">
        <v>86</v>
      </c>
      <c r="AW1066" s="14" t="s">
        <v>37</v>
      </c>
      <c r="AX1066" s="14" t="s">
        <v>76</v>
      </c>
      <c r="AY1066" s="211" t="s">
        <v>157</v>
      </c>
    </row>
    <row r="1067" spans="2:51" s="15" customFormat="1" ht="10">
      <c r="B1067" s="217"/>
      <c r="C1067" s="218"/>
      <c r="D1067" s="192" t="s">
        <v>165</v>
      </c>
      <c r="E1067" s="219" t="s">
        <v>19</v>
      </c>
      <c r="F1067" s="220" t="s">
        <v>183</v>
      </c>
      <c r="G1067" s="218"/>
      <c r="H1067" s="221">
        <v>433</v>
      </c>
      <c r="I1067" s="222"/>
      <c r="J1067" s="218"/>
      <c r="K1067" s="218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165</v>
      </c>
      <c r="AU1067" s="227" t="s">
        <v>86</v>
      </c>
      <c r="AV1067" s="15" t="s">
        <v>163</v>
      </c>
      <c r="AW1067" s="15" t="s">
        <v>37</v>
      </c>
      <c r="AX1067" s="15" t="s">
        <v>84</v>
      </c>
      <c r="AY1067" s="227" t="s">
        <v>157</v>
      </c>
    </row>
    <row r="1068" spans="1:65" s="2" customFormat="1" ht="14.4" customHeight="1">
      <c r="A1068" s="36"/>
      <c r="B1068" s="37"/>
      <c r="C1068" s="239" t="s">
        <v>767</v>
      </c>
      <c r="D1068" s="239" t="s">
        <v>311</v>
      </c>
      <c r="E1068" s="240" t="s">
        <v>3643</v>
      </c>
      <c r="F1068" s="241" t="s">
        <v>3644</v>
      </c>
      <c r="G1068" s="242" t="s">
        <v>224</v>
      </c>
      <c r="H1068" s="243">
        <v>454.65</v>
      </c>
      <c r="I1068" s="244"/>
      <c r="J1068" s="245">
        <f>ROUND(I1068*H1068,2)</f>
        <v>0</v>
      </c>
      <c r="K1068" s="246"/>
      <c r="L1068" s="247"/>
      <c r="M1068" s="248" t="s">
        <v>19</v>
      </c>
      <c r="N1068" s="249" t="s">
        <v>47</v>
      </c>
      <c r="O1068" s="66"/>
      <c r="P1068" s="186">
        <f>O1068*H1068</f>
        <v>0</v>
      </c>
      <c r="Q1068" s="186">
        <v>0.0002</v>
      </c>
      <c r="R1068" s="186">
        <f>Q1068*H1068</f>
        <v>0.09093</v>
      </c>
      <c r="S1068" s="186">
        <v>0</v>
      </c>
      <c r="T1068" s="187">
        <f>S1068*H1068</f>
        <v>0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188" t="s">
        <v>490</v>
      </c>
      <c r="AT1068" s="188" t="s">
        <v>311</v>
      </c>
      <c r="AU1068" s="188" t="s">
        <v>86</v>
      </c>
      <c r="AY1068" s="19" t="s">
        <v>157</v>
      </c>
      <c r="BE1068" s="189">
        <f>IF(N1068="základní",J1068,0)</f>
        <v>0</v>
      </c>
      <c r="BF1068" s="189">
        <f>IF(N1068="snížená",J1068,0)</f>
        <v>0</v>
      </c>
      <c r="BG1068" s="189">
        <f>IF(N1068="zákl. přenesená",J1068,0)</f>
        <v>0</v>
      </c>
      <c r="BH1068" s="189">
        <f>IF(N1068="sníž. přenesená",J1068,0)</f>
        <v>0</v>
      </c>
      <c r="BI1068" s="189">
        <f>IF(N1068="nulová",J1068,0)</f>
        <v>0</v>
      </c>
      <c r="BJ1068" s="19" t="s">
        <v>84</v>
      </c>
      <c r="BK1068" s="189">
        <f>ROUND(I1068*H1068,2)</f>
        <v>0</v>
      </c>
      <c r="BL1068" s="19" t="s">
        <v>310</v>
      </c>
      <c r="BM1068" s="188" t="s">
        <v>3645</v>
      </c>
    </row>
    <row r="1069" spans="1:47" s="2" customFormat="1" ht="10">
      <c r="A1069" s="36"/>
      <c r="B1069" s="37"/>
      <c r="C1069" s="38"/>
      <c r="D1069" s="212" t="s">
        <v>178</v>
      </c>
      <c r="E1069" s="38"/>
      <c r="F1069" s="213" t="s">
        <v>3646</v>
      </c>
      <c r="G1069" s="38"/>
      <c r="H1069" s="38"/>
      <c r="I1069" s="214"/>
      <c r="J1069" s="38"/>
      <c r="K1069" s="38"/>
      <c r="L1069" s="41"/>
      <c r="M1069" s="215"/>
      <c r="N1069" s="216"/>
      <c r="O1069" s="66"/>
      <c r="P1069" s="66"/>
      <c r="Q1069" s="66"/>
      <c r="R1069" s="66"/>
      <c r="S1069" s="66"/>
      <c r="T1069" s="67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T1069" s="19" t="s">
        <v>178</v>
      </c>
      <c r="AU1069" s="19" t="s">
        <v>86</v>
      </c>
    </row>
    <row r="1070" spans="2:51" s="13" customFormat="1" ht="10">
      <c r="B1070" s="190"/>
      <c r="C1070" s="191"/>
      <c r="D1070" s="192" t="s">
        <v>165</v>
      </c>
      <c r="E1070" s="193" t="s">
        <v>19</v>
      </c>
      <c r="F1070" s="194" t="s">
        <v>3353</v>
      </c>
      <c r="G1070" s="191"/>
      <c r="H1070" s="193" t="s">
        <v>19</v>
      </c>
      <c r="I1070" s="195"/>
      <c r="J1070" s="191"/>
      <c r="K1070" s="191"/>
      <c r="L1070" s="196"/>
      <c r="M1070" s="197"/>
      <c r="N1070" s="198"/>
      <c r="O1070" s="198"/>
      <c r="P1070" s="198"/>
      <c r="Q1070" s="198"/>
      <c r="R1070" s="198"/>
      <c r="S1070" s="198"/>
      <c r="T1070" s="199"/>
      <c r="AT1070" s="200" t="s">
        <v>165</v>
      </c>
      <c r="AU1070" s="200" t="s">
        <v>86</v>
      </c>
      <c r="AV1070" s="13" t="s">
        <v>84</v>
      </c>
      <c r="AW1070" s="13" t="s">
        <v>37</v>
      </c>
      <c r="AX1070" s="13" t="s">
        <v>76</v>
      </c>
      <c r="AY1070" s="200" t="s">
        <v>157</v>
      </c>
    </row>
    <row r="1071" spans="2:51" s="13" customFormat="1" ht="10">
      <c r="B1071" s="190"/>
      <c r="C1071" s="191"/>
      <c r="D1071" s="192" t="s">
        <v>165</v>
      </c>
      <c r="E1071" s="193" t="s">
        <v>19</v>
      </c>
      <c r="F1071" s="194" t="s">
        <v>3413</v>
      </c>
      <c r="G1071" s="191"/>
      <c r="H1071" s="193" t="s">
        <v>19</v>
      </c>
      <c r="I1071" s="195"/>
      <c r="J1071" s="191"/>
      <c r="K1071" s="191"/>
      <c r="L1071" s="196"/>
      <c r="M1071" s="197"/>
      <c r="N1071" s="198"/>
      <c r="O1071" s="198"/>
      <c r="P1071" s="198"/>
      <c r="Q1071" s="198"/>
      <c r="R1071" s="198"/>
      <c r="S1071" s="198"/>
      <c r="T1071" s="199"/>
      <c r="AT1071" s="200" t="s">
        <v>165</v>
      </c>
      <c r="AU1071" s="200" t="s">
        <v>86</v>
      </c>
      <c r="AV1071" s="13" t="s">
        <v>84</v>
      </c>
      <c r="AW1071" s="13" t="s">
        <v>37</v>
      </c>
      <c r="AX1071" s="13" t="s">
        <v>76</v>
      </c>
      <c r="AY1071" s="200" t="s">
        <v>157</v>
      </c>
    </row>
    <row r="1072" spans="2:51" s="13" customFormat="1" ht="10">
      <c r="B1072" s="190"/>
      <c r="C1072" s="191"/>
      <c r="D1072" s="192" t="s">
        <v>165</v>
      </c>
      <c r="E1072" s="193" t="s">
        <v>19</v>
      </c>
      <c r="F1072" s="194" t="s">
        <v>3414</v>
      </c>
      <c r="G1072" s="191"/>
      <c r="H1072" s="193" t="s">
        <v>19</v>
      </c>
      <c r="I1072" s="195"/>
      <c r="J1072" s="191"/>
      <c r="K1072" s="191"/>
      <c r="L1072" s="196"/>
      <c r="M1072" s="197"/>
      <c r="N1072" s="198"/>
      <c r="O1072" s="198"/>
      <c r="P1072" s="198"/>
      <c r="Q1072" s="198"/>
      <c r="R1072" s="198"/>
      <c r="S1072" s="198"/>
      <c r="T1072" s="199"/>
      <c r="AT1072" s="200" t="s">
        <v>165</v>
      </c>
      <c r="AU1072" s="200" t="s">
        <v>86</v>
      </c>
      <c r="AV1072" s="13" t="s">
        <v>84</v>
      </c>
      <c r="AW1072" s="13" t="s">
        <v>37</v>
      </c>
      <c r="AX1072" s="13" t="s">
        <v>76</v>
      </c>
      <c r="AY1072" s="200" t="s">
        <v>157</v>
      </c>
    </row>
    <row r="1073" spans="2:51" s="13" customFormat="1" ht="10">
      <c r="B1073" s="190"/>
      <c r="C1073" s="191"/>
      <c r="D1073" s="192" t="s">
        <v>165</v>
      </c>
      <c r="E1073" s="193" t="s">
        <v>19</v>
      </c>
      <c r="F1073" s="194" t="s">
        <v>3415</v>
      </c>
      <c r="G1073" s="191"/>
      <c r="H1073" s="193" t="s">
        <v>19</v>
      </c>
      <c r="I1073" s="195"/>
      <c r="J1073" s="191"/>
      <c r="K1073" s="191"/>
      <c r="L1073" s="196"/>
      <c r="M1073" s="197"/>
      <c r="N1073" s="198"/>
      <c r="O1073" s="198"/>
      <c r="P1073" s="198"/>
      <c r="Q1073" s="198"/>
      <c r="R1073" s="198"/>
      <c r="S1073" s="198"/>
      <c r="T1073" s="199"/>
      <c r="AT1073" s="200" t="s">
        <v>165</v>
      </c>
      <c r="AU1073" s="200" t="s">
        <v>86</v>
      </c>
      <c r="AV1073" s="13" t="s">
        <v>84</v>
      </c>
      <c r="AW1073" s="13" t="s">
        <v>37</v>
      </c>
      <c r="AX1073" s="13" t="s">
        <v>76</v>
      </c>
      <c r="AY1073" s="200" t="s">
        <v>157</v>
      </c>
    </row>
    <row r="1074" spans="2:51" s="14" customFormat="1" ht="10">
      <c r="B1074" s="201"/>
      <c r="C1074" s="202"/>
      <c r="D1074" s="192" t="s">
        <v>165</v>
      </c>
      <c r="E1074" s="203" t="s">
        <v>19</v>
      </c>
      <c r="F1074" s="204" t="s">
        <v>3647</v>
      </c>
      <c r="G1074" s="202"/>
      <c r="H1074" s="205">
        <v>433</v>
      </c>
      <c r="I1074" s="206"/>
      <c r="J1074" s="202"/>
      <c r="K1074" s="202"/>
      <c r="L1074" s="207"/>
      <c r="M1074" s="208"/>
      <c r="N1074" s="209"/>
      <c r="O1074" s="209"/>
      <c r="P1074" s="209"/>
      <c r="Q1074" s="209"/>
      <c r="R1074" s="209"/>
      <c r="S1074" s="209"/>
      <c r="T1074" s="210"/>
      <c r="AT1074" s="211" t="s">
        <v>165</v>
      </c>
      <c r="AU1074" s="211" t="s">
        <v>86</v>
      </c>
      <c r="AV1074" s="14" t="s">
        <v>86</v>
      </c>
      <c r="AW1074" s="14" t="s">
        <v>37</v>
      </c>
      <c r="AX1074" s="14" t="s">
        <v>84</v>
      </c>
      <c r="AY1074" s="211" t="s">
        <v>157</v>
      </c>
    </row>
    <row r="1075" spans="2:51" s="14" customFormat="1" ht="10">
      <c r="B1075" s="201"/>
      <c r="C1075" s="202"/>
      <c r="D1075" s="192" t="s">
        <v>165</v>
      </c>
      <c r="E1075" s="202"/>
      <c r="F1075" s="204" t="s">
        <v>3648</v>
      </c>
      <c r="G1075" s="202"/>
      <c r="H1075" s="205">
        <v>454.65</v>
      </c>
      <c r="I1075" s="206"/>
      <c r="J1075" s="202"/>
      <c r="K1075" s="202"/>
      <c r="L1075" s="207"/>
      <c r="M1075" s="208"/>
      <c r="N1075" s="209"/>
      <c r="O1075" s="209"/>
      <c r="P1075" s="209"/>
      <c r="Q1075" s="209"/>
      <c r="R1075" s="209"/>
      <c r="S1075" s="209"/>
      <c r="T1075" s="210"/>
      <c r="AT1075" s="211" t="s">
        <v>165</v>
      </c>
      <c r="AU1075" s="211" t="s">
        <v>86</v>
      </c>
      <c r="AV1075" s="14" t="s">
        <v>86</v>
      </c>
      <c r="AW1075" s="14" t="s">
        <v>4</v>
      </c>
      <c r="AX1075" s="14" t="s">
        <v>84</v>
      </c>
      <c r="AY1075" s="211" t="s">
        <v>157</v>
      </c>
    </row>
    <row r="1076" spans="1:65" s="2" customFormat="1" ht="19.75" customHeight="1">
      <c r="A1076" s="36"/>
      <c r="B1076" s="37"/>
      <c r="C1076" s="176" t="s">
        <v>774</v>
      </c>
      <c r="D1076" s="176" t="s">
        <v>159</v>
      </c>
      <c r="E1076" s="177" t="s">
        <v>3649</v>
      </c>
      <c r="F1076" s="178" t="s">
        <v>3650</v>
      </c>
      <c r="G1076" s="179" t="s">
        <v>224</v>
      </c>
      <c r="H1076" s="180">
        <v>712</v>
      </c>
      <c r="I1076" s="181"/>
      <c r="J1076" s="182">
        <f>ROUND(I1076*H1076,2)</f>
        <v>0</v>
      </c>
      <c r="K1076" s="183"/>
      <c r="L1076" s="41"/>
      <c r="M1076" s="184" t="s">
        <v>19</v>
      </c>
      <c r="N1076" s="185" t="s">
        <v>47</v>
      </c>
      <c r="O1076" s="66"/>
      <c r="P1076" s="186">
        <f>O1076*H1076</f>
        <v>0</v>
      </c>
      <c r="Q1076" s="186">
        <v>0</v>
      </c>
      <c r="R1076" s="186">
        <f>Q1076*H1076</f>
        <v>0</v>
      </c>
      <c r="S1076" s="186">
        <v>0</v>
      </c>
      <c r="T1076" s="187">
        <f>S1076*H1076</f>
        <v>0</v>
      </c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R1076" s="188" t="s">
        <v>310</v>
      </c>
      <c r="AT1076" s="188" t="s">
        <v>159</v>
      </c>
      <c r="AU1076" s="188" t="s">
        <v>86</v>
      </c>
      <c r="AY1076" s="19" t="s">
        <v>157</v>
      </c>
      <c r="BE1076" s="189">
        <f>IF(N1076="základní",J1076,0)</f>
        <v>0</v>
      </c>
      <c r="BF1076" s="189">
        <f>IF(N1076="snížená",J1076,0)</f>
        <v>0</v>
      </c>
      <c r="BG1076" s="189">
        <f>IF(N1076="zákl. přenesená",J1076,0)</f>
        <v>0</v>
      </c>
      <c r="BH1076" s="189">
        <f>IF(N1076="sníž. přenesená",J1076,0)</f>
        <v>0</v>
      </c>
      <c r="BI1076" s="189">
        <f>IF(N1076="nulová",J1076,0)</f>
        <v>0</v>
      </c>
      <c r="BJ1076" s="19" t="s">
        <v>84</v>
      </c>
      <c r="BK1076" s="189">
        <f>ROUND(I1076*H1076,2)</f>
        <v>0</v>
      </c>
      <c r="BL1076" s="19" t="s">
        <v>310</v>
      </c>
      <c r="BM1076" s="188" t="s">
        <v>3651</v>
      </c>
    </row>
    <row r="1077" spans="1:47" s="2" customFormat="1" ht="10">
      <c r="A1077" s="36"/>
      <c r="B1077" s="37"/>
      <c r="C1077" s="38"/>
      <c r="D1077" s="212" t="s">
        <v>178</v>
      </c>
      <c r="E1077" s="38"/>
      <c r="F1077" s="213" t="s">
        <v>3652</v>
      </c>
      <c r="G1077" s="38"/>
      <c r="H1077" s="38"/>
      <c r="I1077" s="214"/>
      <c r="J1077" s="38"/>
      <c r="K1077" s="38"/>
      <c r="L1077" s="41"/>
      <c r="M1077" s="215"/>
      <c r="N1077" s="216"/>
      <c r="O1077" s="66"/>
      <c r="P1077" s="66"/>
      <c r="Q1077" s="66"/>
      <c r="R1077" s="66"/>
      <c r="S1077" s="66"/>
      <c r="T1077" s="67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T1077" s="19" t="s">
        <v>178</v>
      </c>
      <c r="AU1077" s="19" t="s">
        <v>86</v>
      </c>
    </row>
    <row r="1078" spans="2:51" s="13" customFormat="1" ht="10">
      <c r="B1078" s="190"/>
      <c r="C1078" s="191"/>
      <c r="D1078" s="192" t="s">
        <v>165</v>
      </c>
      <c r="E1078" s="193" t="s">
        <v>19</v>
      </c>
      <c r="F1078" s="194" t="s">
        <v>3353</v>
      </c>
      <c r="G1078" s="191"/>
      <c r="H1078" s="193" t="s">
        <v>19</v>
      </c>
      <c r="I1078" s="195"/>
      <c r="J1078" s="191"/>
      <c r="K1078" s="191"/>
      <c r="L1078" s="196"/>
      <c r="M1078" s="197"/>
      <c r="N1078" s="198"/>
      <c r="O1078" s="198"/>
      <c r="P1078" s="198"/>
      <c r="Q1078" s="198"/>
      <c r="R1078" s="198"/>
      <c r="S1078" s="198"/>
      <c r="T1078" s="199"/>
      <c r="AT1078" s="200" t="s">
        <v>165</v>
      </c>
      <c r="AU1078" s="200" t="s">
        <v>86</v>
      </c>
      <c r="AV1078" s="13" t="s">
        <v>84</v>
      </c>
      <c r="AW1078" s="13" t="s">
        <v>37</v>
      </c>
      <c r="AX1078" s="13" t="s">
        <v>76</v>
      </c>
      <c r="AY1078" s="200" t="s">
        <v>157</v>
      </c>
    </row>
    <row r="1079" spans="2:51" s="13" customFormat="1" ht="10">
      <c r="B1079" s="190"/>
      <c r="C1079" s="191"/>
      <c r="D1079" s="192" t="s">
        <v>165</v>
      </c>
      <c r="E1079" s="193" t="s">
        <v>19</v>
      </c>
      <c r="F1079" s="194" t="s">
        <v>3413</v>
      </c>
      <c r="G1079" s="191"/>
      <c r="H1079" s="193" t="s">
        <v>19</v>
      </c>
      <c r="I1079" s="195"/>
      <c r="J1079" s="191"/>
      <c r="K1079" s="191"/>
      <c r="L1079" s="196"/>
      <c r="M1079" s="197"/>
      <c r="N1079" s="198"/>
      <c r="O1079" s="198"/>
      <c r="P1079" s="198"/>
      <c r="Q1079" s="198"/>
      <c r="R1079" s="198"/>
      <c r="S1079" s="198"/>
      <c r="T1079" s="199"/>
      <c r="AT1079" s="200" t="s">
        <v>165</v>
      </c>
      <c r="AU1079" s="200" t="s">
        <v>86</v>
      </c>
      <c r="AV1079" s="13" t="s">
        <v>84</v>
      </c>
      <c r="AW1079" s="13" t="s">
        <v>37</v>
      </c>
      <c r="AX1079" s="13" t="s">
        <v>76</v>
      </c>
      <c r="AY1079" s="200" t="s">
        <v>157</v>
      </c>
    </row>
    <row r="1080" spans="2:51" s="13" customFormat="1" ht="10">
      <c r="B1080" s="190"/>
      <c r="C1080" s="191"/>
      <c r="D1080" s="192" t="s">
        <v>165</v>
      </c>
      <c r="E1080" s="193" t="s">
        <v>19</v>
      </c>
      <c r="F1080" s="194" t="s">
        <v>3414</v>
      </c>
      <c r="G1080" s="191"/>
      <c r="H1080" s="193" t="s">
        <v>19</v>
      </c>
      <c r="I1080" s="195"/>
      <c r="J1080" s="191"/>
      <c r="K1080" s="191"/>
      <c r="L1080" s="196"/>
      <c r="M1080" s="197"/>
      <c r="N1080" s="198"/>
      <c r="O1080" s="198"/>
      <c r="P1080" s="198"/>
      <c r="Q1080" s="198"/>
      <c r="R1080" s="198"/>
      <c r="S1080" s="198"/>
      <c r="T1080" s="199"/>
      <c r="AT1080" s="200" t="s">
        <v>165</v>
      </c>
      <c r="AU1080" s="200" t="s">
        <v>86</v>
      </c>
      <c r="AV1080" s="13" t="s">
        <v>84</v>
      </c>
      <c r="AW1080" s="13" t="s">
        <v>37</v>
      </c>
      <c r="AX1080" s="13" t="s">
        <v>76</v>
      </c>
      <c r="AY1080" s="200" t="s">
        <v>157</v>
      </c>
    </row>
    <row r="1081" spans="2:51" s="13" customFormat="1" ht="10">
      <c r="B1081" s="190"/>
      <c r="C1081" s="191"/>
      <c r="D1081" s="192" t="s">
        <v>165</v>
      </c>
      <c r="E1081" s="193" t="s">
        <v>19</v>
      </c>
      <c r="F1081" s="194" t="s">
        <v>3415</v>
      </c>
      <c r="G1081" s="191"/>
      <c r="H1081" s="193" t="s">
        <v>19</v>
      </c>
      <c r="I1081" s="195"/>
      <c r="J1081" s="191"/>
      <c r="K1081" s="191"/>
      <c r="L1081" s="196"/>
      <c r="M1081" s="197"/>
      <c r="N1081" s="198"/>
      <c r="O1081" s="198"/>
      <c r="P1081" s="198"/>
      <c r="Q1081" s="198"/>
      <c r="R1081" s="198"/>
      <c r="S1081" s="198"/>
      <c r="T1081" s="199"/>
      <c r="AT1081" s="200" t="s">
        <v>165</v>
      </c>
      <c r="AU1081" s="200" t="s">
        <v>86</v>
      </c>
      <c r="AV1081" s="13" t="s">
        <v>84</v>
      </c>
      <c r="AW1081" s="13" t="s">
        <v>37</v>
      </c>
      <c r="AX1081" s="13" t="s">
        <v>76</v>
      </c>
      <c r="AY1081" s="200" t="s">
        <v>157</v>
      </c>
    </row>
    <row r="1082" spans="2:51" s="14" customFormat="1" ht="10">
      <c r="B1082" s="201"/>
      <c r="C1082" s="202"/>
      <c r="D1082" s="192" t="s">
        <v>165</v>
      </c>
      <c r="E1082" s="203" t="s">
        <v>19</v>
      </c>
      <c r="F1082" s="204" t="s">
        <v>3653</v>
      </c>
      <c r="G1082" s="202"/>
      <c r="H1082" s="205">
        <v>712</v>
      </c>
      <c r="I1082" s="206"/>
      <c r="J1082" s="202"/>
      <c r="K1082" s="202"/>
      <c r="L1082" s="207"/>
      <c r="M1082" s="208"/>
      <c r="N1082" s="209"/>
      <c r="O1082" s="209"/>
      <c r="P1082" s="209"/>
      <c r="Q1082" s="209"/>
      <c r="R1082" s="209"/>
      <c r="S1082" s="209"/>
      <c r="T1082" s="210"/>
      <c r="AT1082" s="211" t="s">
        <v>165</v>
      </c>
      <c r="AU1082" s="211" t="s">
        <v>86</v>
      </c>
      <c r="AV1082" s="14" t="s">
        <v>86</v>
      </c>
      <c r="AW1082" s="14" t="s">
        <v>37</v>
      </c>
      <c r="AX1082" s="14" t="s">
        <v>76</v>
      </c>
      <c r="AY1082" s="211" t="s">
        <v>157</v>
      </c>
    </row>
    <row r="1083" spans="2:51" s="15" customFormat="1" ht="10">
      <c r="B1083" s="217"/>
      <c r="C1083" s="218"/>
      <c r="D1083" s="192" t="s">
        <v>165</v>
      </c>
      <c r="E1083" s="219" t="s">
        <v>19</v>
      </c>
      <c r="F1083" s="220" t="s">
        <v>183</v>
      </c>
      <c r="G1083" s="218"/>
      <c r="H1083" s="221">
        <v>712</v>
      </c>
      <c r="I1083" s="222"/>
      <c r="J1083" s="218"/>
      <c r="K1083" s="218"/>
      <c r="L1083" s="223"/>
      <c r="M1083" s="224"/>
      <c r="N1083" s="225"/>
      <c r="O1083" s="225"/>
      <c r="P1083" s="225"/>
      <c r="Q1083" s="225"/>
      <c r="R1083" s="225"/>
      <c r="S1083" s="225"/>
      <c r="T1083" s="226"/>
      <c r="AT1083" s="227" t="s">
        <v>165</v>
      </c>
      <c r="AU1083" s="227" t="s">
        <v>86</v>
      </c>
      <c r="AV1083" s="15" t="s">
        <v>163</v>
      </c>
      <c r="AW1083" s="15" t="s">
        <v>37</v>
      </c>
      <c r="AX1083" s="15" t="s">
        <v>84</v>
      </c>
      <c r="AY1083" s="227" t="s">
        <v>157</v>
      </c>
    </row>
    <row r="1084" spans="1:65" s="2" customFormat="1" ht="14.4" customHeight="1">
      <c r="A1084" s="36"/>
      <c r="B1084" s="37"/>
      <c r="C1084" s="239" t="s">
        <v>778</v>
      </c>
      <c r="D1084" s="239" t="s">
        <v>311</v>
      </c>
      <c r="E1084" s="240" t="s">
        <v>3654</v>
      </c>
      <c r="F1084" s="241" t="s">
        <v>3655</v>
      </c>
      <c r="G1084" s="242" t="s">
        <v>224</v>
      </c>
      <c r="H1084" s="243">
        <v>747.6</v>
      </c>
      <c r="I1084" s="244"/>
      <c r="J1084" s="245">
        <f>ROUND(I1084*H1084,2)</f>
        <v>0</v>
      </c>
      <c r="K1084" s="246"/>
      <c r="L1084" s="247"/>
      <c r="M1084" s="248" t="s">
        <v>19</v>
      </c>
      <c r="N1084" s="249" t="s">
        <v>47</v>
      </c>
      <c r="O1084" s="66"/>
      <c r="P1084" s="186">
        <f>O1084*H1084</f>
        <v>0</v>
      </c>
      <c r="Q1084" s="186">
        <v>0.00035</v>
      </c>
      <c r="R1084" s="186">
        <f>Q1084*H1084</f>
        <v>0.26166</v>
      </c>
      <c r="S1084" s="186">
        <v>0</v>
      </c>
      <c r="T1084" s="187">
        <f>S1084*H1084</f>
        <v>0</v>
      </c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R1084" s="188" t="s">
        <v>490</v>
      </c>
      <c r="AT1084" s="188" t="s">
        <v>311</v>
      </c>
      <c r="AU1084" s="188" t="s">
        <v>86</v>
      </c>
      <c r="AY1084" s="19" t="s">
        <v>157</v>
      </c>
      <c r="BE1084" s="189">
        <f>IF(N1084="základní",J1084,0)</f>
        <v>0</v>
      </c>
      <c r="BF1084" s="189">
        <f>IF(N1084="snížená",J1084,0)</f>
        <v>0</v>
      </c>
      <c r="BG1084" s="189">
        <f>IF(N1084="zákl. přenesená",J1084,0)</f>
        <v>0</v>
      </c>
      <c r="BH1084" s="189">
        <f>IF(N1084="sníž. přenesená",J1084,0)</f>
        <v>0</v>
      </c>
      <c r="BI1084" s="189">
        <f>IF(N1084="nulová",J1084,0)</f>
        <v>0</v>
      </c>
      <c r="BJ1084" s="19" t="s">
        <v>84</v>
      </c>
      <c r="BK1084" s="189">
        <f>ROUND(I1084*H1084,2)</f>
        <v>0</v>
      </c>
      <c r="BL1084" s="19" t="s">
        <v>310</v>
      </c>
      <c r="BM1084" s="188" t="s">
        <v>3656</v>
      </c>
    </row>
    <row r="1085" spans="1:47" s="2" customFormat="1" ht="10">
      <c r="A1085" s="36"/>
      <c r="B1085" s="37"/>
      <c r="C1085" s="38"/>
      <c r="D1085" s="212" t="s">
        <v>178</v>
      </c>
      <c r="E1085" s="38"/>
      <c r="F1085" s="213" t="s">
        <v>3657</v>
      </c>
      <c r="G1085" s="38"/>
      <c r="H1085" s="38"/>
      <c r="I1085" s="214"/>
      <c r="J1085" s="38"/>
      <c r="K1085" s="38"/>
      <c r="L1085" s="41"/>
      <c r="M1085" s="215"/>
      <c r="N1085" s="216"/>
      <c r="O1085" s="66"/>
      <c r="P1085" s="66"/>
      <c r="Q1085" s="66"/>
      <c r="R1085" s="66"/>
      <c r="S1085" s="66"/>
      <c r="T1085" s="67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T1085" s="19" t="s">
        <v>178</v>
      </c>
      <c r="AU1085" s="19" t="s">
        <v>86</v>
      </c>
    </row>
    <row r="1086" spans="2:51" s="13" customFormat="1" ht="10">
      <c r="B1086" s="190"/>
      <c r="C1086" s="191"/>
      <c r="D1086" s="192" t="s">
        <v>165</v>
      </c>
      <c r="E1086" s="193" t="s">
        <v>19</v>
      </c>
      <c r="F1086" s="194" t="s">
        <v>3353</v>
      </c>
      <c r="G1086" s="191"/>
      <c r="H1086" s="193" t="s">
        <v>19</v>
      </c>
      <c r="I1086" s="195"/>
      <c r="J1086" s="191"/>
      <c r="K1086" s="191"/>
      <c r="L1086" s="196"/>
      <c r="M1086" s="197"/>
      <c r="N1086" s="198"/>
      <c r="O1086" s="198"/>
      <c r="P1086" s="198"/>
      <c r="Q1086" s="198"/>
      <c r="R1086" s="198"/>
      <c r="S1086" s="198"/>
      <c r="T1086" s="199"/>
      <c r="AT1086" s="200" t="s">
        <v>165</v>
      </c>
      <c r="AU1086" s="200" t="s">
        <v>86</v>
      </c>
      <c r="AV1086" s="13" t="s">
        <v>84</v>
      </c>
      <c r="AW1086" s="13" t="s">
        <v>37</v>
      </c>
      <c r="AX1086" s="13" t="s">
        <v>76</v>
      </c>
      <c r="AY1086" s="200" t="s">
        <v>157</v>
      </c>
    </row>
    <row r="1087" spans="2:51" s="13" customFormat="1" ht="10">
      <c r="B1087" s="190"/>
      <c r="C1087" s="191"/>
      <c r="D1087" s="192" t="s">
        <v>165</v>
      </c>
      <c r="E1087" s="193" t="s">
        <v>19</v>
      </c>
      <c r="F1087" s="194" t="s">
        <v>3460</v>
      </c>
      <c r="G1087" s="191"/>
      <c r="H1087" s="193" t="s">
        <v>19</v>
      </c>
      <c r="I1087" s="195"/>
      <c r="J1087" s="191"/>
      <c r="K1087" s="191"/>
      <c r="L1087" s="196"/>
      <c r="M1087" s="197"/>
      <c r="N1087" s="198"/>
      <c r="O1087" s="198"/>
      <c r="P1087" s="198"/>
      <c r="Q1087" s="198"/>
      <c r="R1087" s="198"/>
      <c r="S1087" s="198"/>
      <c r="T1087" s="199"/>
      <c r="AT1087" s="200" t="s">
        <v>165</v>
      </c>
      <c r="AU1087" s="200" t="s">
        <v>86</v>
      </c>
      <c r="AV1087" s="13" t="s">
        <v>84</v>
      </c>
      <c r="AW1087" s="13" t="s">
        <v>37</v>
      </c>
      <c r="AX1087" s="13" t="s">
        <v>76</v>
      </c>
      <c r="AY1087" s="200" t="s">
        <v>157</v>
      </c>
    </row>
    <row r="1088" spans="2:51" s="13" customFormat="1" ht="10">
      <c r="B1088" s="190"/>
      <c r="C1088" s="191"/>
      <c r="D1088" s="192" t="s">
        <v>165</v>
      </c>
      <c r="E1088" s="193" t="s">
        <v>19</v>
      </c>
      <c r="F1088" s="194" t="s">
        <v>3414</v>
      </c>
      <c r="G1088" s="191"/>
      <c r="H1088" s="193" t="s">
        <v>19</v>
      </c>
      <c r="I1088" s="195"/>
      <c r="J1088" s="191"/>
      <c r="K1088" s="191"/>
      <c r="L1088" s="196"/>
      <c r="M1088" s="197"/>
      <c r="N1088" s="198"/>
      <c r="O1088" s="198"/>
      <c r="P1088" s="198"/>
      <c r="Q1088" s="198"/>
      <c r="R1088" s="198"/>
      <c r="S1088" s="198"/>
      <c r="T1088" s="199"/>
      <c r="AT1088" s="200" t="s">
        <v>165</v>
      </c>
      <c r="AU1088" s="200" t="s">
        <v>86</v>
      </c>
      <c r="AV1088" s="13" t="s">
        <v>84</v>
      </c>
      <c r="AW1088" s="13" t="s">
        <v>37</v>
      </c>
      <c r="AX1088" s="13" t="s">
        <v>76</v>
      </c>
      <c r="AY1088" s="200" t="s">
        <v>157</v>
      </c>
    </row>
    <row r="1089" spans="2:51" s="13" customFormat="1" ht="10">
      <c r="B1089" s="190"/>
      <c r="C1089" s="191"/>
      <c r="D1089" s="192" t="s">
        <v>165</v>
      </c>
      <c r="E1089" s="193" t="s">
        <v>19</v>
      </c>
      <c r="F1089" s="194" t="s">
        <v>3415</v>
      </c>
      <c r="G1089" s="191"/>
      <c r="H1089" s="193" t="s">
        <v>19</v>
      </c>
      <c r="I1089" s="195"/>
      <c r="J1089" s="191"/>
      <c r="K1089" s="191"/>
      <c r="L1089" s="196"/>
      <c r="M1089" s="197"/>
      <c r="N1089" s="198"/>
      <c r="O1089" s="198"/>
      <c r="P1089" s="198"/>
      <c r="Q1089" s="198"/>
      <c r="R1089" s="198"/>
      <c r="S1089" s="198"/>
      <c r="T1089" s="199"/>
      <c r="AT1089" s="200" t="s">
        <v>165</v>
      </c>
      <c r="AU1089" s="200" t="s">
        <v>86</v>
      </c>
      <c r="AV1089" s="13" t="s">
        <v>84</v>
      </c>
      <c r="AW1089" s="13" t="s">
        <v>37</v>
      </c>
      <c r="AX1089" s="13" t="s">
        <v>76</v>
      </c>
      <c r="AY1089" s="200" t="s">
        <v>157</v>
      </c>
    </row>
    <row r="1090" spans="2:51" s="14" customFormat="1" ht="10">
      <c r="B1090" s="201"/>
      <c r="C1090" s="202"/>
      <c r="D1090" s="192" t="s">
        <v>165</v>
      </c>
      <c r="E1090" s="203" t="s">
        <v>19</v>
      </c>
      <c r="F1090" s="204" t="s">
        <v>3658</v>
      </c>
      <c r="G1090" s="202"/>
      <c r="H1090" s="205">
        <v>712</v>
      </c>
      <c r="I1090" s="206"/>
      <c r="J1090" s="202"/>
      <c r="K1090" s="202"/>
      <c r="L1090" s="207"/>
      <c r="M1090" s="208"/>
      <c r="N1090" s="209"/>
      <c r="O1090" s="209"/>
      <c r="P1090" s="209"/>
      <c r="Q1090" s="209"/>
      <c r="R1090" s="209"/>
      <c r="S1090" s="209"/>
      <c r="T1090" s="210"/>
      <c r="AT1090" s="211" t="s">
        <v>165</v>
      </c>
      <c r="AU1090" s="211" t="s">
        <v>86</v>
      </c>
      <c r="AV1090" s="14" t="s">
        <v>86</v>
      </c>
      <c r="AW1090" s="14" t="s">
        <v>37</v>
      </c>
      <c r="AX1090" s="14" t="s">
        <v>84</v>
      </c>
      <c r="AY1090" s="211" t="s">
        <v>157</v>
      </c>
    </row>
    <row r="1091" spans="2:51" s="14" customFormat="1" ht="10">
      <c r="B1091" s="201"/>
      <c r="C1091" s="202"/>
      <c r="D1091" s="192" t="s">
        <v>165</v>
      </c>
      <c r="E1091" s="202"/>
      <c r="F1091" s="204" t="s">
        <v>3659</v>
      </c>
      <c r="G1091" s="202"/>
      <c r="H1091" s="205">
        <v>747.6</v>
      </c>
      <c r="I1091" s="206"/>
      <c r="J1091" s="202"/>
      <c r="K1091" s="202"/>
      <c r="L1091" s="207"/>
      <c r="M1091" s="208"/>
      <c r="N1091" s="209"/>
      <c r="O1091" s="209"/>
      <c r="P1091" s="209"/>
      <c r="Q1091" s="209"/>
      <c r="R1091" s="209"/>
      <c r="S1091" s="209"/>
      <c r="T1091" s="210"/>
      <c r="AT1091" s="211" t="s">
        <v>165</v>
      </c>
      <c r="AU1091" s="211" t="s">
        <v>86</v>
      </c>
      <c r="AV1091" s="14" t="s">
        <v>86</v>
      </c>
      <c r="AW1091" s="14" t="s">
        <v>4</v>
      </c>
      <c r="AX1091" s="14" t="s">
        <v>84</v>
      </c>
      <c r="AY1091" s="211" t="s">
        <v>157</v>
      </c>
    </row>
    <row r="1092" spans="1:65" s="2" customFormat="1" ht="22.25" customHeight="1">
      <c r="A1092" s="36"/>
      <c r="B1092" s="37"/>
      <c r="C1092" s="176" t="s">
        <v>791</v>
      </c>
      <c r="D1092" s="176" t="s">
        <v>159</v>
      </c>
      <c r="E1092" s="177" t="s">
        <v>3660</v>
      </c>
      <c r="F1092" s="178" t="s">
        <v>3661</v>
      </c>
      <c r="G1092" s="179" t="s">
        <v>224</v>
      </c>
      <c r="H1092" s="180">
        <v>680</v>
      </c>
      <c r="I1092" s="181"/>
      <c r="J1092" s="182">
        <f>ROUND(I1092*H1092,2)</f>
        <v>0</v>
      </c>
      <c r="K1092" s="183"/>
      <c r="L1092" s="41"/>
      <c r="M1092" s="184" t="s">
        <v>19</v>
      </c>
      <c r="N1092" s="185" t="s">
        <v>47</v>
      </c>
      <c r="O1092" s="66"/>
      <c r="P1092" s="186">
        <f>O1092*H1092</f>
        <v>0</v>
      </c>
      <c r="Q1092" s="186">
        <v>0</v>
      </c>
      <c r="R1092" s="186">
        <f>Q1092*H1092</f>
        <v>0</v>
      </c>
      <c r="S1092" s="186">
        <v>0</v>
      </c>
      <c r="T1092" s="187">
        <f>S1092*H1092</f>
        <v>0</v>
      </c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R1092" s="188" t="s">
        <v>310</v>
      </c>
      <c r="AT1092" s="188" t="s">
        <v>159</v>
      </c>
      <c r="AU1092" s="188" t="s">
        <v>86</v>
      </c>
      <c r="AY1092" s="19" t="s">
        <v>157</v>
      </c>
      <c r="BE1092" s="189">
        <f>IF(N1092="základní",J1092,0)</f>
        <v>0</v>
      </c>
      <c r="BF1092" s="189">
        <f>IF(N1092="snížená",J1092,0)</f>
        <v>0</v>
      </c>
      <c r="BG1092" s="189">
        <f>IF(N1092="zákl. přenesená",J1092,0)</f>
        <v>0</v>
      </c>
      <c r="BH1092" s="189">
        <f>IF(N1092="sníž. přenesená",J1092,0)</f>
        <v>0</v>
      </c>
      <c r="BI1092" s="189">
        <f>IF(N1092="nulová",J1092,0)</f>
        <v>0</v>
      </c>
      <c r="BJ1092" s="19" t="s">
        <v>84</v>
      </c>
      <c r="BK1092" s="189">
        <f>ROUND(I1092*H1092,2)</f>
        <v>0</v>
      </c>
      <c r="BL1092" s="19" t="s">
        <v>310</v>
      </c>
      <c r="BM1092" s="188" t="s">
        <v>3662</v>
      </c>
    </row>
    <row r="1093" spans="1:47" s="2" customFormat="1" ht="10">
      <c r="A1093" s="36"/>
      <c r="B1093" s="37"/>
      <c r="C1093" s="38"/>
      <c r="D1093" s="212" t="s">
        <v>178</v>
      </c>
      <c r="E1093" s="38"/>
      <c r="F1093" s="213" t="s">
        <v>3663</v>
      </c>
      <c r="G1093" s="38"/>
      <c r="H1093" s="38"/>
      <c r="I1093" s="214"/>
      <c r="J1093" s="38"/>
      <c r="K1093" s="38"/>
      <c r="L1093" s="41"/>
      <c r="M1093" s="215"/>
      <c r="N1093" s="216"/>
      <c r="O1093" s="66"/>
      <c r="P1093" s="66"/>
      <c r="Q1093" s="66"/>
      <c r="R1093" s="66"/>
      <c r="S1093" s="66"/>
      <c r="T1093" s="67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T1093" s="19" t="s">
        <v>178</v>
      </c>
      <c r="AU1093" s="19" t="s">
        <v>86</v>
      </c>
    </row>
    <row r="1094" spans="2:51" s="13" customFormat="1" ht="10">
      <c r="B1094" s="190"/>
      <c r="C1094" s="191"/>
      <c r="D1094" s="192" t="s">
        <v>165</v>
      </c>
      <c r="E1094" s="193" t="s">
        <v>19</v>
      </c>
      <c r="F1094" s="194" t="s">
        <v>3353</v>
      </c>
      <c r="G1094" s="191"/>
      <c r="H1094" s="193" t="s">
        <v>19</v>
      </c>
      <c r="I1094" s="195"/>
      <c r="J1094" s="191"/>
      <c r="K1094" s="191"/>
      <c r="L1094" s="196"/>
      <c r="M1094" s="197"/>
      <c r="N1094" s="198"/>
      <c r="O1094" s="198"/>
      <c r="P1094" s="198"/>
      <c r="Q1094" s="198"/>
      <c r="R1094" s="198"/>
      <c r="S1094" s="198"/>
      <c r="T1094" s="199"/>
      <c r="AT1094" s="200" t="s">
        <v>165</v>
      </c>
      <c r="AU1094" s="200" t="s">
        <v>86</v>
      </c>
      <c r="AV1094" s="13" t="s">
        <v>84</v>
      </c>
      <c r="AW1094" s="13" t="s">
        <v>37</v>
      </c>
      <c r="AX1094" s="13" t="s">
        <v>76</v>
      </c>
      <c r="AY1094" s="200" t="s">
        <v>157</v>
      </c>
    </row>
    <row r="1095" spans="2:51" s="13" customFormat="1" ht="10">
      <c r="B1095" s="190"/>
      <c r="C1095" s="191"/>
      <c r="D1095" s="192" t="s">
        <v>165</v>
      </c>
      <c r="E1095" s="193" t="s">
        <v>19</v>
      </c>
      <c r="F1095" s="194" t="s">
        <v>3460</v>
      </c>
      <c r="G1095" s="191"/>
      <c r="H1095" s="193" t="s">
        <v>19</v>
      </c>
      <c r="I1095" s="195"/>
      <c r="J1095" s="191"/>
      <c r="K1095" s="191"/>
      <c r="L1095" s="196"/>
      <c r="M1095" s="197"/>
      <c r="N1095" s="198"/>
      <c r="O1095" s="198"/>
      <c r="P1095" s="198"/>
      <c r="Q1095" s="198"/>
      <c r="R1095" s="198"/>
      <c r="S1095" s="198"/>
      <c r="T1095" s="199"/>
      <c r="AT1095" s="200" t="s">
        <v>165</v>
      </c>
      <c r="AU1095" s="200" t="s">
        <v>86</v>
      </c>
      <c r="AV1095" s="13" t="s">
        <v>84</v>
      </c>
      <c r="AW1095" s="13" t="s">
        <v>37</v>
      </c>
      <c r="AX1095" s="13" t="s">
        <v>76</v>
      </c>
      <c r="AY1095" s="200" t="s">
        <v>157</v>
      </c>
    </row>
    <row r="1096" spans="2:51" s="13" customFormat="1" ht="10">
      <c r="B1096" s="190"/>
      <c r="C1096" s="191"/>
      <c r="D1096" s="192" t="s">
        <v>165</v>
      </c>
      <c r="E1096" s="193" t="s">
        <v>19</v>
      </c>
      <c r="F1096" s="194" t="s">
        <v>3414</v>
      </c>
      <c r="G1096" s="191"/>
      <c r="H1096" s="193" t="s">
        <v>19</v>
      </c>
      <c r="I1096" s="195"/>
      <c r="J1096" s="191"/>
      <c r="K1096" s="191"/>
      <c r="L1096" s="196"/>
      <c r="M1096" s="197"/>
      <c r="N1096" s="198"/>
      <c r="O1096" s="198"/>
      <c r="P1096" s="198"/>
      <c r="Q1096" s="198"/>
      <c r="R1096" s="198"/>
      <c r="S1096" s="198"/>
      <c r="T1096" s="199"/>
      <c r="AT1096" s="200" t="s">
        <v>165</v>
      </c>
      <c r="AU1096" s="200" t="s">
        <v>86</v>
      </c>
      <c r="AV1096" s="13" t="s">
        <v>84</v>
      </c>
      <c r="AW1096" s="13" t="s">
        <v>37</v>
      </c>
      <c r="AX1096" s="13" t="s">
        <v>76</v>
      </c>
      <c r="AY1096" s="200" t="s">
        <v>157</v>
      </c>
    </row>
    <row r="1097" spans="2:51" s="13" customFormat="1" ht="10">
      <c r="B1097" s="190"/>
      <c r="C1097" s="191"/>
      <c r="D1097" s="192" t="s">
        <v>165</v>
      </c>
      <c r="E1097" s="193" t="s">
        <v>19</v>
      </c>
      <c r="F1097" s="194" t="s">
        <v>3415</v>
      </c>
      <c r="G1097" s="191"/>
      <c r="H1097" s="193" t="s">
        <v>19</v>
      </c>
      <c r="I1097" s="195"/>
      <c r="J1097" s="191"/>
      <c r="K1097" s="191"/>
      <c r="L1097" s="196"/>
      <c r="M1097" s="197"/>
      <c r="N1097" s="198"/>
      <c r="O1097" s="198"/>
      <c r="P1097" s="198"/>
      <c r="Q1097" s="198"/>
      <c r="R1097" s="198"/>
      <c r="S1097" s="198"/>
      <c r="T1097" s="199"/>
      <c r="AT1097" s="200" t="s">
        <v>165</v>
      </c>
      <c r="AU1097" s="200" t="s">
        <v>86</v>
      </c>
      <c r="AV1097" s="13" t="s">
        <v>84</v>
      </c>
      <c r="AW1097" s="13" t="s">
        <v>37</v>
      </c>
      <c r="AX1097" s="13" t="s">
        <v>76</v>
      </c>
      <c r="AY1097" s="200" t="s">
        <v>157</v>
      </c>
    </row>
    <row r="1098" spans="2:51" s="14" customFormat="1" ht="10">
      <c r="B1098" s="201"/>
      <c r="C1098" s="202"/>
      <c r="D1098" s="192" t="s">
        <v>165</v>
      </c>
      <c r="E1098" s="203" t="s">
        <v>19</v>
      </c>
      <c r="F1098" s="204" t="s">
        <v>3664</v>
      </c>
      <c r="G1098" s="202"/>
      <c r="H1098" s="205">
        <v>680</v>
      </c>
      <c r="I1098" s="206"/>
      <c r="J1098" s="202"/>
      <c r="K1098" s="202"/>
      <c r="L1098" s="207"/>
      <c r="M1098" s="208"/>
      <c r="N1098" s="209"/>
      <c r="O1098" s="209"/>
      <c r="P1098" s="209"/>
      <c r="Q1098" s="209"/>
      <c r="R1098" s="209"/>
      <c r="S1098" s="209"/>
      <c r="T1098" s="210"/>
      <c r="AT1098" s="211" t="s">
        <v>165</v>
      </c>
      <c r="AU1098" s="211" t="s">
        <v>86</v>
      </c>
      <c r="AV1098" s="14" t="s">
        <v>86</v>
      </c>
      <c r="AW1098" s="14" t="s">
        <v>37</v>
      </c>
      <c r="AX1098" s="14" t="s">
        <v>76</v>
      </c>
      <c r="AY1098" s="211" t="s">
        <v>157</v>
      </c>
    </row>
    <row r="1099" spans="2:51" s="15" customFormat="1" ht="10">
      <c r="B1099" s="217"/>
      <c r="C1099" s="218"/>
      <c r="D1099" s="192" t="s">
        <v>165</v>
      </c>
      <c r="E1099" s="219" t="s">
        <v>19</v>
      </c>
      <c r="F1099" s="220" t="s">
        <v>183</v>
      </c>
      <c r="G1099" s="218"/>
      <c r="H1099" s="221">
        <v>680</v>
      </c>
      <c r="I1099" s="222"/>
      <c r="J1099" s="218"/>
      <c r="K1099" s="218"/>
      <c r="L1099" s="223"/>
      <c r="M1099" s="224"/>
      <c r="N1099" s="225"/>
      <c r="O1099" s="225"/>
      <c r="P1099" s="225"/>
      <c r="Q1099" s="225"/>
      <c r="R1099" s="225"/>
      <c r="S1099" s="225"/>
      <c r="T1099" s="226"/>
      <c r="AT1099" s="227" t="s">
        <v>165</v>
      </c>
      <c r="AU1099" s="227" t="s">
        <v>86</v>
      </c>
      <c r="AV1099" s="15" t="s">
        <v>163</v>
      </c>
      <c r="AW1099" s="15" t="s">
        <v>37</v>
      </c>
      <c r="AX1099" s="15" t="s">
        <v>84</v>
      </c>
      <c r="AY1099" s="227" t="s">
        <v>157</v>
      </c>
    </row>
    <row r="1100" spans="1:65" s="2" customFormat="1" ht="14.4" customHeight="1">
      <c r="A1100" s="36"/>
      <c r="B1100" s="37"/>
      <c r="C1100" s="239" t="s">
        <v>795</v>
      </c>
      <c r="D1100" s="239" t="s">
        <v>311</v>
      </c>
      <c r="E1100" s="240" t="s">
        <v>3665</v>
      </c>
      <c r="F1100" s="241" t="s">
        <v>3666</v>
      </c>
      <c r="G1100" s="242" t="s">
        <v>224</v>
      </c>
      <c r="H1100" s="243">
        <v>714</v>
      </c>
      <c r="I1100" s="244"/>
      <c r="J1100" s="245">
        <f>ROUND(I1100*H1100,2)</f>
        <v>0</v>
      </c>
      <c r="K1100" s="246"/>
      <c r="L1100" s="247"/>
      <c r="M1100" s="248" t="s">
        <v>19</v>
      </c>
      <c r="N1100" s="249" t="s">
        <v>47</v>
      </c>
      <c r="O1100" s="66"/>
      <c r="P1100" s="186">
        <f>O1100*H1100</f>
        <v>0</v>
      </c>
      <c r="Q1100" s="186">
        <v>0.00077</v>
      </c>
      <c r="R1100" s="186">
        <f>Q1100*H1100</f>
        <v>0.5497799999999999</v>
      </c>
      <c r="S1100" s="186">
        <v>0</v>
      </c>
      <c r="T1100" s="187">
        <f>S1100*H1100</f>
        <v>0</v>
      </c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R1100" s="188" t="s">
        <v>490</v>
      </c>
      <c r="AT1100" s="188" t="s">
        <v>311</v>
      </c>
      <c r="AU1100" s="188" t="s">
        <v>86</v>
      </c>
      <c r="AY1100" s="19" t="s">
        <v>157</v>
      </c>
      <c r="BE1100" s="189">
        <f>IF(N1100="základní",J1100,0)</f>
        <v>0</v>
      </c>
      <c r="BF1100" s="189">
        <f>IF(N1100="snížená",J1100,0)</f>
        <v>0</v>
      </c>
      <c r="BG1100" s="189">
        <f>IF(N1100="zákl. přenesená",J1100,0)</f>
        <v>0</v>
      </c>
      <c r="BH1100" s="189">
        <f>IF(N1100="sníž. přenesená",J1100,0)</f>
        <v>0</v>
      </c>
      <c r="BI1100" s="189">
        <f>IF(N1100="nulová",J1100,0)</f>
        <v>0</v>
      </c>
      <c r="BJ1100" s="19" t="s">
        <v>84</v>
      </c>
      <c r="BK1100" s="189">
        <f>ROUND(I1100*H1100,2)</f>
        <v>0</v>
      </c>
      <c r="BL1100" s="19" t="s">
        <v>310</v>
      </c>
      <c r="BM1100" s="188" t="s">
        <v>3667</v>
      </c>
    </row>
    <row r="1101" spans="1:47" s="2" customFormat="1" ht="10">
      <c r="A1101" s="36"/>
      <c r="B1101" s="37"/>
      <c r="C1101" s="38"/>
      <c r="D1101" s="212" t="s">
        <v>178</v>
      </c>
      <c r="E1101" s="38"/>
      <c r="F1101" s="213" t="s">
        <v>3668</v>
      </c>
      <c r="G1101" s="38"/>
      <c r="H1101" s="38"/>
      <c r="I1101" s="214"/>
      <c r="J1101" s="38"/>
      <c r="K1101" s="38"/>
      <c r="L1101" s="41"/>
      <c r="M1101" s="215"/>
      <c r="N1101" s="216"/>
      <c r="O1101" s="66"/>
      <c r="P1101" s="66"/>
      <c r="Q1101" s="66"/>
      <c r="R1101" s="66"/>
      <c r="S1101" s="66"/>
      <c r="T1101" s="67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T1101" s="19" t="s">
        <v>178</v>
      </c>
      <c r="AU1101" s="19" t="s">
        <v>86</v>
      </c>
    </row>
    <row r="1102" spans="2:51" s="13" customFormat="1" ht="10">
      <c r="B1102" s="190"/>
      <c r="C1102" s="191"/>
      <c r="D1102" s="192" t="s">
        <v>165</v>
      </c>
      <c r="E1102" s="193" t="s">
        <v>19</v>
      </c>
      <c r="F1102" s="194" t="s">
        <v>3669</v>
      </c>
      <c r="G1102" s="191"/>
      <c r="H1102" s="193" t="s">
        <v>19</v>
      </c>
      <c r="I1102" s="195"/>
      <c r="J1102" s="191"/>
      <c r="K1102" s="191"/>
      <c r="L1102" s="196"/>
      <c r="M1102" s="197"/>
      <c r="N1102" s="198"/>
      <c r="O1102" s="198"/>
      <c r="P1102" s="198"/>
      <c r="Q1102" s="198"/>
      <c r="R1102" s="198"/>
      <c r="S1102" s="198"/>
      <c r="T1102" s="199"/>
      <c r="AT1102" s="200" t="s">
        <v>165</v>
      </c>
      <c r="AU1102" s="200" t="s">
        <v>86</v>
      </c>
      <c r="AV1102" s="13" t="s">
        <v>84</v>
      </c>
      <c r="AW1102" s="13" t="s">
        <v>37</v>
      </c>
      <c r="AX1102" s="13" t="s">
        <v>76</v>
      </c>
      <c r="AY1102" s="200" t="s">
        <v>157</v>
      </c>
    </row>
    <row r="1103" spans="2:51" s="13" customFormat="1" ht="10">
      <c r="B1103" s="190"/>
      <c r="C1103" s="191"/>
      <c r="D1103" s="192" t="s">
        <v>165</v>
      </c>
      <c r="E1103" s="193" t="s">
        <v>19</v>
      </c>
      <c r="F1103" s="194" t="s">
        <v>3353</v>
      </c>
      <c r="G1103" s="191"/>
      <c r="H1103" s="193" t="s">
        <v>19</v>
      </c>
      <c r="I1103" s="195"/>
      <c r="J1103" s="191"/>
      <c r="K1103" s="191"/>
      <c r="L1103" s="196"/>
      <c r="M1103" s="197"/>
      <c r="N1103" s="198"/>
      <c r="O1103" s="198"/>
      <c r="P1103" s="198"/>
      <c r="Q1103" s="198"/>
      <c r="R1103" s="198"/>
      <c r="S1103" s="198"/>
      <c r="T1103" s="199"/>
      <c r="AT1103" s="200" t="s">
        <v>165</v>
      </c>
      <c r="AU1103" s="200" t="s">
        <v>86</v>
      </c>
      <c r="AV1103" s="13" t="s">
        <v>84</v>
      </c>
      <c r="AW1103" s="13" t="s">
        <v>37</v>
      </c>
      <c r="AX1103" s="13" t="s">
        <v>76</v>
      </c>
      <c r="AY1103" s="200" t="s">
        <v>157</v>
      </c>
    </row>
    <row r="1104" spans="2:51" s="14" customFormat="1" ht="10">
      <c r="B1104" s="201"/>
      <c r="C1104" s="202"/>
      <c r="D1104" s="192" t="s">
        <v>165</v>
      </c>
      <c r="E1104" s="203" t="s">
        <v>19</v>
      </c>
      <c r="F1104" s="204" t="s">
        <v>3670</v>
      </c>
      <c r="G1104" s="202"/>
      <c r="H1104" s="205">
        <v>680</v>
      </c>
      <c r="I1104" s="206"/>
      <c r="J1104" s="202"/>
      <c r="K1104" s="202"/>
      <c r="L1104" s="207"/>
      <c r="M1104" s="208"/>
      <c r="N1104" s="209"/>
      <c r="O1104" s="209"/>
      <c r="P1104" s="209"/>
      <c r="Q1104" s="209"/>
      <c r="R1104" s="209"/>
      <c r="S1104" s="209"/>
      <c r="T1104" s="210"/>
      <c r="AT1104" s="211" t="s">
        <v>165</v>
      </c>
      <c r="AU1104" s="211" t="s">
        <v>86</v>
      </c>
      <c r="AV1104" s="14" t="s">
        <v>86</v>
      </c>
      <c r="AW1104" s="14" t="s">
        <v>37</v>
      </c>
      <c r="AX1104" s="14" t="s">
        <v>84</v>
      </c>
      <c r="AY1104" s="211" t="s">
        <v>157</v>
      </c>
    </row>
    <row r="1105" spans="2:51" s="14" customFormat="1" ht="10">
      <c r="B1105" s="201"/>
      <c r="C1105" s="202"/>
      <c r="D1105" s="192" t="s">
        <v>165</v>
      </c>
      <c r="E1105" s="202"/>
      <c r="F1105" s="204" t="s">
        <v>3671</v>
      </c>
      <c r="G1105" s="202"/>
      <c r="H1105" s="205">
        <v>714</v>
      </c>
      <c r="I1105" s="206"/>
      <c r="J1105" s="202"/>
      <c r="K1105" s="202"/>
      <c r="L1105" s="207"/>
      <c r="M1105" s="208"/>
      <c r="N1105" s="209"/>
      <c r="O1105" s="209"/>
      <c r="P1105" s="209"/>
      <c r="Q1105" s="209"/>
      <c r="R1105" s="209"/>
      <c r="S1105" s="209"/>
      <c r="T1105" s="210"/>
      <c r="AT1105" s="211" t="s">
        <v>165</v>
      </c>
      <c r="AU1105" s="211" t="s">
        <v>86</v>
      </c>
      <c r="AV1105" s="14" t="s">
        <v>86</v>
      </c>
      <c r="AW1105" s="14" t="s">
        <v>4</v>
      </c>
      <c r="AX1105" s="14" t="s">
        <v>84</v>
      </c>
      <c r="AY1105" s="211" t="s">
        <v>157</v>
      </c>
    </row>
    <row r="1106" spans="1:65" s="2" customFormat="1" ht="22.25" customHeight="1">
      <c r="A1106" s="36"/>
      <c r="B1106" s="37"/>
      <c r="C1106" s="176" t="s">
        <v>800</v>
      </c>
      <c r="D1106" s="176" t="s">
        <v>159</v>
      </c>
      <c r="E1106" s="177" t="s">
        <v>3672</v>
      </c>
      <c r="F1106" s="178" t="s">
        <v>3673</v>
      </c>
      <c r="G1106" s="179" t="s">
        <v>224</v>
      </c>
      <c r="H1106" s="180">
        <v>433</v>
      </c>
      <c r="I1106" s="181"/>
      <c r="J1106" s="182">
        <f>ROUND(I1106*H1106,2)</f>
        <v>0</v>
      </c>
      <c r="K1106" s="183"/>
      <c r="L1106" s="41"/>
      <c r="M1106" s="184" t="s">
        <v>19</v>
      </c>
      <c r="N1106" s="185" t="s">
        <v>47</v>
      </c>
      <c r="O1106" s="66"/>
      <c r="P1106" s="186">
        <f>O1106*H1106</f>
        <v>0</v>
      </c>
      <c r="Q1106" s="186">
        <v>0</v>
      </c>
      <c r="R1106" s="186">
        <f>Q1106*H1106</f>
        <v>0</v>
      </c>
      <c r="S1106" s="186">
        <v>0</v>
      </c>
      <c r="T1106" s="187">
        <f>S1106*H1106</f>
        <v>0</v>
      </c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R1106" s="188" t="s">
        <v>310</v>
      </c>
      <c r="AT1106" s="188" t="s">
        <v>159</v>
      </c>
      <c r="AU1106" s="188" t="s">
        <v>86</v>
      </c>
      <c r="AY1106" s="19" t="s">
        <v>157</v>
      </c>
      <c r="BE1106" s="189">
        <f>IF(N1106="základní",J1106,0)</f>
        <v>0</v>
      </c>
      <c r="BF1106" s="189">
        <f>IF(N1106="snížená",J1106,0)</f>
        <v>0</v>
      </c>
      <c r="BG1106" s="189">
        <f>IF(N1106="zákl. přenesená",J1106,0)</f>
        <v>0</v>
      </c>
      <c r="BH1106" s="189">
        <f>IF(N1106="sníž. přenesená",J1106,0)</f>
        <v>0</v>
      </c>
      <c r="BI1106" s="189">
        <f>IF(N1106="nulová",J1106,0)</f>
        <v>0</v>
      </c>
      <c r="BJ1106" s="19" t="s">
        <v>84</v>
      </c>
      <c r="BK1106" s="189">
        <f>ROUND(I1106*H1106,2)</f>
        <v>0</v>
      </c>
      <c r="BL1106" s="19" t="s">
        <v>310</v>
      </c>
      <c r="BM1106" s="188" t="s">
        <v>3674</v>
      </c>
    </row>
    <row r="1107" spans="1:47" s="2" customFormat="1" ht="10">
      <c r="A1107" s="36"/>
      <c r="B1107" s="37"/>
      <c r="C1107" s="38"/>
      <c r="D1107" s="212" t="s">
        <v>178</v>
      </c>
      <c r="E1107" s="38"/>
      <c r="F1107" s="213" t="s">
        <v>3675</v>
      </c>
      <c r="G1107" s="38"/>
      <c r="H1107" s="38"/>
      <c r="I1107" s="214"/>
      <c r="J1107" s="38"/>
      <c r="K1107" s="38"/>
      <c r="L1107" s="41"/>
      <c r="M1107" s="215"/>
      <c r="N1107" s="216"/>
      <c r="O1107" s="66"/>
      <c r="P1107" s="66"/>
      <c r="Q1107" s="66"/>
      <c r="R1107" s="66"/>
      <c r="S1107" s="66"/>
      <c r="T1107" s="67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T1107" s="19" t="s">
        <v>178</v>
      </c>
      <c r="AU1107" s="19" t="s">
        <v>86</v>
      </c>
    </row>
    <row r="1108" spans="2:51" s="13" customFormat="1" ht="10">
      <c r="B1108" s="190"/>
      <c r="C1108" s="191"/>
      <c r="D1108" s="192" t="s">
        <v>165</v>
      </c>
      <c r="E1108" s="193" t="s">
        <v>19</v>
      </c>
      <c r="F1108" s="194" t="s">
        <v>3353</v>
      </c>
      <c r="G1108" s="191"/>
      <c r="H1108" s="193" t="s">
        <v>19</v>
      </c>
      <c r="I1108" s="195"/>
      <c r="J1108" s="191"/>
      <c r="K1108" s="191"/>
      <c r="L1108" s="196"/>
      <c r="M1108" s="197"/>
      <c r="N1108" s="198"/>
      <c r="O1108" s="198"/>
      <c r="P1108" s="198"/>
      <c r="Q1108" s="198"/>
      <c r="R1108" s="198"/>
      <c r="S1108" s="198"/>
      <c r="T1108" s="199"/>
      <c r="AT1108" s="200" t="s">
        <v>165</v>
      </c>
      <c r="AU1108" s="200" t="s">
        <v>86</v>
      </c>
      <c r="AV1108" s="13" t="s">
        <v>84</v>
      </c>
      <c r="AW1108" s="13" t="s">
        <v>37</v>
      </c>
      <c r="AX1108" s="13" t="s">
        <v>76</v>
      </c>
      <c r="AY1108" s="200" t="s">
        <v>157</v>
      </c>
    </row>
    <row r="1109" spans="2:51" s="13" customFormat="1" ht="10">
      <c r="B1109" s="190"/>
      <c r="C1109" s="191"/>
      <c r="D1109" s="192" t="s">
        <v>165</v>
      </c>
      <c r="E1109" s="193" t="s">
        <v>19</v>
      </c>
      <c r="F1109" s="194" t="s">
        <v>3460</v>
      </c>
      <c r="G1109" s="191"/>
      <c r="H1109" s="193" t="s">
        <v>19</v>
      </c>
      <c r="I1109" s="195"/>
      <c r="J1109" s="191"/>
      <c r="K1109" s="191"/>
      <c r="L1109" s="196"/>
      <c r="M1109" s="197"/>
      <c r="N1109" s="198"/>
      <c r="O1109" s="198"/>
      <c r="P1109" s="198"/>
      <c r="Q1109" s="198"/>
      <c r="R1109" s="198"/>
      <c r="S1109" s="198"/>
      <c r="T1109" s="199"/>
      <c r="AT1109" s="200" t="s">
        <v>165</v>
      </c>
      <c r="AU1109" s="200" t="s">
        <v>86</v>
      </c>
      <c r="AV1109" s="13" t="s">
        <v>84</v>
      </c>
      <c r="AW1109" s="13" t="s">
        <v>37</v>
      </c>
      <c r="AX1109" s="13" t="s">
        <v>76</v>
      </c>
      <c r="AY1109" s="200" t="s">
        <v>157</v>
      </c>
    </row>
    <row r="1110" spans="2:51" s="13" customFormat="1" ht="10">
      <c r="B1110" s="190"/>
      <c r="C1110" s="191"/>
      <c r="D1110" s="192" t="s">
        <v>165</v>
      </c>
      <c r="E1110" s="193" t="s">
        <v>19</v>
      </c>
      <c r="F1110" s="194" t="s">
        <v>3414</v>
      </c>
      <c r="G1110" s="191"/>
      <c r="H1110" s="193" t="s">
        <v>19</v>
      </c>
      <c r="I1110" s="195"/>
      <c r="J1110" s="191"/>
      <c r="K1110" s="191"/>
      <c r="L1110" s="196"/>
      <c r="M1110" s="197"/>
      <c r="N1110" s="198"/>
      <c r="O1110" s="198"/>
      <c r="P1110" s="198"/>
      <c r="Q1110" s="198"/>
      <c r="R1110" s="198"/>
      <c r="S1110" s="198"/>
      <c r="T1110" s="199"/>
      <c r="AT1110" s="200" t="s">
        <v>165</v>
      </c>
      <c r="AU1110" s="200" t="s">
        <v>86</v>
      </c>
      <c r="AV1110" s="13" t="s">
        <v>84</v>
      </c>
      <c r="AW1110" s="13" t="s">
        <v>37</v>
      </c>
      <c r="AX1110" s="13" t="s">
        <v>76</v>
      </c>
      <c r="AY1110" s="200" t="s">
        <v>157</v>
      </c>
    </row>
    <row r="1111" spans="2:51" s="13" customFormat="1" ht="10">
      <c r="B1111" s="190"/>
      <c r="C1111" s="191"/>
      <c r="D1111" s="192" t="s">
        <v>165</v>
      </c>
      <c r="E1111" s="193" t="s">
        <v>19</v>
      </c>
      <c r="F1111" s="194" t="s">
        <v>3415</v>
      </c>
      <c r="G1111" s="191"/>
      <c r="H1111" s="193" t="s">
        <v>19</v>
      </c>
      <c r="I1111" s="195"/>
      <c r="J1111" s="191"/>
      <c r="K1111" s="191"/>
      <c r="L1111" s="196"/>
      <c r="M1111" s="197"/>
      <c r="N1111" s="198"/>
      <c r="O1111" s="198"/>
      <c r="P1111" s="198"/>
      <c r="Q1111" s="198"/>
      <c r="R1111" s="198"/>
      <c r="S1111" s="198"/>
      <c r="T1111" s="199"/>
      <c r="AT1111" s="200" t="s">
        <v>165</v>
      </c>
      <c r="AU1111" s="200" t="s">
        <v>86</v>
      </c>
      <c r="AV1111" s="13" t="s">
        <v>84</v>
      </c>
      <c r="AW1111" s="13" t="s">
        <v>37</v>
      </c>
      <c r="AX1111" s="13" t="s">
        <v>76</v>
      </c>
      <c r="AY1111" s="200" t="s">
        <v>157</v>
      </c>
    </row>
    <row r="1112" spans="2:51" s="14" customFormat="1" ht="10">
      <c r="B1112" s="201"/>
      <c r="C1112" s="202"/>
      <c r="D1112" s="192" t="s">
        <v>165</v>
      </c>
      <c r="E1112" s="203" t="s">
        <v>19</v>
      </c>
      <c r="F1112" s="204" t="s">
        <v>3676</v>
      </c>
      <c r="G1112" s="202"/>
      <c r="H1112" s="205">
        <v>46</v>
      </c>
      <c r="I1112" s="206"/>
      <c r="J1112" s="202"/>
      <c r="K1112" s="202"/>
      <c r="L1112" s="207"/>
      <c r="M1112" s="208"/>
      <c r="N1112" s="209"/>
      <c r="O1112" s="209"/>
      <c r="P1112" s="209"/>
      <c r="Q1112" s="209"/>
      <c r="R1112" s="209"/>
      <c r="S1112" s="209"/>
      <c r="T1112" s="210"/>
      <c r="AT1112" s="211" t="s">
        <v>165</v>
      </c>
      <c r="AU1112" s="211" t="s">
        <v>86</v>
      </c>
      <c r="AV1112" s="14" t="s">
        <v>86</v>
      </c>
      <c r="AW1112" s="14" t="s">
        <v>37</v>
      </c>
      <c r="AX1112" s="14" t="s">
        <v>76</v>
      </c>
      <c r="AY1112" s="211" t="s">
        <v>157</v>
      </c>
    </row>
    <row r="1113" spans="2:51" s="14" customFormat="1" ht="10">
      <c r="B1113" s="201"/>
      <c r="C1113" s="202"/>
      <c r="D1113" s="192" t="s">
        <v>165</v>
      </c>
      <c r="E1113" s="203" t="s">
        <v>19</v>
      </c>
      <c r="F1113" s="204" t="s">
        <v>3677</v>
      </c>
      <c r="G1113" s="202"/>
      <c r="H1113" s="205">
        <v>387</v>
      </c>
      <c r="I1113" s="206"/>
      <c r="J1113" s="202"/>
      <c r="K1113" s="202"/>
      <c r="L1113" s="207"/>
      <c r="M1113" s="208"/>
      <c r="N1113" s="209"/>
      <c r="O1113" s="209"/>
      <c r="P1113" s="209"/>
      <c r="Q1113" s="209"/>
      <c r="R1113" s="209"/>
      <c r="S1113" s="209"/>
      <c r="T1113" s="210"/>
      <c r="AT1113" s="211" t="s">
        <v>165</v>
      </c>
      <c r="AU1113" s="211" t="s">
        <v>86</v>
      </c>
      <c r="AV1113" s="14" t="s">
        <v>86</v>
      </c>
      <c r="AW1113" s="14" t="s">
        <v>37</v>
      </c>
      <c r="AX1113" s="14" t="s">
        <v>76</v>
      </c>
      <c r="AY1113" s="211" t="s">
        <v>157</v>
      </c>
    </row>
    <row r="1114" spans="2:51" s="15" customFormat="1" ht="10">
      <c r="B1114" s="217"/>
      <c r="C1114" s="218"/>
      <c r="D1114" s="192" t="s">
        <v>165</v>
      </c>
      <c r="E1114" s="219" t="s">
        <v>19</v>
      </c>
      <c r="F1114" s="220" t="s">
        <v>183</v>
      </c>
      <c r="G1114" s="218"/>
      <c r="H1114" s="221">
        <v>433</v>
      </c>
      <c r="I1114" s="222"/>
      <c r="J1114" s="218"/>
      <c r="K1114" s="218"/>
      <c r="L1114" s="223"/>
      <c r="M1114" s="224"/>
      <c r="N1114" s="225"/>
      <c r="O1114" s="225"/>
      <c r="P1114" s="225"/>
      <c r="Q1114" s="225"/>
      <c r="R1114" s="225"/>
      <c r="S1114" s="225"/>
      <c r="T1114" s="226"/>
      <c r="AT1114" s="227" t="s">
        <v>165</v>
      </c>
      <c r="AU1114" s="227" t="s">
        <v>86</v>
      </c>
      <c r="AV1114" s="15" t="s">
        <v>163</v>
      </c>
      <c r="AW1114" s="15" t="s">
        <v>37</v>
      </c>
      <c r="AX1114" s="15" t="s">
        <v>84</v>
      </c>
      <c r="AY1114" s="227" t="s">
        <v>157</v>
      </c>
    </row>
    <row r="1115" spans="1:65" s="2" customFormat="1" ht="14.4" customHeight="1">
      <c r="A1115" s="36"/>
      <c r="B1115" s="37"/>
      <c r="C1115" s="239" t="s">
        <v>805</v>
      </c>
      <c r="D1115" s="239" t="s">
        <v>311</v>
      </c>
      <c r="E1115" s="240" t="s">
        <v>3678</v>
      </c>
      <c r="F1115" s="241" t="s">
        <v>3679</v>
      </c>
      <c r="G1115" s="242" t="s">
        <v>224</v>
      </c>
      <c r="H1115" s="243">
        <v>48.3</v>
      </c>
      <c r="I1115" s="244"/>
      <c r="J1115" s="245">
        <f>ROUND(I1115*H1115,2)</f>
        <v>0</v>
      </c>
      <c r="K1115" s="246"/>
      <c r="L1115" s="247"/>
      <c r="M1115" s="248" t="s">
        <v>19</v>
      </c>
      <c r="N1115" s="249" t="s">
        <v>47</v>
      </c>
      <c r="O1115" s="66"/>
      <c r="P1115" s="186">
        <f>O1115*H1115</f>
        <v>0</v>
      </c>
      <c r="Q1115" s="186">
        <v>0.00012</v>
      </c>
      <c r="R1115" s="186">
        <f>Q1115*H1115</f>
        <v>0.005796</v>
      </c>
      <c r="S1115" s="186">
        <v>0</v>
      </c>
      <c r="T1115" s="187">
        <f>S1115*H1115</f>
        <v>0</v>
      </c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R1115" s="188" t="s">
        <v>490</v>
      </c>
      <c r="AT1115" s="188" t="s">
        <v>311</v>
      </c>
      <c r="AU1115" s="188" t="s">
        <v>86</v>
      </c>
      <c r="AY1115" s="19" t="s">
        <v>157</v>
      </c>
      <c r="BE1115" s="189">
        <f>IF(N1115="základní",J1115,0)</f>
        <v>0</v>
      </c>
      <c r="BF1115" s="189">
        <f>IF(N1115="snížená",J1115,0)</f>
        <v>0</v>
      </c>
      <c r="BG1115" s="189">
        <f>IF(N1115="zákl. přenesená",J1115,0)</f>
        <v>0</v>
      </c>
      <c r="BH1115" s="189">
        <f>IF(N1115="sníž. přenesená",J1115,0)</f>
        <v>0</v>
      </c>
      <c r="BI1115" s="189">
        <f>IF(N1115="nulová",J1115,0)</f>
        <v>0</v>
      </c>
      <c r="BJ1115" s="19" t="s">
        <v>84</v>
      </c>
      <c r="BK1115" s="189">
        <f>ROUND(I1115*H1115,2)</f>
        <v>0</v>
      </c>
      <c r="BL1115" s="19" t="s">
        <v>310</v>
      </c>
      <c r="BM1115" s="188" t="s">
        <v>3680</v>
      </c>
    </row>
    <row r="1116" spans="1:47" s="2" customFormat="1" ht="10">
      <c r="A1116" s="36"/>
      <c r="B1116" s="37"/>
      <c r="C1116" s="38"/>
      <c r="D1116" s="212" t="s">
        <v>178</v>
      </c>
      <c r="E1116" s="38"/>
      <c r="F1116" s="213" t="s">
        <v>3681</v>
      </c>
      <c r="G1116" s="38"/>
      <c r="H1116" s="38"/>
      <c r="I1116" s="214"/>
      <c r="J1116" s="38"/>
      <c r="K1116" s="38"/>
      <c r="L1116" s="41"/>
      <c r="M1116" s="215"/>
      <c r="N1116" s="216"/>
      <c r="O1116" s="66"/>
      <c r="P1116" s="66"/>
      <c r="Q1116" s="66"/>
      <c r="R1116" s="66"/>
      <c r="S1116" s="66"/>
      <c r="T1116" s="67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T1116" s="19" t="s">
        <v>178</v>
      </c>
      <c r="AU1116" s="19" t="s">
        <v>86</v>
      </c>
    </row>
    <row r="1117" spans="2:51" s="13" customFormat="1" ht="10">
      <c r="B1117" s="190"/>
      <c r="C1117" s="191"/>
      <c r="D1117" s="192" t="s">
        <v>165</v>
      </c>
      <c r="E1117" s="193" t="s">
        <v>19</v>
      </c>
      <c r="F1117" s="194" t="s">
        <v>3669</v>
      </c>
      <c r="G1117" s="191"/>
      <c r="H1117" s="193" t="s">
        <v>19</v>
      </c>
      <c r="I1117" s="195"/>
      <c r="J1117" s="191"/>
      <c r="K1117" s="191"/>
      <c r="L1117" s="196"/>
      <c r="M1117" s="197"/>
      <c r="N1117" s="198"/>
      <c r="O1117" s="198"/>
      <c r="P1117" s="198"/>
      <c r="Q1117" s="198"/>
      <c r="R1117" s="198"/>
      <c r="S1117" s="198"/>
      <c r="T1117" s="199"/>
      <c r="AT1117" s="200" t="s">
        <v>165</v>
      </c>
      <c r="AU1117" s="200" t="s">
        <v>86</v>
      </c>
      <c r="AV1117" s="13" t="s">
        <v>84</v>
      </c>
      <c r="AW1117" s="13" t="s">
        <v>37</v>
      </c>
      <c r="AX1117" s="13" t="s">
        <v>76</v>
      </c>
      <c r="AY1117" s="200" t="s">
        <v>157</v>
      </c>
    </row>
    <row r="1118" spans="2:51" s="13" customFormat="1" ht="10">
      <c r="B1118" s="190"/>
      <c r="C1118" s="191"/>
      <c r="D1118" s="192" t="s">
        <v>165</v>
      </c>
      <c r="E1118" s="193" t="s">
        <v>19</v>
      </c>
      <c r="F1118" s="194" t="s">
        <v>3353</v>
      </c>
      <c r="G1118" s="191"/>
      <c r="H1118" s="193" t="s">
        <v>19</v>
      </c>
      <c r="I1118" s="195"/>
      <c r="J1118" s="191"/>
      <c r="K1118" s="191"/>
      <c r="L1118" s="196"/>
      <c r="M1118" s="197"/>
      <c r="N1118" s="198"/>
      <c r="O1118" s="198"/>
      <c r="P1118" s="198"/>
      <c r="Q1118" s="198"/>
      <c r="R1118" s="198"/>
      <c r="S1118" s="198"/>
      <c r="T1118" s="199"/>
      <c r="AT1118" s="200" t="s">
        <v>165</v>
      </c>
      <c r="AU1118" s="200" t="s">
        <v>86</v>
      </c>
      <c r="AV1118" s="13" t="s">
        <v>84</v>
      </c>
      <c r="AW1118" s="13" t="s">
        <v>37</v>
      </c>
      <c r="AX1118" s="13" t="s">
        <v>76</v>
      </c>
      <c r="AY1118" s="200" t="s">
        <v>157</v>
      </c>
    </row>
    <row r="1119" spans="2:51" s="14" customFormat="1" ht="10">
      <c r="B1119" s="201"/>
      <c r="C1119" s="202"/>
      <c r="D1119" s="192" t="s">
        <v>165</v>
      </c>
      <c r="E1119" s="203" t="s">
        <v>19</v>
      </c>
      <c r="F1119" s="204" t="s">
        <v>3682</v>
      </c>
      <c r="G1119" s="202"/>
      <c r="H1119" s="205">
        <v>46</v>
      </c>
      <c r="I1119" s="206"/>
      <c r="J1119" s="202"/>
      <c r="K1119" s="202"/>
      <c r="L1119" s="207"/>
      <c r="M1119" s="208"/>
      <c r="N1119" s="209"/>
      <c r="O1119" s="209"/>
      <c r="P1119" s="209"/>
      <c r="Q1119" s="209"/>
      <c r="R1119" s="209"/>
      <c r="S1119" s="209"/>
      <c r="T1119" s="210"/>
      <c r="AT1119" s="211" t="s">
        <v>165</v>
      </c>
      <c r="AU1119" s="211" t="s">
        <v>86</v>
      </c>
      <c r="AV1119" s="14" t="s">
        <v>86</v>
      </c>
      <c r="AW1119" s="14" t="s">
        <v>37</v>
      </c>
      <c r="AX1119" s="14" t="s">
        <v>84</v>
      </c>
      <c r="AY1119" s="211" t="s">
        <v>157</v>
      </c>
    </row>
    <row r="1120" spans="2:51" s="14" customFormat="1" ht="10">
      <c r="B1120" s="201"/>
      <c r="C1120" s="202"/>
      <c r="D1120" s="192" t="s">
        <v>165</v>
      </c>
      <c r="E1120" s="202"/>
      <c r="F1120" s="204" t="s">
        <v>3683</v>
      </c>
      <c r="G1120" s="202"/>
      <c r="H1120" s="205">
        <v>48.3</v>
      </c>
      <c r="I1120" s="206"/>
      <c r="J1120" s="202"/>
      <c r="K1120" s="202"/>
      <c r="L1120" s="207"/>
      <c r="M1120" s="208"/>
      <c r="N1120" s="209"/>
      <c r="O1120" s="209"/>
      <c r="P1120" s="209"/>
      <c r="Q1120" s="209"/>
      <c r="R1120" s="209"/>
      <c r="S1120" s="209"/>
      <c r="T1120" s="210"/>
      <c r="AT1120" s="211" t="s">
        <v>165</v>
      </c>
      <c r="AU1120" s="211" t="s">
        <v>86</v>
      </c>
      <c r="AV1120" s="14" t="s">
        <v>86</v>
      </c>
      <c r="AW1120" s="14" t="s">
        <v>4</v>
      </c>
      <c r="AX1120" s="14" t="s">
        <v>84</v>
      </c>
      <c r="AY1120" s="211" t="s">
        <v>157</v>
      </c>
    </row>
    <row r="1121" spans="1:65" s="2" customFormat="1" ht="14.4" customHeight="1">
      <c r="A1121" s="36"/>
      <c r="B1121" s="37"/>
      <c r="C1121" s="239" t="s">
        <v>809</v>
      </c>
      <c r="D1121" s="239" t="s">
        <v>311</v>
      </c>
      <c r="E1121" s="240" t="s">
        <v>3684</v>
      </c>
      <c r="F1121" s="241" t="s">
        <v>3685</v>
      </c>
      <c r="G1121" s="242" t="s">
        <v>224</v>
      </c>
      <c r="H1121" s="243">
        <v>406.35</v>
      </c>
      <c r="I1121" s="244"/>
      <c r="J1121" s="245">
        <f>ROUND(I1121*H1121,2)</f>
        <v>0</v>
      </c>
      <c r="K1121" s="246"/>
      <c r="L1121" s="247"/>
      <c r="M1121" s="248" t="s">
        <v>19</v>
      </c>
      <c r="N1121" s="249" t="s">
        <v>47</v>
      </c>
      <c r="O1121" s="66"/>
      <c r="P1121" s="186">
        <f>O1121*H1121</f>
        <v>0</v>
      </c>
      <c r="Q1121" s="186">
        <v>0.00017</v>
      </c>
      <c r="R1121" s="186">
        <f>Q1121*H1121</f>
        <v>0.0690795</v>
      </c>
      <c r="S1121" s="186">
        <v>0</v>
      </c>
      <c r="T1121" s="187">
        <f>S1121*H1121</f>
        <v>0</v>
      </c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R1121" s="188" t="s">
        <v>490</v>
      </c>
      <c r="AT1121" s="188" t="s">
        <v>311</v>
      </c>
      <c r="AU1121" s="188" t="s">
        <v>86</v>
      </c>
      <c r="AY1121" s="19" t="s">
        <v>157</v>
      </c>
      <c r="BE1121" s="189">
        <f>IF(N1121="základní",J1121,0)</f>
        <v>0</v>
      </c>
      <c r="BF1121" s="189">
        <f>IF(N1121="snížená",J1121,0)</f>
        <v>0</v>
      </c>
      <c r="BG1121" s="189">
        <f>IF(N1121="zákl. přenesená",J1121,0)</f>
        <v>0</v>
      </c>
      <c r="BH1121" s="189">
        <f>IF(N1121="sníž. přenesená",J1121,0)</f>
        <v>0</v>
      </c>
      <c r="BI1121" s="189">
        <f>IF(N1121="nulová",J1121,0)</f>
        <v>0</v>
      </c>
      <c r="BJ1121" s="19" t="s">
        <v>84</v>
      </c>
      <c r="BK1121" s="189">
        <f>ROUND(I1121*H1121,2)</f>
        <v>0</v>
      </c>
      <c r="BL1121" s="19" t="s">
        <v>310</v>
      </c>
      <c r="BM1121" s="188" t="s">
        <v>3686</v>
      </c>
    </row>
    <row r="1122" spans="1:47" s="2" customFormat="1" ht="10">
      <c r="A1122" s="36"/>
      <c r="B1122" s="37"/>
      <c r="C1122" s="38"/>
      <c r="D1122" s="212" t="s">
        <v>178</v>
      </c>
      <c r="E1122" s="38"/>
      <c r="F1122" s="213" t="s">
        <v>3687</v>
      </c>
      <c r="G1122" s="38"/>
      <c r="H1122" s="38"/>
      <c r="I1122" s="214"/>
      <c r="J1122" s="38"/>
      <c r="K1122" s="38"/>
      <c r="L1122" s="41"/>
      <c r="M1122" s="215"/>
      <c r="N1122" s="216"/>
      <c r="O1122" s="66"/>
      <c r="P1122" s="66"/>
      <c r="Q1122" s="66"/>
      <c r="R1122" s="66"/>
      <c r="S1122" s="66"/>
      <c r="T1122" s="67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T1122" s="19" t="s">
        <v>178</v>
      </c>
      <c r="AU1122" s="19" t="s">
        <v>86</v>
      </c>
    </row>
    <row r="1123" spans="2:51" s="13" customFormat="1" ht="10">
      <c r="B1123" s="190"/>
      <c r="C1123" s="191"/>
      <c r="D1123" s="192" t="s">
        <v>165</v>
      </c>
      <c r="E1123" s="193" t="s">
        <v>19</v>
      </c>
      <c r="F1123" s="194" t="s">
        <v>3353</v>
      </c>
      <c r="G1123" s="191"/>
      <c r="H1123" s="193" t="s">
        <v>19</v>
      </c>
      <c r="I1123" s="195"/>
      <c r="J1123" s="191"/>
      <c r="K1123" s="191"/>
      <c r="L1123" s="196"/>
      <c r="M1123" s="197"/>
      <c r="N1123" s="198"/>
      <c r="O1123" s="198"/>
      <c r="P1123" s="198"/>
      <c r="Q1123" s="198"/>
      <c r="R1123" s="198"/>
      <c r="S1123" s="198"/>
      <c r="T1123" s="199"/>
      <c r="AT1123" s="200" t="s">
        <v>165</v>
      </c>
      <c r="AU1123" s="200" t="s">
        <v>86</v>
      </c>
      <c r="AV1123" s="13" t="s">
        <v>84</v>
      </c>
      <c r="AW1123" s="13" t="s">
        <v>37</v>
      </c>
      <c r="AX1123" s="13" t="s">
        <v>76</v>
      </c>
      <c r="AY1123" s="200" t="s">
        <v>157</v>
      </c>
    </row>
    <row r="1124" spans="2:51" s="14" customFormat="1" ht="10">
      <c r="B1124" s="201"/>
      <c r="C1124" s="202"/>
      <c r="D1124" s="192" t="s">
        <v>165</v>
      </c>
      <c r="E1124" s="203" t="s">
        <v>19</v>
      </c>
      <c r="F1124" s="204" t="s">
        <v>3688</v>
      </c>
      <c r="G1124" s="202"/>
      <c r="H1124" s="205">
        <v>387</v>
      </c>
      <c r="I1124" s="206"/>
      <c r="J1124" s="202"/>
      <c r="K1124" s="202"/>
      <c r="L1124" s="207"/>
      <c r="M1124" s="208"/>
      <c r="N1124" s="209"/>
      <c r="O1124" s="209"/>
      <c r="P1124" s="209"/>
      <c r="Q1124" s="209"/>
      <c r="R1124" s="209"/>
      <c r="S1124" s="209"/>
      <c r="T1124" s="210"/>
      <c r="AT1124" s="211" t="s">
        <v>165</v>
      </c>
      <c r="AU1124" s="211" t="s">
        <v>86</v>
      </c>
      <c r="AV1124" s="14" t="s">
        <v>86</v>
      </c>
      <c r="AW1124" s="14" t="s">
        <v>37</v>
      </c>
      <c r="AX1124" s="14" t="s">
        <v>84</v>
      </c>
      <c r="AY1124" s="211" t="s">
        <v>157</v>
      </c>
    </row>
    <row r="1125" spans="2:51" s="14" customFormat="1" ht="10">
      <c r="B1125" s="201"/>
      <c r="C1125" s="202"/>
      <c r="D1125" s="192" t="s">
        <v>165</v>
      </c>
      <c r="E1125" s="202"/>
      <c r="F1125" s="204" t="s">
        <v>3689</v>
      </c>
      <c r="G1125" s="202"/>
      <c r="H1125" s="205">
        <v>406.35</v>
      </c>
      <c r="I1125" s="206"/>
      <c r="J1125" s="202"/>
      <c r="K1125" s="202"/>
      <c r="L1125" s="207"/>
      <c r="M1125" s="208"/>
      <c r="N1125" s="209"/>
      <c r="O1125" s="209"/>
      <c r="P1125" s="209"/>
      <c r="Q1125" s="209"/>
      <c r="R1125" s="209"/>
      <c r="S1125" s="209"/>
      <c r="T1125" s="210"/>
      <c r="AT1125" s="211" t="s">
        <v>165</v>
      </c>
      <c r="AU1125" s="211" t="s">
        <v>86</v>
      </c>
      <c r="AV1125" s="14" t="s">
        <v>86</v>
      </c>
      <c r="AW1125" s="14" t="s">
        <v>4</v>
      </c>
      <c r="AX1125" s="14" t="s">
        <v>84</v>
      </c>
      <c r="AY1125" s="211" t="s">
        <v>157</v>
      </c>
    </row>
    <row r="1126" spans="1:65" s="2" customFormat="1" ht="22.25" customHeight="1">
      <c r="A1126" s="36"/>
      <c r="B1126" s="37"/>
      <c r="C1126" s="176" t="s">
        <v>822</v>
      </c>
      <c r="D1126" s="176" t="s">
        <v>159</v>
      </c>
      <c r="E1126" s="177" t="s">
        <v>3690</v>
      </c>
      <c r="F1126" s="178" t="s">
        <v>3691</v>
      </c>
      <c r="G1126" s="179" t="s">
        <v>224</v>
      </c>
      <c r="H1126" s="180">
        <v>32</v>
      </c>
      <c r="I1126" s="181"/>
      <c r="J1126" s="182">
        <f>ROUND(I1126*H1126,2)</f>
        <v>0</v>
      </c>
      <c r="K1126" s="183"/>
      <c r="L1126" s="41"/>
      <c r="M1126" s="184" t="s">
        <v>19</v>
      </c>
      <c r="N1126" s="185" t="s">
        <v>47</v>
      </c>
      <c r="O1126" s="66"/>
      <c r="P1126" s="186">
        <f>O1126*H1126</f>
        <v>0</v>
      </c>
      <c r="Q1126" s="186">
        <v>0</v>
      </c>
      <c r="R1126" s="186">
        <f>Q1126*H1126</f>
        <v>0</v>
      </c>
      <c r="S1126" s="186">
        <v>0</v>
      </c>
      <c r="T1126" s="187">
        <f>S1126*H1126</f>
        <v>0</v>
      </c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R1126" s="188" t="s">
        <v>310</v>
      </c>
      <c r="AT1126" s="188" t="s">
        <v>159</v>
      </c>
      <c r="AU1126" s="188" t="s">
        <v>86</v>
      </c>
      <c r="AY1126" s="19" t="s">
        <v>157</v>
      </c>
      <c r="BE1126" s="189">
        <f>IF(N1126="základní",J1126,0)</f>
        <v>0</v>
      </c>
      <c r="BF1126" s="189">
        <f>IF(N1126="snížená",J1126,0)</f>
        <v>0</v>
      </c>
      <c r="BG1126" s="189">
        <f>IF(N1126="zákl. přenesená",J1126,0)</f>
        <v>0</v>
      </c>
      <c r="BH1126" s="189">
        <f>IF(N1126="sníž. přenesená",J1126,0)</f>
        <v>0</v>
      </c>
      <c r="BI1126" s="189">
        <f>IF(N1126="nulová",J1126,0)</f>
        <v>0</v>
      </c>
      <c r="BJ1126" s="19" t="s">
        <v>84</v>
      </c>
      <c r="BK1126" s="189">
        <f>ROUND(I1126*H1126,2)</f>
        <v>0</v>
      </c>
      <c r="BL1126" s="19" t="s">
        <v>310</v>
      </c>
      <c r="BM1126" s="188" t="s">
        <v>3692</v>
      </c>
    </row>
    <row r="1127" spans="1:47" s="2" customFormat="1" ht="10">
      <c r="A1127" s="36"/>
      <c r="B1127" s="37"/>
      <c r="C1127" s="38"/>
      <c r="D1127" s="212" t="s">
        <v>178</v>
      </c>
      <c r="E1127" s="38"/>
      <c r="F1127" s="213" t="s">
        <v>3693</v>
      </c>
      <c r="G1127" s="38"/>
      <c r="H1127" s="38"/>
      <c r="I1127" s="214"/>
      <c r="J1127" s="38"/>
      <c r="K1127" s="38"/>
      <c r="L1127" s="41"/>
      <c r="M1127" s="215"/>
      <c r="N1127" s="216"/>
      <c r="O1127" s="66"/>
      <c r="P1127" s="66"/>
      <c r="Q1127" s="66"/>
      <c r="R1127" s="66"/>
      <c r="S1127" s="66"/>
      <c r="T1127" s="67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T1127" s="19" t="s">
        <v>178</v>
      </c>
      <c r="AU1127" s="19" t="s">
        <v>86</v>
      </c>
    </row>
    <row r="1128" spans="2:51" s="13" customFormat="1" ht="10">
      <c r="B1128" s="190"/>
      <c r="C1128" s="191"/>
      <c r="D1128" s="192" t="s">
        <v>165</v>
      </c>
      <c r="E1128" s="193" t="s">
        <v>19</v>
      </c>
      <c r="F1128" s="194" t="s">
        <v>3353</v>
      </c>
      <c r="G1128" s="191"/>
      <c r="H1128" s="193" t="s">
        <v>19</v>
      </c>
      <c r="I1128" s="195"/>
      <c r="J1128" s="191"/>
      <c r="K1128" s="191"/>
      <c r="L1128" s="196"/>
      <c r="M1128" s="197"/>
      <c r="N1128" s="198"/>
      <c r="O1128" s="198"/>
      <c r="P1128" s="198"/>
      <c r="Q1128" s="198"/>
      <c r="R1128" s="198"/>
      <c r="S1128" s="198"/>
      <c r="T1128" s="199"/>
      <c r="AT1128" s="200" t="s">
        <v>165</v>
      </c>
      <c r="AU1128" s="200" t="s">
        <v>86</v>
      </c>
      <c r="AV1128" s="13" t="s">
        <v>84</v>
      </c>
      <c r="AW1128" s="13" t="s">
        <v>37</v>
      </c>
      <c r="AX1128" s="13" t="s">
        <v>76</v>
      </c>
      <c r="AY1128" s="200" t="s">
        <v>157</v>
      </c>
    </row>
    <row r="1129" spans="2:51" s="13" customFormat="1" ht="10">
      <c r="B1129" s="190"/>
      <c r="C1129" s="191"/>
      <c r="D1129" s="192" t="s">
        <v>165</v>
      </c>
      <c r="E1129" s="193" t="s">
        <v>19</v>
      </c>
      <c r="F1129" s="194" t="s">
        <v>3460</v>
      </c>
      <c r="G1129" s="191"/>
      <c r="H1129" s="193" t="s">
        <v>19</v>
      </c>
      <c r="I1129" s="195"/>
      <c r="J1129" s="191"/>
      <c r="K1129" s="191"/>
      <c r="L1129" s="196"/>
      <c r="M1129" s="197"/>
      <c r="N1129" s="198"/>
      <c r="O1129" s="198"/>
      <c r="P1129" s="198"/>
      <c r="Q1129" s="198"/>
      <c r="R1129" s="198"/>
      <c r="S1129" s="198"/>
      <c r="T1129" s="199"/>
      <c r="AT1129" s="200" t="s">
        <v>165</v>
      </c>
      <c r="AU1129" s="200" t="s">
        <v>86</v>
      </c>
      <c r="AV1129" s="13" t="s">
        <v>84</v>
      </c>
      <c r="AW1129" s="13" t="s">
        <v>37</v>
      </c>
      <c r="AX1129" s="13" t="s">
        <v>76</v>
      </c>
      <c r="AY1129" s="200" t="s">
        <v>157</v>
      </c>
    </row>
    <row r="1130" spans="2:51" s="13" customFormat="1" ht="10">
      <c r="B1130" s="190"/>
      <c r="C1130" s="191"/>
      <c r="D1130" s="192" t="s">
        <v>165</v>
      </c>
      <c r="E1130" s="193" t="s">
        <v>19</v>
      </c>
      <c r="F1130" s="194" t="s">
        <v>3414</v>
      </c>
      <c r="G1130" s="191"/>
      <c r="H1130" s="193" t="s">
        <v>19</v>
      </c>
      <c r="I1130" s="195"/>
      <c r="J1130" s="191"/>
      <c r="K1130" s="191"/>
      <c r="L1130" s="196"/>
      <c r="M1130" s="197"/>
      <c r="N1130" s="198"/>
      <c r="O1130" s="198"/>
      <c r="P1130" s="198"/>
      <c r="Q1130" s="198"/>
      <c r="R1130" s="198"/>
      <c r="S1130" s="198"/>
      <c r="T1130" s="199"/>
      <c r="AT1130" s="200" t="s">
        <v>165</v>
      </c>
      <c r="AU1130" s="200" t="s">
        <v>86</v>
      </c>
      <c r="AV1130" s="13" t="s">
        <v>84</v>
      </c>
      <c r="AW1130" s="13" t="s">
        <v>37</v>
      </c>
      <c r="AX1130" s="13" t="s">
        <v>76</v>
      </c>
      <c r="AY1130" s="200" t="s">
        <v>157</v>
      </c>
    </row>
    <row r="1131" spans="2:51" s="13" customFormat="1" ht="10">
      <c r="B1131" s="190"/>
      <c r="C1131" s="191"/>
      <c r="D1131" s="192" t="s">
        <v>165</v>
      </c>
      <c r="E1131" s="193" t="s">
        <v>19</v>
      </c>
      <c r="F1131" s="194" t="s">
        <v>3415</v>
      </c>
      <c r="G1131" s="191"/>
      <c r="H1131" s="193" t="s">
        <v>19</v>
      </c>
      <c r="I1131" s="195"/>
      <c r="J1131" s="191"/>
      <c r="K1131" s="191"/>
      <c r="L1131" s="196"/>
      <c r="M1131" s="197"/>
      <c r="N1131" s="198"/>
      <c r="O1131" s="198"/>
      <c r="P1131" s="198"/>
      <c r="Q1131" s="198"/>
      <c r="R1131" s="198"/>
      <c r="S1131" s="198"/>
      <c r="T1131" s="199"/>
      <c r="AT1131" s="200" t="s">
        <v>165</v>
      </c>
      <c r="AU1131" s="200" t="s">
        <v>86</v>
      </c>
      <c r="AV1131" s="13" t="s">
        <v>84</v>
      </c>
      <c r="AW1131" s="13" t="s">
        <v>37</v>
      </c>
      <c r="AX1131" s="13" t="s">
        <v>76</v>
      </c>
      <c r="AY1131" s="200" t="s">
        <v>157</v>
      </c>
    </row>
    <row r="1132" spans="2:51" s="14" customFormat="1" ht="10">
      <c r="B1132" s="201"/>
      <c r="C1132" s="202"/>
      <c r="D1132" s="192" t="s">
        <v>165</v>
      </c>
      <c r="E1132" s="203" t="s">
        <v>19</v>
      </c>
      <c r="F1132" s="204" t="s">
        <v>3694</v>
      </c>
      <c r="G1132" s="202"/>
      <c r="H1132" s="205">
        <v>32</v>
      </c>
      <c r="I1132" s="206"/>
      <c r="J1132" s="202"/>
      <c r="K1132" s="202"/>
      <c r="L1132" s="207"/>
      <c r="M1132" s="208"/>
      <c r="N1132" s="209"/>
      <c r="O1132" s="209"/>
      <c r="P1132" s="209"/>
      <c r="Q1132" s="209"/>
      <c r="R1132" s="209"/>
      <c r="S1132" s="209"/>
      <c r="T1132" s="210"/>
      <c r="AT1132" s="211" t="s">
        <v>165</v>
      </c>
      <c r="AU1132" s="211" t="s">
        <v>86</v>
      </c>
      <c r="AV1132" s="14" t="s">
        <v>86</v>
      </c>
      <c r="AW1132" s="14" t="s">
        <v>37</v>
      </c>
      <c r="AX1132" s="14" t="s">
        <v>76</v>
      </c>
      <c r="AY1132" s="211" t="s">
        <v>157</v>
      </c>
    </row>
    <row r="1133" spans="2:51" s="15" customFormat="1" ht="10">
      <c r="B1133" s="217"/>
      <c r="C1133" s="218"/>
      <c r="D1133" s="192" t="s">
        <v>165</v>
      </c>
      <c r="E1133" s="219" t="s">
        <v>19</v>
      </c>
      <c r="F1133" s="220" t="s">
        <v>183</v>
      </c>
      <c r="G1133" s="218"/>
      <c r="H1133" s="221">
        <v>32</v>
      </c>
      <c r="I1133" s="222"/>
      <c r="J1133" s="218"/>
      <c r="K1133" s="218"/>
      <c r="L1133" s="223"/>
      <c r="M1133" s="224"/>
      <c r="N1133" s="225"/>
      <c r="O1133" s="225"/>
      <c r="P1133" s="225"/>
      <c r="Q1133" s="225"/>
      <c r="R1133" s="225"/>
      <c r="S1133" s="225"/>
      <c r="T1133" s="226"/>
      <c r="AT1133" s="227" t="s">
        <v>165</v>
      </c>
      <c r="AU1133" s="227" t="s">
        <v>86</v>
      </c>
      <c r="AV1133" s="15" t="s">
        <v>163</v>
      </c>
      <c r="AW1133" s="15" t="s">
        <v>37</v>
      </c>
      <c r="AX1133" s="15" t="s">
        <v>84</v>
      </c>
      <c r="AY1133" s="227" t="s">
        <v>157</v>
      </c>
    </row>
    <row r="1134" spans="1:65" s="2" customFormat="1" ht="14.4" customHeight="1">
      <c r="A1134" s="36"/>
      <c r="B1134" s="37"/>
      <c r="C1134" s="239" t="s">
        <v>829</v>
      </c>
      <c r="D1134" s="239" t="s">
        <v>311</v>
      </c>
      <c r="E1134" s="240" t="s">
        <v>3695</v>
      </c>
      <c r="F1134" s="241" t="s">
        <v>3696</v>
      </c>
      <c r="G1134" s="242" t="s">
        <v>224</v>
      </c>
      <c r="H1134" s="243">
        <v>33.6</v>
      </c>
      <c r="I1134" s="244"/>
      <c r="J1134" s="245">
        <f>ROUND(I1134*H1134,2)</f>
        <v>0</v>
      </c>
      <c r="K1134" s="246"/>
      <c r="L1134" s="247"/>
      <c r="M1134" s="248" t="s">
        <v>19</v>
      </c>
      <c r="N1134" s="249" t="s">
        <v>47</v>
      </c>
      <c r="O1134" s="66"/>
      <c r="P1134" s="186">
        <f>O1134*H1134</f>
        <v>0</v>
      </c>
      <c r="Q1134" s="186">
        <v>0.00147</v>
      </c>
      <c r="R1134" s="186">
        <f>Q1134*H1134</f>
        <v>0.049392</v>
      </c>
      <c r="S1134" s="186">
        <v>0</v>
      </c>
      <c r="T1134" s="187">
        <f>S1134*H1134</f>
        <v>0</v>
      </c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R1134" s="188" t="s">
        <v>490</v>
      </c>
      <c r="AT1134" s="188" t="s">
        <v>311</v>
      </c>
      <c r="AU1134" s="188" t="s">
        <v>86</v>
      </c>
      <c r="AY1134" s="19" t="s">
        <v>157</v>
      </c>
      <c r="BE1134" s="189">
        <f>IF(N1134="základní",J1134,0)</f>
        <v>0</v>
      </c>
      <c r="BF1134" s="189">
        <f>IF(N1134="snížená",J1134,0)</f>
        <v>0</v>
      </c>
      <c r="BG1134" s="189">
        <f>IF(N1134="zákl. přenesená",J1134,0)</f>
        <v>0</v>
      </c>
      <c r="BH1134" s="189">
        <f>IF(N1134="sníž. přenesená",J1134,0)</f>
        <v>0</v>
      </c>
      <c r="BI1134" s="189">
        <f>IF(N1134="nulová",J1134,0)</f>
        <v>0</v>
      </c>
      <c r="BJ1134" s="19" t="s">
        <v>84</v>
      </c>
      <c r="BK1134" s="189">
        <f>ROUND(I1134*H1134,2)</f>
        <v>0</v>
      </c>
      <c r="BL1134" s="19" t="s">
        <v>310</v>
      </c>
      <c r="BM1134" s="188" t="s">
        <v>3697</v>
      </c>
    </row>
    <row r="1135" spans="1:47" s="2" customFormat="1" ht="10">
      <c r="A1135" s="36"/>
      <c r="B1135" s="37"/>
      <c r="C1135" s="38"/>
      <c r="D1135" s="212" t="s">
        <v>178</v>
      </c>
      <c r="E1135" s="38"/>
      <c r="F1135" s="213" t="s">
        <v>3698</v>
      </c>
      <c r="G1135" s="38"/>
      <c r="H1135" s="38"/>
      <c r="I1135" s="214"/>
      <c r="J1135" s="38"/>
      <c r="K1135" s="38"/>
      <c r="L1135" s="41"/>
      <c r="M1135" s="215"/>
      <c r="N1135" s="216"/>
      <c r="O1135" s="66"/>
      <c r="P1135" s="66"/>
      <c r="Q1135" s="66"/>
      <c r="R1135" s="66"/>
      <c r="S1135" s="66"/>
      <c r="T1135" s="67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T1135" s="19" t="s">
        <v>178</v>
      </c>
      <c r="AU1135" s="19" t="s">
        <v>86</v>
      </c>
    </row>
    <row r="1136" spans="2:51" s="13" customFormat="1" ht="10">
      <c r="B1136" s="190"/>
      <c r="C1136" s="191"/>
      <c r="D1136" s="192" t="s">
        <v>165</v>
      </c>
      <c r="E1136" s="193" t="s">
        <v>19</v>
      </c>
      <c r="F1136" s="194" t="s">
        <v>3353</v>
      </c>
      <c r="G1136" s="191"/>
      <c r="H1136" s="193" t="s">
        <v>19</v>
      </c>
      <c r="I1136" s="195"/>
      <c r="J1136" s="191"/>
      <c r="K1136" s="191"/>
      <c r="L1136" s="196"/>
      <c r="M1136" s="197"/>
      <c r="N1136" s="198"/>
      <c r="O1136" s="198"/>
      <c r="P1136" s="198"/>
      <c r="Q1136" s="198"/>
      <c r="R1136" s="198"/>
      <c r="S1136" s="198"/>
      <c r="T1136" s="199"/>
      <c r="AT1136" s="200" t="s">
        <v>165</v>
      </c>
      <c r="AU1136" s="200" t="s">
        <v>86</v>
      </c>
      <c r="AV1136" s="13" t="s">
        <v>84</v>
      </c>
      <c r="AW1136" s="13" t="s">
        <v>37</v>
      </c>
      <c r="AX1136" s="13" t="s">
        <v>76</v>
      </c>
      <c r="AY1136" s="200" t="s">
        <v>157</v>
      </c>
    </row>
    <row r="1137" spans="2:51" s="13" customFormat="1" ht="10">
      <c r="B1137" s="190"/>
      <c r="C1137" s="191"/>
      <c r="D1137" s="192" t="s">
        <v>165</v>
      </c>
      <c r="E1137" s="193" t="s">
        <v>19</v>
      </c>
      <c r="F1137" s="194" t="s">
        <v>3460</v>
      </c>
      <c r="G1137" s="191"/>
      <c r="H1137" s="193" t="s">
        <v>19</v>
      </c>
      <c r="I1137" s="195"/>
      <c r="J1137" s="191"/>
      <c r="K1137" s="191"/>
      <c r="L1137" s="196"/>
      <c r="M1137" s="197"/>
      <c r="N1137" s="198"/>
      <c r="O1137" s="198"/>
      <c r="P1137" s="198"/>
      <c r="Q1137" s="198"/>
      <c r="R1137" s="198"/>
      <c r="S1137" s="198"/>
      <c r="T1137" s="199"/>
      <c r="AT1137" s="200" t="s">
        <v>165</v>
      </c>
      <c r="AU1137" s="200" t="s">
        <v>86</v>
      </c>
      <c r="AV1137" s="13" t="s">
        <v>84</v>
      </c>
      <c r="AW1137" s="13" t="s">
        <v>37</v>
      </c>
      <c r="AX1137" s="13" t="s">
        <v>76</v>
      </c>
      <c r="AY1137" s="200" t="s">
        <v>157</v>
      </c>
    </row>
    <row r="1138" spans="2:51" s="13" customFormat="1" ht="10">
      <c r="B1138" s="190"/>
      <c r="C1138" s="191"/>
      <c r="D1138" s="192" t="s">
        <v>165</v>
      </c>
      <c r="E1138" s="193" t="s">
        <v>19</v>
      </c>
      <c r="F1138" s="194" t="s">
        <v>3414</v>
      </c>
      <c r="G1138" s="191"/>
      <c r="H1138" s="193" t="s">
        <v>19</v>
      </c>
      <c r="I1138" s="195"/>
      <c r="J1138" s="191"/>
      <c r="K1138" s="191"/>
      <c r="L1138" s="196"/>
      <c r="M1138" s="197"/>
      <c r="N1138" s="198"/>
      <c r="O1138" s="198"/>
      <c r="P1138" s="198"/>
      <c r="Q1138" s="198"/>
      <c r="R1138" s="198"/>
      <c r="S1138" s="198"/>
      <c r="T1138" s="199"/>
      <c r="AT1138" s="200" t="s">
        <v>165</v>
      </c>
      <c r="AU1138" s="200" t="s">
        <v>86</v>
      </c>
      <c r="AV1138" s="13" t="s">
        <v>84</v>
      </c>
      <c r="AW1138" s="13" t="s">
        <v>37</v>
      </c>
      <c r="AX1138" s="13" t="s">
        <v>76</v>
      </c>
      <c r="AY1138" s="200" t="s">
        <v>157</v>
      </c>
    </row>
    <row r="1139" spans="2:51" s="13" customFormat="1" ht="10">
      <c r="B1139" s="190"/>
      <c r="C1139" s="191"/>
      <c r="D1139" s="192" t="s">
        <v>165</v>
      </c>
      <c r="E1139" s="193" t="s">
        <v>19</v>
      </c>
      <c r="F1139" s="194" t="s">
        <v>3415</v>
      </c>
      <c r="G1139" s="191"/>
      <c r="H1139" s="193" t="s">
        <v>19</v>
      </c>
      <c r="I1139" s="195"/>
      <c r="J1139" s="191"/>
      <c r="K1139" s="191"/>
      <c r="L1139" s="196"/>
      <c r="M1139" s="197"/>
      <c r="N1139" s="198"/>
      <c r="O1139" s="198"/>
      <c r="P1139" s="198"/>
      <c r="Q1139" s="198"/>
      <c r="R1139" s="198"/>
      <c r="S1139" s="198"/>
      <c r="T1139" s="199"/>
      <c r="AT1139" s="200" t="s">
        <v>165</v>
      </c>
      <c r="AU1139" s="200" t="s">
        <v>86</v>
      </c>
      <c r="AV1139" s="13" t="s">
        <v>84</v>
      </c>
      <c r="AW1139" s="13" t="s">
        <v>37</v>
      </c>
      <c r="AX1139" s="13" t="s">
        <v>76</v>
      </c>
      <c r="AY1139" s="200" t="s">
        <v>157</v>
      </c>
    </row>
    <row r="1140" spans="2:51" s="14" customFormat="1" ht="10">
      <c r="B1140" s="201"/>
      <c r="C1140" s="202"/>
      <c r="D1140" s="192" t="s">
        <v>165</v>
      </c>
      <c r="E1140" s="203" t="s">
        <v>19</v>
      </c>
      <c r="F1140" s="204" t="s">
        <v>3699</v>
      </c>
      <c r="G1140" s="202"/>
      <c r="H1140" s="205">
        <v>32</v>
      </c>
      <c r="I1140" s="206"/>
      <c r="J1140" s="202"/>
      <c r="K1140" s="202"/>
      <c r="L1140" s="207"/>
      <c r="M1140" s="208"/>
      <c r="N1140" s="209"/>
      <c r="O1140" s="209"/>
      <c r="P1140" s="209"/>
      <c r="Q1140" s="209"/>
      <c r="R1140" s="209"/>
      <c r="S1140" s="209"/>
      <c r="T1140" s="210"/>
      <c r="AT1140" s="211" t="s">
        <v>165</v>
      </c>
      <c r="AU1140" s="211" t="s">
        <v>86</v>
      </c>
      <c r="AV1140" s="14" t="s">
        <v>86</v>
      </c>
      <c r="AW1140" s="14" t="s">
        <v>37</v>
      </c>
      <c r="AX1140" s="14" t="s">
        <v>84</v>
      </c>
      <c r="AY1140" s="211" t="s">
        <v>157</v>
      </c>
    </row>
    <row r="1141" spans="2:51" s="14" customFormat="1" ht="10">
      <c r="B1141" s="201"/>
      <c r="C1141" s="202"/>
      <c r="D1141" s="192" t="s">
        <v>165</v>
      </c>
      <c r="E1141" s="202"/>
      <c r="F1141" s="204" t="s">
        <v>3700</v>
      </c>
      <c r="G1141" s="202"/>
      <c r="H1141" s="205">
        <v>33.6</v>
      </c>
      <c r="I1141" s="206"/>
      <c r="J1141" s="202"/>
      <c r="K1141" s="202"/>
      <c r="L1141" s="207"/>
      <c r="M1141" s="208"/>
      <c r="N1141" s="209"/>
      <c r="O1141" s="209"/>
      <c r="P1141" s="209"/>
      <c r="Q1141" s="209"/>
      <c r="R1141" s="209"/>
      <c r="S1141" s="209"/>
      <c r="T1141" s="210"/>
      <c r="AT1141" s="211" t="s">
        <v>165</v>
      </c>
      <c r="AU1141" s="211" t="s">
        <v>86</v>
      </c>
      <c r="AV1141" s="14" t="s">
        <v>86</v>
      </c>
      <c r="AW1141" s="14" t="s">
        <v>4</v>
      </c>
      <c r="AX1141" s="14" t="s">
        <v>84</v>
      </c>
      <c r="AY1141" s="211" t="s">
        <v>157</v>
      </c>
    </row>
    <row r="1142" spans="1:65" s="2" customFormat="1" ht="22.25" customHeight="1">
      <c r="A1142" s="36"/>
      <c r="B1142" s="37"/>
      <c r="C1142" s="176" t="s">
        <v>836</v>
      </c>
      <c r="D1142" s="176" t="s">
        <v>159</v>
      </c>
      <c r="E1142" s="177" t="s">
        <v>3701</v>
      </c>
      <c r="F1142" s="178" t="s">
        <v>3702</v>
      </c>
      <c r="G1142" s="179" t="s">
        <v>224</v>
      </c>
      <c r="H1142" s="180">
        <v>580</v>
      </c>
      <c r="I1142" s="181"/>
      <c r="J1142" s="182">
        <f>ROUND(I1142*H1142,2)</f>
        <v>0</v>
      </c>
      <c r="K1142" s="183"/>
      <c r="L1142" s="41"/>
      <c r="M1142" s="184" t="s">
        <v>19</v>
      </c>
      <c r="N1142" s="185" t="s">
        <v>47</v>
      </c>
      <c r="O1142" s="66"/>
      <c r="P1142" s="186">
        <f>O1142*H1142</f>
        <v>0</v>
      </c>
      <c r="Q1142" s="186">
        <v>0</v>
      </c>
      <c r="R1142" s="186">
        <f>Q1142*H1142</f>
        <v>0</v>
      </c>
      <c r="S1142" s="186">
        <v>0</v>
      </c>
      <c r="T1142" s="187">
        <f>S1142*H1142</f>
        <v>0</v>
      </c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R1142" s="188" t="s">
        <v>310</v>
      </c>
      <c r="AT1142" s="188" t="s">
        <v>159</v>
      </c>
      <c r="AU1142" s="188" t="s">
        <v>86</v>
      </c>
      <c r="AY1142" s="19" t="s">
        <v>157</v>
      </c>
      <c r="BE1142" s="189">
        <f>IF(N1142="základní",J1142,0)</f>
        <v>0</v>
      </c>
      <c r="BF1142" s="189">
        <f>IF(N1142="snížená",J1142,0)</f>
        <v>0</v>
      </c>
      <c r="BG1142" s="189">
        <f>IF(N1142="zákl. přenesená",J1142,0)</f>
        <v>0</v>
      </c>
      <c r="BH1142" s="189">
        <f>IF(N1142="sníž. přenesená",J1142,0)</f>
        <v>0</v>
      </c>
      <c r="BI1142" s="189">
        <f>IF(N1142="nulová",J1142,0)</f>
        <v>0</v>
      </c>
      <c r="BJ1142" s="19" t="s">
        <v>84</v>
      </c>
      <c r="BK1142" s="189">
        <f>ROUND(I1142*H1142,2)</f>
        <v>0</v>
      </c>
      <c r="BL1142" s="19" t="s">
        <v>310</v>
      </c>
      <c r="BM1142" s="188" t="s">
        <v>3703</v>
      </c>
    </row>
    <row r="1143" spans="1:47" s="2" customFormat="1" ht="10">
      <c r="A1143" s="36"/>
      <c r="B1143" s="37"/>
      <c r="C1143" s="38"/>
      <c r="D1143" s="212" t="s">
        <v>178</v>
      </c>
      <c r="E1143" s="38"/>
      <c r="F1143" s="213" t="s">
        <v>3704</v>
      </c>
      <c r="G1143" s="38"/>
      <c r="H1143" s="38"/>
      <c r="I1143" s="214"/>
      <c r="J1143" s="38"/>
      <c r="K1143" s="38"/>
      <c r="L1143" s="41"/>
      <c r="M1143" s="215"/>
      <c r="N1143" s="216"/>
      <c r="O1143" s="66"/>
      <c r="P1143" s="66"/>
      <c r="Q1143" s="66"/>
      <c r="R1143" s="66"/>
      <c r="S1143" s="66"/>
      <c r="T1143" s="67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T1143" s="19" t="s">
        <v>178</v>
      </c>
      <c r="AU1143" s="19" t="s">
        <v>86</v>
      </c>
    </row>
    <row r="1144" spans="2:51" s="13" customFormat="1" ht="10">
      <c r="B1144" s="190"/>
      <c r="C1144" s="191"/>
      <c r="D1144" s="192" t="s">
        <v>165</v>
      </c>
      <c r="E1144" s="193" t="s">
        <v>19</v>
      </c>
      <c r="F1144" s="194" t="s">
        <v>3353</v>
      </c>
      <c r="G1144" s="191"/>
      <c r="H1144" s="193" t="s">
        <v>19</v>
      </c>
      <c r="I1144" s="195"/>
      <c r="J1144" s="191"/>
      <c r="K1144" s="191"/>
      <c r="L1144" s="196"/>
      <c r="M1144" s="197"/>
      <c r="N1144" s="198"/>
      <c r="O1144" s="198"/>
      <c r="P1144" s="198"/>
      <c r="Q1144" s="198"/>
      <c r="R1144" s="198"/>
      <c r="S1144" s="198"/>
      <c r="T1144" s="199"/>
      <c r="AT1144" s="200" t="s">
        <v>165</v>
      </c>
      <c r="AU1144" s="200" t="s">
        <v>86</v>
      </c>
      <c r="AV1144" s="13" t="s">
        <v>84</v>
      </c>
      <c r="AW1144" s="13" t="s">
        <v>37</v>
      </c>
      <c r="AX1144" s="13" t="s">
        <v>76</v>
      </c>
      <c r="AY1144" s="200" t="s">
        <v>157</v>
      </c>
    </row>
    <row r="1145" spans="2:51" s="13" customFormat="1" ht="10">
      <c r="B1145" s="190"/>
      <c r="C1145" s="191"/>
      <c r="D1145" s="192" t="s">
        <v>165</v>
      </c>
      <c r="E1145" s="193" t="s">
        <v>19</v>
      </c>
      <c r="F1145" s="194" t="s">
        <v>3413</v>
      </c>
      <c r="G1145" s="191"/>
      <c r="H1145" s="193" t="s">
        <v>19</v>
      </c>
      <c r="I1145" s="195"/>
      <c r="J1145" s="191"/>
      <c r="K1145" s="191"/>
      <c r="L1145" s="196"/>
      <c r="M1145" s="197"/>
      <c r="N1145" s="198"/>
      <c r="O1145" s="198"/>
      <c r="P1145" s="198"/>
      <c r="Q1145" s="198"/>
      <c r="R1145" s="198"/>
      <c r="S1145" s="198"/>
      <c r="T1145" s="199"/>
      <c r="AT1145" s="200" t="s">
        <v>165</v>
      </c>
      <c r="AU1145" s="200" t="s">
        <v>86</v>
      </c>
      <c r="AV1145" s="13" t="s">
        <v>84</v>
      </c>
      <c r="AW1145" s="13" t="s">
        <v>37</v>
      </c>
      <c r="AX1145" s="13" t="s">
        <v>76</v>
      </c>
      <c r="AY1145" s="200" t="s">
        <v>157</v>
      </c>
    </row>
    <row r="1146" spans="2:51" s="13" customFormat="1" ht="10">
      <c r="B1146" s="190"/>
      <c r="C1146" s="191"/>
      <c r="D1146" s="192" t="s">
        <v>165</v>
      </c>
      <c r="E1146" s="193" t="s">
        <v>19</v>
      </c>
      <c r="F1146" s="194" t="s">
        <v>3414</v>
      </c>
      <c r="G1146" s="191"/>
      <c r="H1146" s="193" t="s">
        <v>19</v>
      </c>
      <c r="I1146" s="195"/>
      <c r="J1146" s="191"/>
      <c r="K1146" s="191"/>
      <c r="L1146" s="196"/>
      <c r="M1146" s="197"/>
      <c r="N1146" s="198"/>
      <c r="O1146" s="198"/>
      <c r="P1146" s="198"/>
      <c r="Q1146" s="198"/>
      <c r="R1146" s="198"/>
      <c r="S1146" s="198"/>
      <c r="T1146" s="199"/>
      <c r="AT1146" s="200" t="s">
        <v>165</v>
      </c>
      <c r="AU1146" s="200" t="s">
        <v>86</v>
      </c>
      <c r="AV1146" s="13" t="s">
        <v>84</v>
      </c>
      <c r="AW1146" s="13" t="s">
        <v>37</v>
      </c>
      <c r="AX1146" s="13" t="s">
        <v>76</v>
      </c>
      <c r="AY1146" s="200" t="s">
        <v>157</v>
      </c>
    </row>
    <row r="1147" spans="2:51" s="13" customFormat="1" ht="10">
      <c r="B1147" s="190"/>
      <c r="C1147" s="191"/>
      <c r="D1147" s="192" t="s">
        <v>165</v>
      </c>
      <c r="E1147" s="193" t="s">
        <v>19</v>
      </c>
      <c r="F1147" s="194" t="s">
        <v>3415</v>
      </c>
      <c r="G1147" s="191"/>
      <c r="H1147" s="193" t="s">
        <v>19</v>
      </c>
      <c r="I1147" s="195"/>
      <c r="J1147" s="191"/>
      <c r="K1147" s="191"/>
      <c r="L1147" s="196"/>
      <c r="M1147" s="197"/>
      <c r="N1147" s="198"/>
      <c r="O1147" s="198"/>
      <c r="P1147" s="198"/>
      <c r="Q1147" s="198"/>
      <c r="R1147" s="198"/>
      <c r="S1147" s="198"/>
      <c r="T1147" s="199"/>
      <c r="AT1147" s="200" t="s">
        <v>165</v>
      </c>
      <c r="AU1147" s="200" t="s">
        <v>86</v>
      </c>
      <c r="AV1147" s="13" t="s">
        <v>84</v>
      </c>
      <c r="AW1147" s="13" t="s">
        <v>37</v>
      </c>
      <c r="AX1147" s="13" t="s">
        <v>76</v>
      </c>
      <c r="AY1147" s="200" t="s">
        <v>157</v>
      </c>
    </row>
    <row r="1148" spans="2:51" s="14" customFormat="1" ht="10">
      <c r="B1148" s="201"/>
      <c r="C1148" s="202"/>
      <c r="D1148" s="192" t="s">
        <v>165</v>
      </c>
      <c r="E1148" s="203" t="s">
        <v>19</v>
      </c>
      <c r="F1148" s="204" t="s">
        <v>3705</v>
      </c>
      <c r="G1148" s="202"/>
      <c r="H1148" s="205">
        <v>580</v>
      </c>
      <c r="I1148" s="206"/>
      <c r="J1148" s="202"/>
      <c r="K1148" s="202"/>
      <c r="L1148" s="207"/>
      <c r="M1148" s="208"/>
      <c r="N1148" s="209"/>
      <c r="O1148" s="209"/>
      <c r="P1148" s="209"/>
      <c r="Q1148" s="209"/>
      <c r="R1148" s="209"/>
      <c r="S1148" s="209"/>
      <c r="T1148" s="210"/>
      <c r="AT1148" s="211" t="s">
        <v>165</v>
      </c>
      <c r="AU1148" s="211" t="s">
        <v>86</v>
      </c>
      <c r="AV1148" s="14" t="s">
        <v>86</v>
      </c>
      <c r="AW1148" s="14" t="s">
        <v>37</v>
      </c>
      <c r="AX1148" s="14" t="s">
        <v>76</v>
      </c>
      <c r="AY1148" s="211" t="s">
        <v>157</v>
      </c>
    </row>
    <row r="1149" spans="2:51" s="15" customFormat="1" ht="10">
      <c r="B1149" s="217"/>
      <c r="C1149" s="218"/>
      <c r="D1149" s="192" t="s">
        <v>165</v>
      </c>
      <c r="E1149" s="219" t="s">
        <v>19</v>
      </c>
      <c r="F1149" s="220" t="s">
        <v>183</v>
      </c>
      <c r="G1149" s="218"/>
      <c r="H1149" s="221">
        <v>580</v>
      </c>
      <c r="I1149" s="222"/>
      <c r="J1149" s="218"/>
      <c r="K1149" s="218"/>
      <c r="L1149" s="223"/>
      <c r="M1149" s="224"/>
      <c r="N1149" s="225"/>
      <c r="O1149" s="225"/>
      <c r="P1149" s="225"/>
      <c r="Q1149" s="225"/>
      <c r="R1149" s="225"/>
      <c r="S1149" s="225"/>
      <c r="T1149" s="226"/>
      <c r="AT1149" s="227" t="s">
        <v>165</v>
      </c>
      <c r="AU1149" s="227" t="s">
        <v>86</v>
      </c>
      <c r="AV1149" s="15" t="s">
        <v>163</v>
      </c>
      <c r="AW1149" s="15" t="s">
        <v>37</v>
      </c>
      <c r="AX1149" s="15" t="s">
        <v>84</v>
      </c>
      <c r="AY1149" s="227" t="s">
        <v>157</v>
      </c>
    </row>
    <row r="1150" spans="1:65" s="2" customFormat="1" ht="14.4" customHeight="1">
      <c r="A1150" s="36"/>
      <c r="B1150" s="37"/>
      <c r="C1150" s="239" t="s">
        <v>842</v>
      </c>
      <c r="D1150" s="239" t="s">
        <v>311</v>
      </c>
      <c r="E1150" s="240" t="s">
        <v>3706</v>
      </c>
      <c r="F1150" s="241" t="s">
        <v>3707</v>
      </c>
      <c r="G1150" s="242" t="s">
        <v>1110</v>
      </c>
      <c r="H1150" s="243">
        <v>580</v>
      </c>
      <c r="I1150" s="244"/>
      <c r="J1150" s="245">
        <f>ROUND(I1150*H1150,2)</f>
        <v>0</v>
      </c>
      <c r="K1150" s="246"/>
      <c r="L1150" s="247"/>
      <c r="M1150" s="248" t="s">
        <v>19</v>
      </c>
      <c r="N1150" s="249" t="s">
        <v>47</v>
      </c>
      <c r="O1150" s="66"/>
      <c r="P1150" s="186">
        <f>O1150*H1150</f>
        <v>0</v>
      </c>
      <c r="Q1150" s="186">
        <v>0.001</v>
      </c>
      <c r="R1150" s="186">
        <f>Q1150*H1150</f>
        <v>0.58</v>
      </c>
      <c r="S1150" s="186">
        <v>0</v>
      </c>
      <c r="T1150" s="187">
        <f>S1150*H1150</f>
        <v>0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R1150" s="188" t="s">
        <v>490</v>
      </c>
      <c r="AT1150" s="188" t="s">
        <v>311</v>
      </c>
      <c r="AU1150" s="188" t="s">
        <v>86</v>
      </c>
      <c r="AY1150" s="19" t="s">
        <v>157</v>
      </c>
      <c r="BE1150" s="189">
        <f>IF(N1150="základní",J1150,0)</f>
        <v>0</v>
      </c>
      <c r="BF1150" s="189">
        <f>IF(N1150="snížená",J1150,0)</f>
        <v>0</v>
      </c>
      <c r="BG1150" s="189">
        <f>IF(N1150="zákl. přenesená",J1150,0)</f>
        <v>0</v>
      </c>
      <c r="BH1150" s="189">
        <f>IF(N1150="sníž. přenesená",J1150,0)</f>
        <v>0</v>
      </c>
      <c r="BI1150" s="189">
        <f>IF(N1150="nulová",J1150,0)</f>
        <v>0</v>
      </c>
      <c r="BJ1150" s="19" t="s">
        <v>84</v>
      </c>
      <c r="BK1150" s="189">
        <f>ROUND(I1150*H1150,2)</f>
        <v>0</v>
      </c>
      <c r="BL1150" s="19" t="s">
        <v>310</v>
      </c>
      <c r="BM1150" s="188" t="s">
        <v>3708</v>
      </c>
    </row>
    <row r="1151" spans="1:47" s="2" customFormat="1" ht="10">
      <c r="A1151" s="36"/>
      <c r="B1151" s="37"/>
      <c r="C1151" s="38"/>
      <c r="D1151" s="212" t="s">
        <v>178</v>
      </c>
      <c r="E1151" s="38"/>
      <c r="F1151" s="213" t="s">
        <v>3709</v>
      </c>
      <c r="G1151" s="38"/>
      <c r="H1151" s="38"/>
      <c r="I1151" s="214"/>
      <c r="J1151" s="38"/>
      <c r="K1151" s="38"/>
      <c r="L1151" s="41"/>
      <c r="M1151" s="215"/>
      <c r="N1151" s="216"/>
      <c r="O1151" s="66"/>
      <c r="P1151" s="66"/>
      <c r="Q1151" s="66"/>
      <c r="R1151" s="66"/>
      <c r="S1151" s="66"/>
      <c r="T1151" s="67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T1151" s="19" t="s">
        <v>178</v>
      </c>
      <c r="AU1151" s="19" t="s">
        <v>86</v>
      </c>
    </row>
    <row r="1152" spans="2:51" s="13" customFormat="1" ht="10">
      <c r="B1152" s="190"/>
      <c r="C1152" s="191"/>
      <c r="D1152" s="192" t="s">
        <v>165</v>
      </c>
      <c r="E1152" s="193" t="s">
        <v>19</v>
      </c>
      <c r="F1152" s="194" t="s">
        <v>3353</v>
      </c>
      <c r="G1152" s="191"/>
      <c r="H1152" s="193" t="s">
        <v>19</v>
      </c>
      <c r="I1152" s="195"/>
      <c r="J1152" s="191"/>
      <c r="K1152" s="191"/>
      <c r="L1152" s="196"/>
      <c r="M1152" s="197"/>
      <c r="N1152" s="198"/>
      <c r="O1152" s="198"/>
      <c r="P1152" s="198"/>
      <c r="Q1152" s="198"/>
      <c r="R1152" s="198"/>
      <c r="S1152" s="198"/>
      <c r="T1152" s="199"/>
      <c r="AT1152" s="200" t="s">
        <v>165</v>
      </c>
      <c r="AU1152" s="200" t="s">
        <v>86</v>
      </c>
      <c r="AV1152" s="13" t="s">
        <v>84</v>
      </c>
      <c r="AW1152" s="13" t="s">
        <v>37</v>
      </c>
      <c r="AX1152" s="13" t="s">
        <v>76</v>
      </c>
      <c r="AY1152" s="200" t="s">
        <v>157</v>
      </c>
    </row>
    <row r="1153" spans="2:51" s="13" customFormat="1" ht="10">
      <c r="B1153" s="190"/>
      <c r="C1153" s="191"/>
      <c r="D1153" s="192" t="s">
        <v>165</v>
      </c>
      <c r="E1153" s="193" t="s">
        <v>19</v>
      </c>
      <c r="F1153" s="194" t="s">
        <v>3460</v>
      </c>
      <c r="G1153" s="191"/>
      <c r="H1153" s="193" t="s">
        <v>19</v>
      </c>
      <c r="I1153" s="195"/>
      <c r="J1153" s="191"/>
      <c r="K1153" s="191"/>
      <c r="L1153" s="196"/>
      <c r="M1153" s="197"/>
      <c r="N1153" s="198"/>
      <c r="O1153" s="198"/>
      <c r="P1153" s="198"/>
      <c r="Q1153" s="198"/>
      <c r="R1153" s="198"/>
      <c r="S1153" s="198"/>
      <c r="T1153" s="199"/>
      <c r="AT1153" s="200" t="s">
        <v>165</v>
      </c>
      <c r="AU1153" s="200" t="s">
        <v>86</v>
      </c>
      <c r="AV1153" s="13" t="s">
        <v>84</v>
      </c>
      <c r="AW1153" s="13" t="s">
        <v>37</v>
      </c>
      <c r="AX1153" s="13" t="s">
        <v>76</v>
      </c>
      <c r="AY1153" s="200" t="s">
        <v>157</v>
      </c>
    </row>
    <row r="1154" spans="2:51" s="13" customFormat="1" ht="10">
      <c r="B1154" s="190"/>
      <c r="C1154" s="191"/>
      <c r="D1154" s="192" t="s">
        <v>165</v>
      </c>
      <c r="E1154" s="193" t="s">
        <v>19</v>
      </c>
      <c r="F1154" s="194" t="s">
        <v>3414</v>
      </c>
      <c r="G1154" s="191"/>
      <c r="H1154" s="193" t="s">
        <v>19</v>
      </c>
      <c r="I1154" s="195"/>
      <c r="J1154" s="191"/>
      <c r="K1154" s="191"/>
      <c r="L1154" s="196"/>
      <c r="M1154" s="197"/>
      <c r="N1154" s="198"/>
      <c r="O1154" s="198"/>
      <c r="P1154" s="198"/>
      <c r="Q1154" s="198"/>
      <c r="R1154" s="198"/>
      <c r="S1154" s="198"/>
      <c r="T1154" s="199"/>
      <c r="AT1154" s="200" t="s">
        <v>165</v>
      </c>
      <c r="AU1154" s="200" t="s">
        <v>86</v>
      </c>
      <c r="AV1154" s="13" t="s">
        <v>84</v>
      </c>
      <c r="AW1154" s="13" t="s">
        <v>37</v>
      </c>
      <c r="AX1154" s="13" t="s">
        <v>76</v>
      </c>
      <c r="AY1154" s="200" t="s">
        <v>157</v>
      </c>
    </row>
    <row r="1155" spans="2:51" s="13" customFormat="1" ht="10">
      <c r="B1155" s="190"/>
      <c r="C1155" s="191"/>
      <c r="D1155" s="192" t="s">
        <v>165</v>
      </c>
      <c r="E1155" s="193" t="s">
        <v>19</v>
      </c>
      <c r="F1155" s="194" t="s">
        <v>3415</v>
      </c>
      <c r="G1155" s="191"/>
      <c r="H1155" s="193" t="s">
        <v>19</v>
      </c>
      <c r="I1155" s="195"/>
      <c r="J1155" s="191"/>
      <c r="K1155" s="191"/>
      <c r="L1155" s="196"/>
      <c r="M1155" s="197"/>
      <c r="N1155" s="198"/>
      <c r="O1155" s="198"/>
      <c r="P1155" s="198"/>
      <c r="Q1155" s="198"/>
      <c r="R1155" s="198"/>
      <c r="S1155" s="198"/>
      <c r="T1155" s="199"/>
      <c r="AT1155" s="200" t="s">
        <v>165</v>
      </c>
      <c r="AU1155" s="200" t="s">
        <v>86</v>
      </c>
      <c r="AV1155" s="13" t="s">
        <v>84</v>
      </c>
      <c r="AW1155" s="13" t="s">
        <v>37</v>
      </c>
      <c r="AX1155" s="13" t="s">
        <v>76</v>
      </c>
      <c r="AY1155" s="200" t="s">
        <v>157</v>
      </c>
    </row>
    <row r="1156" spans="2:51" s="14" customFormat="1" ht="10">
      <c r="B1156" s="201"/>
      <c r="C1156" s="202"/>
      <c r="D1156" s="192" t="s">
        <v>165</v>
      </c>
      <c r="E1156" s="203" t="s">
        <v>19</v>
      </c>
      <c r="F1156" s="204" t="s">
        <v>3710</v>
      </c>
      <c r="G1156" s="202"/>
      <c r="H1156" s="205">
        <v>580</v>
      </c>
      <c r="I1156" s="206"/>
      <c r="J1156" s="202"/>
      <c r="K1156" s="202"/>
      <c r="L1156" s="207"/>
      <c r="M1156" s="208"/>
      <c r="N1156" s="209"/>
      <c r="O1156" s="209"/>
      <c r="P1156" s="209"/>
      <c r="Q1156" s="209"/>
      <c r="R1156" s="209"/>
      <c r="S1156" s="209"/>
      <c r="T1156" s="210"/>
      <c r="AT1156" s="211" t="s">
        <v>165</v>
      </c>
      <c r="AU1156" s="211" t="s">
        <v>86</v>
      </c>
      <c r="AV1156" s="14" t="s">
        <v>86</v>
      </c>
      <c r="AW1156" s="14" t="s">
        <v>37</v>
      </c>
      <c r="AX1156" s="14" t="s">
        <v>84</v>
      </c>
      <c r="AY1156" s="211" t="s">
        <v>157</v>
      </c>
    </row>
    <row r="1157" spans="1:65" s="2" customFormat="1" ht="19.75" customHeight="1">
      <c r="A1157" s="36"/>
      <c r="B1157" s="37"/>
      <c r="C1157" s="176" t="s">
        <v>848</v>
      </c>
      <c r="D1157" s="176" t="s">
        <v>159</v>
      </c>
      <c r="E1157" s="177" t="s">
        <v>3711</v>
      </c>
      <c r="F1157" s="178" t="s">
        <v>3712</v>
      </c>
      <c r="G1157" s="179" t="s">
        <v>162</v>
      </c>
      <c r="H1157" s="180">
        <v>66</v>
      </c>
      <c r="I1157" s="181"/>
      <c r="J1157" s="182">
        <f>ROUND(I1157*H1157,2)</f>
        <v>0</v>
      </c>
      <c r="K1157" s="183"/>
      <c r="L1157" s="41"/>
      <c r="M1157" s="184" t="s">
        <v>19</v>
      </c>
      <c r="N1157" s="185" t="s">
        <v>47</v>
      </c>
      <c r="O1157" s="66"/>
      <c r="P1157" s="186">
        <f>O1157*H1157</f>
        <v>0</v>
      </c>
      <c r="Q1157" s="186">
        <v>0</v>
      </c>
      <c r="R1157" s="186">
        <f>Q1157*H1157</f>
        <v>0</v>
      </c>
      <c r="S1157" s="186">
        <v>0</v>
      </c>
      <c r="T1157" s="187">
        <f>S1157*H1157</f>
        <v>0</v>
      </c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R1157" s="188" t="s">
        <v>310</v>
      </c>
      <c r="AT1157" s="188" t="s">
        <v>159</v>
      </c>
      <c r="AU1157" s="188" t="s">
        <v>86</v>
      </c>
      <c r="AY1157" s="19" t="s">
        <v>157</v>
      </c>
      <c r="BE1157" s="189">
        <f>IF(N1157="základní",J1157,0)</f>
        <v>0</v>
      </c>
      <c r="BF1157" s="189">
        <f>IF(N1157="snížená",J1157,0)</f>
        <v>0</v>
      </c>
      <c r="BG1157" s="189">
        <f>IF(N1157="zákl. přenesená",J1157,0)</f>
        <v>0</v>
      </c>
      <c r="BH1157" s="189">
        <f>IF(N1157="sníž. přenesená",J1157,0)</f>
        <v>0</v>
      </c>
      <c r="BI1157" s="189">
        <f>IF(N1157="nulová",J1157,0)</f>
        <v>0</v>
      </c>
      <c r="BJ1157" s="19" t="s">
        <v>84</v>
      </c>
      <c r="BK1157" s="189">
        <f>ROUND(I1157*H1157,2)</f>
        <v>0</v>
      </c>
      <c r="BL1157" s="19" t="s">
        <v>310</v>
      </c>
      <c r="BM1157" s="188" t="s">
        <v>3713</v>
      </c>
    </row>
    <row r="1158" spans="2:51" s="13" customFormat="1" ht="10">
      <c r="B1158" s="190"/>
      <c r="C1158" s="191"/>
      <c r="D1158" s="192" t="s">
        <v>165</v>
      </c>
      <c r="E1158" s="193" t="s">
        <v>19</v>
      </c>
      <c r="F1158" s="194" t="s">
        <v>3353</v>
      </c>
      <c r="G1158" s="191"/>
      <c r="H1158" s="193" t="s">
        <v>19</v>
      </c>
      <c r="I1158" s="195"/>
      <c r="J1158" s="191"/>
      <c r="K1158" s="191"/>
      <c r="L1158" s="196"/>
      <c r="M1158" s="197"/>
      <c r="N1158" s="198"/>
      <c r="O1158" s="198"/>
      <c r="P1158" s="198"/>
      <c r="Q1158" s="198"/>
      <c r="R1158" s="198"/>
      <c r="S1158" s="198"/>
      <c r="T1158" s="199"/>
      <c r="AT1158" s="200" t="s">
        <v>165</v>
      </c>
      <c r="AU1158" s="200" t="s">
        <v>86</v>
      </c>
      <c r="AV1158" s="13" t="s">
        <v>84</v>
      </c>
      <c r="AW1158" s="13" t="s">
        <v>37</v>
      </c>
      <c r="AX1158" s="13" t="s">
        <v>76</v>
      </c>
      <c r="AY1158" s="200" t="s">
        <v>157</v>
      </c>
    </row>
    <row r="1159" spans="2:51" s="13" customFormat="1" ht="10">
      <c r="B1159" s="190"/>
      <c r="C1159" s="191"/>
      <c r="D1159" s="192" t="s">
        <v>165</v>
      </c>
      <c r="E1159" s="193" t="s">
        <v>19</v>
      </c>
      <c r="F1159" s="194" t="s">
        <v>3413</v>
      </c>
      <c r="G1159" s="191"/>
      <c r="H1159" s="193" t="s">
        <v>19</v>
      </c>
      <c r="I1159" s="195"/>
      <c r="J1159" s="191"/>
      <c r="K1159" s="191"/>
      <c r="L1159" s="196"/>
      <c r="M1159" s="197"/>
      <c r="N1159" s="198"/>
      <c r="O1159" s="198"/>
      <c r="P1159" s="198"/>
      <c r="Q1159" s="198"/>
      <c r="R1159" s="198"/>
      <c r="S1159" s="198"/>
      <c r="T1159" s="199"/>
      <c r="AT1159" s="200" t="s">
        <v>165</v>
      </c>
      <c r="AU1159" s="200" t="s">
        <v>86</v>
      </c>
      <c r="AV1159" s="13" t="s">
        <v>84</v>
      </c>
      <c r="AW1159" s="13" t="s">
        <v>37</v>
      </c>
      <c r="AX1159" s="13" t="s">
        <v>76</v>
      </c>
      <c r="AY1159" s="200" t="s">
        <v>157</v>
      </c>
    </row>
    <row r="1160" spans="2:51" s="13" customFormat="1" ht="10">
      <c r="B1160" s="190"/>
      <c r="C1160" s="191"/>
      <c r="D1160" s="192" t="s">
        <v>165</v>
      </c>
      <c r="E1160" s="193" t="s">
        <v>19</v>
      </c>
      <c r="F1160" s="194" t="s">
        <v>3414</v>
      </c>
      <c r="G1160" s="191"/>
      <c r="H1160" s="193" t="s">
        <v>19</v>
      </c>
      <c r="I1160" s="195"/>
      <c r="J1160" s="191"/>
      <c r="K1160" s="191"/>
      <c r="L1160" s="196"/>
      <c r="M1160" s="197"/>
      <c r="N1160" s="198"/>
      <c r="O1160" s="198"/>
      <c r="P1160" s="198"/>
      <c r="Q1160" s="198"/>
      <c r="R1160" s="198"/>
      <c r="S1160" s="198"/>
      <c r="T1160" s="199"/>
      <c r="AT1160" s="200" t="s">
        <v>165</v>
      </c>
      <c r="AU1160" s="200" t="s">
        <v>86</v>
      </c>
      <c r="AV1160" s="13" t="s">
        <v>84</v>
      </c>
      <c r="AW1160" s="13" t="s">
        <v>37</v>
      </c>
      <c r="AX1160" s="13" t="s">
        <v>76</v>
      </c>
      <c r="AY1160" s="200" t="s">
        <v>157</v>
      </c>
    </row>
    <row r="1161" spans="2:51" s="13" customFormat="1" ht="10">
      <c r="B1161" s="190"/>
      <c r="C1161" s="191"/>
      <c r="D1161" s="192" t="s">
        <v>165</v>
      </c>
      <c r="E1161" s="193" t="s">
        <v>19</v>
      </c>
      <c r="F1161" s="194" t="s">
        <v>3415</v>
      </c>
      <c r="G1161" s="191"/>
      <c r="H1161" s="193" t="s">
        <v>19</v>
      </c>
      <c r="I1161" s="195"/>
      <c r="J1161" s="191"/>
      <c r="K1161" s="191"/>
      <c r="L1161" s="196"/>
      <c r="M1161" s="197"/>
      <c r="N1161" s="198"/>
      <c r="O1161" s="198"/>
      <c r="P1161" s="198"/>
      <c r="Q1161" s="198"/>
      <c r="R1161" s="198"/>
      <c r="S1161" s="198"/>
      <c r="T1161" s="199"/>
      <c r="AT1161" s="200" t="s">
        <v>165</v>
      </c>
      <c r="AU1161" s="200" t="s">
        <v>86</v>
      </c>
      <c r="AV1161" s="13" t="s">
        <v>84</v>
      </c>
      <c r="AW1161" s="13" t="s">
        <v>37</v>
      </c>
      <c r="AX1161" s="13" t="s">
        <v>76</v>
      </c>
      <c r="AY1161" s="200" t="s">
        <v>157</v>
      </c>
    </row>
    <row r="1162" spans="2:51" s="14" customFormat="1" ht="10">
      <c r="B1162" s="201"/>
      <c r="C1162" s="202"/>
      <c r="D1162" s="192" t="s">
        <v>165</v>
      </c>
      <c r="E1162" s="203" t="s">
        <v>19</v>
      </c>
      <c r="F1162" s="204" t="s">
        <v>731</v>
      </c>
      <c r="G1162" s="202"/>
      <c r="H1162" s="205">
        <v>66</v>
      </c>
      <c r="I1162" s="206"/>
      <c r="J1162" s="202"/>
      <c r="K1162" s="202"/>
      <c r="L1162" s="207"/>
      <c r="M1162" s="208"/>
      <c r="N1162" s="209"/>
      <c r="O1162" s="209"/>
      <c r="P1162" s="209"/>
      <c r="Q1162" s="209"/>
      <c r="R1162" s="209"/>
      <c r="S1162" s="209"/>
      <c r="T1162" s="210"/>
      <c r="AT1162" s="211" t="s">
        <v>165</v>
      </c>
      <c r="AU1162" s="211" t="s">
        <v>86</v>
      </c>
      <c r="AV1162" s="14" t="s">
        <v>86</v>
      </c>
      <c r="AW1162" s="14" t="s">
        <v>37</v>
      </c>
      <c r="AX1162" s="14" t="s">
        <v>76</v>
      </c>
      <c r="AY1162" s="211" t="s">
        <v>157</v>
      </c>
    </row>
    <row r="1163" spans="2:51" s="15" customFormat="1" ht="10">
      <c r="B1163" s="217"/>
      <c r="C1163" s="218"/>
      <c r="D1163" s="192" t="s">
        <v>165</v>
      </c>
      <c r="E1163" s="219" t="s">
        <v>19</v>
      </c>
      <c r="F1163" s="220" t="s">
        <v>183</v>
      </c>
      <c r="G1163" s="218"/>
      <c r="H1163" s="221">
        <v>66</v>
      </c>
      <c r="I1163" s="222"/>
      <c r="J1163" s="218"/>
      <c r="K1163" s="218"/>
      <c r="L1163" s="223"/>
      <c r="M1163" s="224"/>
      <c r="N1163" s="225"/>
      <c r="O1163" s="225"/>
      <c r="P1163" s="225"/>
      <c r="Q1163" s="225"/>
      <c r="R1163" s="225"/>
      <c r="S1163" s="225"/>
      <c r="T1163" s="226"/>
      <c r="AT1163" s="227" t="s">
        <v>165</v>
      </c>
      <c r="AU1163" s="227" t="s">
        <v>86</v>
      </c>
      <c r="AV1163" s="15" t="s">
        <v>163</v>
      </c>
      <c r="AW1163" s="15" t="s">
        <v>37</v>
      </c>
      <c r="AX1163" s="15" t="s">
        <v>84</v>
      </c>
      <c r="AY1163" s="227" t="s">
        <v>157</v>
      </c>
    </row>
    <row r="1164" spans="1:65" s="2" customFormat="1" ht="14.4" customHeight="1">
      <c r="A1164" s="36"/>
      <c r="B1164" s="37"/>
      <c r="C1164" s="239" t="s">
        <v>855</v>
      </c>
      <c r="D1164" s="239" t="s">
        <v>311</v>
      </c>
      <c r="E1164" s="240" t="s">
        <v>3714</v>
      </c>
      <c r="F1164" s="241" t="s">
        <v>3715</v>
      </c>
      <c r="G1164" s="242" t="s">
        <v>162</v>
      </c>
      <c r="H1164" s="243">
        <v>66</v>
      </c>
      <c r="I1164" s="244"/>
      <c r="J1164" s="245">
        <f>ROUND(I1164*H1164,2)</f>
        <v>0</v>
      </c>
      <c r="K1164" s="246"/>
      <c r="L1164" s="247"/>
      <c r="M1164" s="248" t="s">
        <v>19</v>
      </c>
      <c r="N1164" s="249" t="s">
        <v>47</v>
      </c>
      <c r="O1164" s="66"/>
      <c r="P1164" s="186">
        <f>O1164*H1164</f>
        <v>0</v>
      </c>
      <c r="Q1164" s="186">
        <v>0.00023</v>
      </c>
      <c r="R1164" s="186">
        <f>Q1164*H1164</f>
        <v>0.01518</v>
      </c>
      <c r="S1164" s="186">
        <v>0</v>
      </c>
      <c r="T1164" s="187">
        <f>S1164*H1164</f>
        <v>0</v>
      </c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R1164" s="188" t="s">
        <v>490</v>
      </c>
      <c r="AT1164" s="188" t="s">
        <v>311</v>
      </c>
      <c r="AU1164" s="188" t="s">
        <v>86</v>
      </c>
      <c r="AY1164" s="19" t="s">
        <v>157</v>
      </c>
      <c r="BE1164" s="189">
        <f>IF(N1164="základní",J1164,0)</f>
        <v>0</v>
      </c>
      <c r="BF1164" s="189">
        <f>IF(N1164="snížená",J1164,0)</f>
        <v>0</v>
      </c>
      <c r="BG1164" s="189">
        <f>IF(N1164="zákl. přenesená",J1164,0)</f>
        <v>0</v>
      </c>
      <c r="BH1164" s="189">
        <f>IF(N1164="sníž. přenesená",J1164,0)</f>
        <v>0</v>
      </c>
      <c r="BI1164" s="189">
        <f>IF(N1164="nulová",J1164,0)</f>
        <v>0</v>
      </c>
      <c r="BJ1164" s="19" t="s">
        <v>84</v>
      </c>
      <c r="BK1164" s="189">
        <f>ROUND(I1164*H1164,2)</f>
        <v>0</v>
      </c>
      <c r="BL1164" s="19" t="s">
        <v>310</v>
      </c>
      <c r="BM1164" s="188" t="s">
        <v>3716</v>
      </c>
    </row>
    <row r="1165" spans="2:51" s="13" customFormat="1" ht="10">
      <c r="B1165" s="190"/>
      <c r="C1165" s="191"/>
      <c r="D1165" s="192" t="s">
        <v>165</v>
      </c>
      <c r="E1165" s="193" t="s">
        <v>19</v>
      </c>
      <c r="F1165" s="194" t="s">
        <v>3353</v>
      </c>
      <c r="G1165" s="191"/>
      <c r="H1165" s="193" t="s">
        <v>19</v>
      </c>
      <c r="I1165" s="195"/>
      <c r="J1165" s="191"/>
      <c r="K1165" s="191"/>
      <c r="L1165" s="196"/>
      <c r="M1165" s="197"/>
      <c r="N1165" s="198"/>
      <c r="O1165" s="198"/>
      <c r="P1165" s="198"/>
      <c r="Q1165" s="198"/>
      <c r="R1165" s="198"/>
      <c r="S1165" s="198"/>
      <c r="T1165" s="199"/>
      <c r="AT1165" s="200" t="s">
        <v>165</v>
      </c>
      <c r="AU1165" s="200" t="s">
        <v>86</v>
      </c>
      <c r="AV1165" s="13" t="s">
        <v>84</v>
      </c>
      <c r="AW1165" s="13" t="s">
        <v>37</v>
      </c>
      <c r="AX1165" s="13" t="s">
        <v>76</v>
      </c>
      <c r="AY1165" s="200" t="s">
        <v>157</v>
      </c>
    </row>
    <row r="1166" spans="2:51" s="13" customFormat="1" ht="10">
      <c r="B1166" s="190"/>
      <c r="C1166" s="191"/>
      <c r="D1166" s="192" t="s">
        <v>165</v>
      </c>
      <c r="E1166" s="193" t="s">
        <v>19</v>
      </c>
      <c r="F1166" s="194" t="s">
        <v>3460</v>
      </c>
      <c r="G1166" s="191"/>
      <c r="H1166" s="193" t="s">
        <v>19</v>
      </c>
      <c r="I1166" s="195"/>
      <c r="J1166" s="191"/>
      <c r="K1166" s="191"/>
      <c r="L1166" s="196"/>
      <c r="M1166" s="197"/>
      <c r="N1166" s="198"/>
      <c r="O1166" s="198"/>
      <c r="P1166" s="198"/>
      <c r="Q1166" s="198"/>
      <c r="R1166" s="198"/>
      <c r="S1166" s="198"/>
      <c r="T1166" s="199"/>
      <c r="AT1166" s="200" t="s">
        <v>165</v>
      </c>
      <c r="AU1166" s="200" t="s">
        <v>86</v>
      </c>
      <c r="AV1166" s="13" t="s">
        <v>84</v>
      </c>
      <c r="AW1166" s="13" t="s">
        <v>37</v>
      </c>
      <c r="AX1166" s="13" t="s">
        <v>76</v>
      </c>
      <c r="AY1166" s="200" t="s">
        <v>157</v>
      </c>
    </row>
    <row r="1167" spans="2:51" s="13" customFormat="1" ht="10">
      <c r="B1167" s="190"/>
      <c r="C1167" s="191"/>
      <c r="D1167" s="192" t="s">
        <v>165</v>
      </c>
      <c r="E1167" s="193" t="s">
        <v>19</v>
      </c>
      <c r="F1167" s="194" t="s">
        <v>3414</v>
      </c>
      <c r="G1167" s="191"/>
      <c r="H1167" s="193" t="s">
        <v>19</v>
      </c>
      <c r="I1167" s="195"/>
      <c r="J1167" s="191"/>
      <c r="K1167" s="191"/>
      <c r="L1167" s="196"/>
      <c r="M1167" s="197"/>
      <c r="N1167" s="198"/>
      <c r="O1167" s="198"/>
      <c r="P1167" s="198"/>
      <c r="Q1167" s="198"/>
      <c r="R1167" s="198"/>
      <c r="S1167" s="198"/>
      <c r="T1167" s="199"/>
      <c r="AT1167" s="200" t="s">
        <v>165</v>
      </c>
      <c r="AU1167" s="200" t="s">
        <v>86</v>
      </c>
      <c r="AV1167" s="13" t="s">
        <v>84</v>
      </c>
      <c r="AW1167" s="13" t="s">
        <v>37</v>
      </c>
      <c r="AX1167" s="13" t="s">
        <v>76</v>
      </c>
      <c r="AY1167" s="200" t="s">
        <v>157</v>
      </c>
    </row>
    <row r="1168" spans="2:51" s="13" customFormat="1" ht="10">
      <c r="B1168" s="190"/>
      <c r="C1168" s="191"/>
      <c r="D1168" s="192" t="s">
        <v>165</v>
      </c>
      <c r="E1168" s="193" t="s">
        <v>19</v>
      </c>
      <c r="F1168" s="194" t="s">
        <v>3415</v>
      </c>
      <c r="G1168" s="191"/>
      <c r="H1168" s="193" t="s">
        <v>19</v>
      </c>
      <c r="I1168" s="195"/>
      <c r="J1168" s="191"/>
      <c r="K1168" s="191"/>
      <c r="L1168" s="196"/>
      <c r="M1168" s="197"/>
      <c r="N1168" s="198"/>
      <c r="O1168" s="198"/>
      <c r="P1168" s="198"/>
      <c r="Q1168" s="198"/>
      <c r="R1168" s="198"/>
      <c r="S1168" s="198"/>
      <c r="T1168" s="199"/>
      <c r="AT1168" s="200" t="s">
        <v>165</v>
      </c>
      <c r="AU1168" s="200" t="s">
        <v>86</v>
      </c>
      <c r="AV1168" s="13" t="s">
        <v>84</v>
      </c>
      <c r="AW1168" s="13" t="s">
        <v>37</v>
      </c>
      <c r="AX1168" s="13" t="s">
        <v>76</v>
      </c>
      <c r="AY1168" s="200" t="s">
        <v>157</v>
      </c>
    </row>
    <row r="1169" spans="2:51" s="14" customFormat="1" ht="10">
      <c r="B1169" s="201"/>
      <c r="C1169" s="202"/>
      <c r="D1169" s="192" t="s">
        <v>165</v>
      </c>
      <c r="E1169" s="203" t="s">
        <v>19</v>
      </c>
      <c r="F1169" s="204" t="s">
        <v>3717</v>
      </c>
      <c r="G1169" s="202"/>
      <c r="H1169" s="205">
        <v>66</v>
      </c>
      <c r="I1169" s="206"/>
      <c r="J1169" s="202"/>
      <c r="K1169" s="202"/>
      <c r="L1169" s="207"/>
      <c r="M1169" s="208"/>
      <c r="N1169" s="209"/>
      <c r="O1169" s="209"/>
      <c r="P1169" s="209"/>
      <c r="Q1169" s="209"/>
      <c r="R1169" s="209"/>
      <c r="S1169" s="209"/>
      <c r="T1169" s="210"/>
      <c r="AT1169" s="211" t="s">
        <v>165</v>
      </c>
      <c r="AU1169" s="211" t="s">
        <v>86</v>
      </c>
      <c r="AV1169" s="14" t="s">
        <v>86</v>
      </c>
      <c r="AW1169" s="14" t="s">
        <v>37</v>
      </c>
      <c r="AX1169" s="14" t="s">
        <v>84</v>
      </c>
      <c r="AY1169" s="211" t="s">
        <v>157</v>
      </c>
    </row>
    <row r="1170" spans="1:65" s="2" customFormat="1" ht="14.4" customHeight="1">
      <c r="A1170" s="36"/>
      <c r="B1170" s="37"/>
      <c r="C1170" s="176" t="s">
        <v>862</v>
      </c>
      <c r="D1170" s="176" t="s">
        <v>159</v>
      </c>
      <c r="E1170" s="177" t="s">
        <v>3718</v>
      </c>
      <c r="F1170" s="178" t="s">
        <v>3719</v>
      </c>
      <c r="G1170" s="179" t="s">
        <v>162</v>
      </c>
      <c r="H1170" s="180">
        <v>8</v>
      </c>
      <c r="I1170" s="181"/>
      <c r="J1170" s="182">
        <f>ROUND(I1170*H1170,2)</f>
        <v>0</v>
      </c>
      <c r="K1170" s="183"/>
      <c r="L1170" s="41"/>
      <c r="M1170" s="184" t="s">
        <v>19</v>
      </c>
      <c r="N1170" s="185" t="s">
        <v>47</v>
      </c>
      <c r="O1170" s="66"/>
      <c r="P1170" s="186">
        <f>O1170*H1170</f>
        <v>0</v>
      </c>
      <c r="Q1170" s="186">
        <v>0</v>
      </c>
      <c r="R1170" s="186">
        <f>Q1170*H1170</f>
        <v>0</v>
      </c>
      <c r="S1170" s="186">
        <v>0</v>
      </c>
      <c r="T1170" s="187">
        <f>S1170*H1170</f>
        <v>0</v>
      </c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R1170" s="188" t="s">
        <v>310</v>
      </c>
      <c r="AT1170" s="188" t="s">
        <v>159</v>
      </c>
      <c r="AU1170" s="188" t="s">
        <v>86</v>
      </c>
      <c r="AY1170" s="19" t="s">
        <v>157</v>
      </c>
      <c r="BE1170" s="189">
        <f>IF(N1170="základní",J1170,0)</f>
        <v>0</v>
      </c>
      <c r="BF1170" s="189">
        <f>IF(N1170="snížená",J1170,0)</f>
        <v>0</v>
      </c>
      <c r="BG1170" s="189">
        <f>IF(N1170="zákl. přenesená",J1170,0)</f>
        <v>0</v>
      </c>
      <c r="BH1170" s="189">
        <f>IF(N1170="sníž. přenesená",J1170,0)</f>
        <v>0</v>
      </c>
      <c r="BI1170" s="189">
        <f>IF(N1170="nulová",J1170,0)</f>
        <v>0</v>
      </c>
      <c r="BJ1170" s="19" t="s">
        <v>84</v>
      </c>
      <c r="BK1170" s="189">
        <f>ROUND(I1170*H1170,2)</f>
        <v>0</v>
      </c>
      <c r="BL1170" s="19" t="s">
        <v>310</v>
      </c>
      <c r="BM1170" s="188" t="s">
        <v>3720</v>
      </c>
    </row>
    <row r="1171" spans="2:51" s="13" customFormat="1" ht="10">
      <c r="B1171" s="190"/>
      <c r="C1171" s="191"/>
      <c r="D1171" s="192" t="s">
        <v>165</v>
      </c>
      <c r="E1171" s="193" t="s">
        <v>19</v>
      </c>
      <c r="F1171" s="194" t="s">
        <v>3353</v>
      </c>
      <c r="G1171" s="191"/>
      <c r="H1171" s="193" t="s">
        <v>19</v>
      </c>
      <c r="I1171" s="195"/>
      <c r="J1171" s="191"/>
      <c r="K1171" s="191"/>
      <c r="L1171" s="196"/>
      <c r="M1171" s="197"/>
      <c r="N1171" s="198"/>
      <c r="O1171" s="198"/>
      <c r="P1171" s="198"/>
      <c r="Q1171" s="198"/>
      <c r="R1171" s="198"/>
      <c r="S1171" s="198"/>
      <c r="T1171" s="199"/>
      <c r="AT1171" s="200" t="s">
        <v>165</v>
      </c>
      <c r="AU1171" s="200" t="s">
        <v>86</v>
      </c>
      <c r="AV1171" s="13" t="s">
        <v>84</v>
      </c>
      <c r="AW1171" s="13" t="s">
        <v>37</v>
      </c>
      <c r="AX1171" s="13" t="s">
        <v>76</v>
      </c>
      <c r="AY1171" s="200" t="s">
        <v>157</v>
      </c>
    </row>
    <row r="1172" spans="2:51" s="13" customFormat="1" ht="10">
      <c r="B1172" s="190"/>
      <c r="C1172" s="191"/>
      <c r="D1172" s="192" t="s">
        <v>165</v>
      </c>
      <c r="E1172" s="193" t="s">
        <v>19</v>
      </c>
      <c r="F1172" s="194" t="s">
        <v>3460</v>
      </c>
      <c r="G1172" s="191"/>
      <c r="H1172" s="193" t="s">
        <v>19</v>
      </c>
      <c r="I1172" s="195"/>
      <c r="J1172" s="191"/>
      <c r="K1172" s="191"/>
      <c r="L1172" s="196"/>
      <c r="M1172" s="197"/>
      <c r="N1172" s="198"/>
      <c r="O1172" s="198"/>
      <c r="P1172" s="198"/>
      <c r="Q1172" s="198"/>
      <c r="R1172" s="198"/>
      <c r="S1172" s="198"/>
      <c r="T1172" s="199"/>
      <c r="AT1172" s="200" t="s">
        <v>165</v>
      </c>
      <c r="AU1172" s="200" t="s">
        <v>86</v>
      </c>
      <c r="AV1172" s="13" t="s">
        <v>84</v>
      </c>
      <c r="AW1172" s="13" t="s">
        <v>37</v>
      </c>
      <c r="AX1172" s="13" t="s">
        <v>76</v>
      </c>
      <c r="AY1172" s="200" t="s">
        <v>157</v>
      </c>
    </row>
    <row r="1173" spans="2:51" s="13" customFormat="1" ht="10">
      <c r="B1173" s="190"/>
      <c r="C1173" s="191"/>
      <c r="D1173" s="192" t="s">
        <v>165</v>
      </c>
      <c r="E1173" s="193" t="s">
        <v>19</v>
      </c>
      <c r="F1173" s="194" t="s">
        <v>3414</v>
      </c>
      <c r="G1173" s="191"/>
      <c r="H1173" s="193" t="s">
        <v>19</v>
      </c>
      <c r="I1173" s="195"/>
      <c r="J1173" s="191"/>
      <c r="K1173" s="191"/>
      <c r="L1173" s="196"/>
      <c r="M1173" s="197"/>
      <c r="N1173" s="198"/>
      <c r="O1173" s="198"/>
      <c r="P1173" s="198"/>
      <c r="Q1173" s="198"/>
      <c r="R1173" s="198"/>
      <c r="S1173" s="198"/>
      <c r="T1173" s="199"/>
      <c r="AT1173" s="200" t="s">
        <v>165</v>
      </c>
      <c r="AU1173" s="200" t="s">
        <v>86</v>
      </c>
      <c r="AV1173" s="13" t="s">
        <v>84</v>
      </c>
      <c r="AW1173" s="13" t="s">
        <v>37</v>
      </c>
      <c r="AX1173" s="13" t="s">
        <v>76</v>
      </c>
      <c r="AY1173" s="200" t="s">
        <v>157</v>
      </c>
    </row>
    <row r="1174" spans="2:51" s="13" customFormat="1" ht="10">
      <c r="B1174" s="190"/>
      <c r="C1174" s="191"/>
      <c r="D1174" s="192" t="s">
        <v>165</v>
      </c>
      <c r="E1174" s="193" t="s">
        <v>19</v>
      </c>
      <c r="F1174" s="194" t="s">
        <v>3415</v>
      </c>
      <c r="G1174" s="191"/>
      <c r="H1174" s="193" t="s">
        <v>19</v>
      </c>
      <c r="I1174" s="195"/>
      <c r="J1174" s="191"/>
      <c r="K1174" s="191"/>
      <c r="L1174" s="196"/>
      <c r="M1174" s="197"/>
      <c r="N1174" s="198"/>
      <c r="O1174" s="198"/>
      <c r="P1174" s="198"/>
      <c r="Q1174" s="198"/>
      <c r="R1174" s="198"/>
      <c r="S1174" s="198"/>
      <c r="T1174" s="199"/>
      <c r="AT1174" s="200" t="s">
        <v>165</v>
      </c>
      <c r="AU1174" s="200" t="s">
        <v>86</v>
      </c>
      <c r="AV1174" s="13" t="s">
        <v>84</v>
      </c>
      <c r="AW1174" s="13" t="s">
        <v>37</v>
      </c>
      <c r="AX1174" s="13" t="s">
        <v>76</v>
      </c>
      <c r="AY1174" s="200" t="s">
        <v>157</v>
      </c>
    </row>
    <row r="1175" spans="2:51" s="14" customFormat="1" ht="10">
      <c r="B1175" s="201"/>
      <c r="C1175" s="202"/>
      <c r="D1175" s="192" t="s">
        <v>165</v>
      </c>
      <c r="E1175" s="203" t="s">
        <v>19</v>
      </c>
      <c r="F1175" s="204" t="s">
        <v>211</v>
      </c>
      <c r="G1175" s="202"/>
      <c r="H1175" s="205">
        <v>8</v>
      </c>
      <c r="I1175" s="206"/>
      <c r="J1175" s="202"/>
      <c r="K1175" s="202"/>
      <c r="L1175" s="207"/>
      <c r="M1175" s="208"/>
      <c r="N1175" s="209"/>
      <c r="O1175" s="209"/>
      <c r="P1175" s="209"/>
      <c r="Q1175" s="209"/>
      <c r="R1175" s="209"/>
      <c r="S1175" s="209"/>
      <c r="T1175" s="210"/>
      <c r="AT1175" s="211" t="s">
        <v>165</v>
      </c>
      <c r="AU1175" s="211" t="s">
        <v>86</v>
      </c>
      <c r="AV1175" s="14" t="s">
        <v>86</v>
      </c>
      <c r="AW1175" s="14" t="s">
        <v>37</v>
      </c>
      <c r="AX1175" s="14" t="s">
        <v>84</v>
      </c>
      <c r="AY1175" s="211" t="s">
        <v>157</v>
      </c>
    </row>
    <row r="1176" spans="1:65" s="2" customFormat="1" ht="14.4" customHeight="1">
      <c r="A1176" s="36"/>
      <c r="B1176" s="37"/>
      <c r="C1176" s="239" t="s">
        <v>869</v>
      </c>
      <c r="D1176" s="239" t="s">
        <v>311</v>
      </c>
      <c r="E1176" s="240" t="s">
        <v>3721</v>
      </c>
      <c r="F1176" s="241" t="s">
        <v>3722</v>
      </c>
      <c r="G1176" s="242" t="s">
        <v>162</v>
      </c>
      <c r="H1176" s="243">
        <v>8</v>
      </c>
      <c r="I1176" s="244"/>
      <c r="J1176" s="245">
        <f>ROUND(I1176*H1176,2)</f>
        <v>0</v>
      </c>
      <c r="K1176" s="246"/>
      <c r="L1176" s="247"/>
      <c r="M1176" s="248" t="s">
        <v>19</v>
      </c>
      <c r="N1176" s="249" t="s">
        <v>47</v>
      </c>
      <c r="O1176" s="66"/>
      <c r="P1176" s="186">
        <f>O1176*H1176</f>
        <v>0</v>
      </c>
      <c r="Q1176" s="186">
        <v>0</v>
      </c>
      <c r="R1176" s="186">
        <f>Q1176*H1176</f>
        <v>0</v>
      </c>
      <c r="S1176" s="186">
        <v>0</v>
      </c>
      <c r="T1176" s="187">
        <f>S1176*H1176</f>
        <v>0</v>
      </c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R1176" s="188" t="s">
        <v>490</v>
      </c>
      <c r="AT1176" s="188" t="s">
        <v>311</v>
      </c>
      <c r="AU1176" s="188" t="s">
        <v>86</v>
      </c>
      <c r="AY1176" s="19" t="s">
        <v>157</v>
      </c>
      <c r="BE1176" s="189">
        <f>IF(N1176="základní",J1176,0)</f>
        <v>0</v>
      </c>
      <c r="BF1176" s="189">
        <f>IF(N1176="snížená",J1176,0)</f>
        <v>0</v>
      </c>
      <c r="BG1176" s="189">
        <f>IF(N1176="zákl. přenesená",J1176,0)</f>
        <v>0</v>
      </c>
      <c r="BH1176" s="189">
        <f>IF(N1176="sníž. přenesená",J1176,0)</f>
        <v>0</v>
      </c>
      <c r="BI1176" s="189">
        <f>IF(N1176="nulová",J1176,0)</f>
        <v>0</v>
      </c>
      <c r="BJ1176" s="19" t="s">
        <v>84</v>
      </c>
      <c r="BK1176" s="189">
        <f>ROUND(I1176*H1176,2)</f>
        <v>0</v>
      </c>
      <c r="BL1176" s="19" t="s">
        <v>310</v>
      </c>
      <c r="BM1176" s="188" t="s">
        <v>3723</v>
      </c>
    </row>
    <row r="1177" spans="2:51" s="14" customFormat="1" ht="10">
      <c r="B1177" s="201"/>
      <c r="C1177" s="202"/>
      <c r="D1177" s="192" t="s">
        <v>165</v>
      </c>
      <c r="E1177" s="203" t="s">
        <v>19</v>
      </c>
      <c r="F1177" s="204" t="s">
        <v>3724</v>
      </c>
      <c r="G1177" s="202"/>
      <c r="H1177" s="205">
        <v>8</v>
      </c>
      <c r="I1177" s="206"/>
      <c r="J1177" s="202"/>
      <c r="K1177" s="202"/>
      <c r="L1177" s="207"/>
      <c r="M1177" s="208"/>
      <c r="N1177" s="209"/>
      <c r="O1177" s="209"/>
      <c r="P1177" s="209"/>
      <c r="Q1177" s="209"/>
      <c r="R1177" s="209"/>
      <c r="S1177" s="209"/>
      <c r="T1177" s="210"/>
      <c r="AT1177" s="211" t="s">
        <v>165</v>
      </c>
      <c r="AU1177" s="211" t="s">
        <v>86</v>
      </c>
      <c r="AV1177" s="14" t="s">
        <v>86</v>
      </c>
      <c r="AW1177" s="14" t="s">
        <v>37</v>
      </c>
      <c r="AX1177" s="14" t="s">
        <v>84</v>
      </c>
      <c r="AY1177" s="211" t="s">
        <v>157</v>
      </c>
    </row>
    <row r="1178" spans="2:63" s="12" customFormat="1" ht="20.9" customHeight="1">
      <c r="B1178" s="160"/>
      <c r="C1178" s="161"/>
      <c r="D1178" s="162" t="s">
        <v>75</v>
      </c>
      <c r="E1178" s="174" t="s">
        <v>3725</v>
      </c>
      <c r="F1178" s="174" t="s">
        <v>3726</v>
      </c>
      <c r="G1178" s="161"/>
      <c r="H1178" s="161"/>
      <c r="I1178" s="164"/>
      <c r="J1178" s="175">
        <f>BK1178</f>
        <v>0</v>
      </c>
      <c r="K1178" s="161"/>
      <c r="L1178" s="166"/>
      <c r="M1178" s="167"/>
      <c r="N1178" s="168"/>
      <c r="O1178" s="168"/>
      <c r="P1178" s="169">
        <f>SUM(P1179:P1285)</f>
        <v>0</v>
      </c>
      <c r="Q1178" s="168"/>
      <c r="R1178" s="169">
        <f>SUM(R1179:R1285)</f>
        <v>0.25586000000000003</v>
      </c>
      <c r="S1178" s="168"/>
      <c r="T1178" s="170">
        <f>SUM(T1179:T1285)</f>
        <v>0</v>
      </c>
      <c r="AR1178" s="171" t="s">
        <v>86</v>
      </c>
      <c r="AT1178" s="172" t="s">
        <v>75</v>
      </c>
      <c r="AU1178" s="172" t="s">
        <v>86</v>
      </c>
      <c r="AY1178" s="171" t="s">
        <v>157</v>
      </c>
      <c r="BK1178" s="173">
        <f>SUM(BK1179:BK1285)</f>
        <v>0</v>
      </c>
    </row>
    <row r="1179" spans="1:65" s="2" customFormat="1" ht="14.4" customHeight="1">
      <c r="A1179" s="36"/>
      <c r="B1179" s="37"/>
      <c r="C1179" s="176" t="s">
        <v>874</v>
      </c>
      <c r="D1179" s="176" t="s">
        <v>159</v>
      </c>
      <c r="E1179" s="177" t="s">
        <v>3727</v>
      </c>
      <c r="F1179" s="178" t="s">
        <v>3728</v>
      </c>
      <c r="G1179" s="179" t="s">
        <v>162</v>
      </c>
      <c r="H1179" s="180">
        <v>1</v>
      </c>
      <c r="I1179" s="181"/>
      <c r="J1179" s="182">
        <f>ROUND(I1179*H1179,2)</f>
        <v>0</v>
      </c>
      <c r="K1179" s="183"/>
      <c r="L1179" s="41"/>
      <c r="M1179" s="184" t="s">
        <v>19</v>
      </c>
      <c r="N1179" s="185" t="s">
        <v>47</v>
      </c>
      <c r="O1179" s="66"/>
      <c r="P1179" s="186">
        <f>O1179*H1179</f>
        <v>0</v>
      </c>
      <c r="Q1179" s="186">
        <v>0</v>
      </c>
      <c r="R1179" s="186">
        <f>Q1179*H1179</f>
        <v>0</v>
      </c>
      <c r="S1179" s="186">
        <v>0</v>
      </c>
      <c r="T1179" s="187">
        <f>S1179*H1179</f>
        <v>0</v>
      </c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R1179" s="188" t="s">
        <v>310</v>
      </c>
      <c r="AT1179" s="188" t="s">
        <v>159</v>
      </c>
      <c r="AU1179" s="188" t="s">
        <v>173</v>
      </c>
      <c r="AY1179" s="19" t="s">
        <v>157</v>
      </c>
      <c r="BE1179" s="189">
        <f>IF(N1179="základní",J1179,0)</f>
        <v>0</v>
      </c>
      <c r="BF1179" s="189">
        <f>IF(N1179="snížená",J1179,0)</f>
        <v>0</v>
      </c>
      <c r="BG1179" s="189">
        <f>IF(N1179="zákl. přenesená",J1179,0)</f>
        <v>0</v>
      </c>
      <c r="BH1179" s="189">
        <f>IF(N1179="sníž. přenesená",J1179,0)</f>
        <v>0</v>
      </c>
      <c r="BI1179" s="189">
        <f>IF(N1179="nulová",J1179,0)</f>
        <v>0</v>
      </c>
      <c r="BJ1179" s="19" t="s">
        <v>84</v>
      </c>
      <c r="BK1179" s="189">
        <f>ROUND(I1179*H1179,2)</f>
        <v>0</v>
      </c>
      <c r="BL1179" s="19" t="s">
        <v>310</v>
      </c>
      <c r="BM1179" s="188" t="s">
        <v>3729</v>
      </c>
    </row>
    <row r="1180" spans="2:51" s="13" customFormat="1" ht="10">
      <c r="B1180" s="190"/>
      <c r="C1180" s="191"/>
      <c r="D1180" s="192" t="s">
        <v>165</v>
      </c>
      <c r="E1180" s="193" t="s">
        <v>19</v>
      </c>
      <c r="F1180" s="194" t="s">
        <v>3353</v>
      </c>
      <c r="G1180" s="191"/>
      <c r="H1180" s="193" t="s">
        <v>19</v>
      </c>
      <c r="I1180" s="195"/>
      <c r="J1180" s="191"/>
      <c r="K1180" s="191"/>
      <c r="L1180" s="196"/>
      <c r="M1180" s="197"/>
      <c r="N1180" s="198"/>
      <c r="O1180" s="198"/>
      <c r="P1180" s="198"/>
      <c r="Q1180" s="198"/>
      <c r="R1180" s="198"/>
      <c r="S1180" s="198"/>
      <c r="T1180" s="199"/>
      <c r="AT1180" s="200" t="s">
        <v>165</v>
      </c>
      <c r="AU1180" s="200" t="s">
        <v>173</v>
      </c>
      <c r="AV1180" s="13" t="s">
        <v>84</v>
      </c>
      <c r="AW1180" s="13" t="s">
        <v>37</v>
      </c>
      <c r="AX1180" s="13" t="s">
        <v>76</v>
      </c>
      <c r="AY1180" s="200" t="s">
        <v>157</v>
      </c>
    </row>
    <row r="1181" spans="2:51" s="13" customFormat="1" ht="10">
      <c r="B1181" s="190"/>
      <c r="C1181" s="191"/>
      <c r="D1181" s="192" t="s">
        <v>165</v>
      </c>
      <c r="E1181" s="193" t="s">
        <v>19</v>
      </c>
      <c r="F1181" s="194" t="s">
        <v>3413</v>
      </c>
      <c r="G1181" s="191"/>
      <c r="H1181" s="193" t="s">
        <v>19</v>
      </c>
      <c r="I1181" s="195"/>
      <c r="J1181" s="191"/>
      <c r="K1181" s="191"/>
      <c r="L1181" s="196"/>
      <c r="M1181" s="197"/>
      <c r="N1181" s="198"/>
      <c r="O1181" s="198"/>
      <c r="P1181" s="198"/>
      <c r="Q1181" s="198"/>
      <c r="R1181" s="198"/>
      <c r="S1181" s="198"/>
      <c r="T1181" s="199"/>
      <c r="AT1181" s="200" t="s">
        <v>165</v>
      </c>
      <c r="AU1181" s="200" t="s">
        <v>173</v>
      </c>
      <c r="AV1181" s="13" t="s">
        <v>84</v>
      </c>
      <c r="AW1181" s="13" t="s">
        <v>37</v>
      </c>
      <c r="AX1181" s="13" t="s">
        <v>76</v>
      </c>
      <c r="AY1181" s="200" t="s">
        <v>157</v>
      </c>
    </row>
    <row r="1182" spans="2:51" s="13" customFormat="1" ht="10">
      <c r="B1182" s="190"/>
      <c r="C1182" s="191"/>
      <c r="D1182" s="192" t="s">
        <v>165</v>
      </c>
      <c r="E1182" s="193" t="s">
        <v>19</v>
      </c>
      <c r="F1182" s="194" t="s">
        <v>3414</v>
      </c>
      <c r="G1182" s="191"/>
      <c r="H1182" s="193" t="s">
        <v>19</v>
      </c>
      <c r="I1182" s="195"/>
      <c r="J1182" s="191"/>
      <c r="K1182" s="191"/>
      <c r="L1182" s="196"/>
      <c r="M1182" s="197"/>
      <c r="N1182" s="198"/>
      <c r="O1182" s="198"/>
      <c r="P1182" s="198"/>
      <c r="Q1182" s="198"/>
      <c r="R1182" s="198"/>
      <c r="S1182" s="198"/>
      <c r="T1182" s="199"/>
      <c r="AT1182" s="200" t="s">
        <v>165</v>
      </c>
      <c r="AU1182" s="200" t="s">
        <v>173</v>
      </c>
      <c r="AV1182" s="13" t="s">
        <v>84</v>
      </c>
      <c r="AW1182" s="13" t="s">
        <v>37</v>
      </c>
      <c r="AX1182" s="13" t="s">
        <v>76</v>
      </c>
      <c r="AY1182" s="200" t="s">
        <v>157</v>
      </c>
    </row>
    <row r="1183" spans="2:51" s="13" customFormat="1" ht="10">
      <c r="B1183" s="190"/>
      <c r="C1183" s="191"/>
      <c r="D1183" s="192" t="s">
        <v>165</v>
      </c>
      <c r="E1183" s="193" t="s">
        <v>19</v>
      </c>
      <c r="F1183" s="194" t="s">
        <v>3415</v>
      </c>
      <c r="G1183" s="191"/>
      <c r="H1183" s="193" t="s">
        <v>19</v>
      </c>
      <c r="I1183" s="195"/>
      <c r="J1183" s="191"/>
      <c r="K1183" s="191"/>
      <c r="L1183" s="196"/>
      <c r="M1183" s="197"/>
      <c r="N1183" s="198"/>
      <c r="O1183" s="198"/>
      <c r="P1183" s="198"/>
      <c r="Q1183" s="198"/>
      <c r="R1183" s="198"/>
      <c r="S1183" s="198"/>
      <c r="T1183" s="199"/>
      <c r="AT1183" s="200" t="s">
        <v>165</v>
      </c>
      <c r="AU1183" s="200" t="s">
        <v>173</v>
      </c>
      <c r="AV1183" s="13" t="s">
        <v>84</v>
      </c>
      <c r="AW1183" s="13" t="s">
        <v>37</v>
      </c>
      <c r="AX1183" s="13" t="s">
        <v>76</v>
      </c>
      <c r="AY1183" s="200" t="s">
        <v>157</v>
      </c>
    </row>
    <row r="1184" spans="2:51" s="13" customFormat="1" ht="10">
      <c r="B1184" s="190"/>
      <c r="C1184" s="191"/>
      <c r="D1184" s="192" t="s">
        <v>165</v>
      </c>
      <c r="E1184" s="193" t="s">
        <v>19</v>
      </c>
      <c r="F1184" s="194" t="s">
        <v>3730</v>
      </c>
      <c r="G1184" s="191"/>
      <c r="H1184" s="193" t="s">
        <v>19</v>
      </c>
      <c r="I1184" s="195"/>
      <c r="J1184" s="191"/>
      <c r="K1184" s="191"/>
      <c r="L1184" s="196"/>
      <c r="M1184" s="197"/>
      <c r="N1184" s="198"/>
      <c r="O1184" s="198"/>
      <c r="P1184" s="198"/>
      <c r="Q1184" s="198"/>
      <c r="R1184" s="198"/>
      <c r="S1184" s="198"/>
      <c r="T1184" s="199"/>
      <c r="AT1184" s="200" t="s">
        <v>165</v>
      </c>
      <c r="AU1184" s="200" t="s">
        <v>173</v>
      </c>
      <c r="AV1184" s="13" t="s">
        <v>84</v>
      </c>
      <c r="AW1184" s="13" t="s">
        <v>37</v>
      </c>
      <c r="AX1184" s="13" t="s">
        <v>76</v>
      </c>
      <c r="AY1184" s="200" t="s">
        <v>157</v>
      </c>
    </row>
    <row r="1185" spans="2:51" s="14" customFormat="1" ht="10">
      <c r="B1185" s="201"/>
      <c r="C1185" s="202"/>
      <c r="D1185" s="192" t="s">
        <v>165</v>
      </c>
      <c r="E1185" s="203" t="s">
        <v>19</v>
      </c>
      <c r="F1185" s="204" t="s">
        <v>3731</v>
      </c>
      <c r="G1185" s="202"/>
      <c r="H1185" s="205">
        <v>1</v>
      </c>
      <c r="I1185" s="206"/>
      <c r="J1185" s="202"/>
      <c r="K1185" s="202"/>
      <c r="L1185" s="207"/>
      <c r="M1185" s="208"/>
      <c r="N1185" s="209"/>
      <c r="O1185" s="209"/>
      <c r="P1185" s="209"/>
      <c r="Q1185" s="209"/>
      <c r="R1185" s="209"/>
      <c r="S1185" s="209"/>
      <c r="T1185" s="210"/>
      <c r="AT1185" s="211" t="s">
        <v>165</v>
      </c>
      <c r="AU1185" s="211" t="s">
        <v>173</v>
      </c>
      <c r="AV1185" s="14" t="s">
        <v>86</v>
      </c>
      <c r="AW1185" s="14" t="s">
        <v>37</v>
      </c>
      <c r="AX1185" s="14" t="s">
        <v>76</v>
      </c>
      <c r="AY1185" s="211" t="s">
        <v>157</v>
      </c>
    </row>
    <row r="1186" spans="2:51" s="15" customFormat="1" ht="10">
      <c r="B1186" s="217"/>
      <c r="C1186" s="218"/>
      <c r="D1186" s="192" t="s">
        <v>165</v>
      </c>
      <c r="E1186" s="219" t="s">
        <v>19</v>
      </c>
      <c r="F1186" s="220" t="s">
        <v>183</v>
      </c>
      <c r="G1186" s="218"/>
      <c r="H1186" s="221">
        <v>1</v>
      </c>
      <c r="I1186" s="222"/>
      <c r="J1186" s="218"/>
      <c r="K1186" s="218"/>
      <c r="L1186" s="223"/>
      <c r="M1186" s="224"/>
      <c r="N1186" s="225"/>
      <c r="O1186" s="225"/>
      <c r="P1186" s="225"/>
      <c r="Q1186" s="225"/>
      <c r="R1186" s="225"/>
      <c r="S1186" s="225"/>
      <c r="T1186" s="226"/>
      <c r="AT1186" s="227" t="s">
        <v>165</v>
      </c>
      <c r="AU1186" s="227" t="s">
        <v>173</v>
      </c>
      <c r="AV1186" s="15" t="s">
        <v>163</v>
      </c>
      <c r="AW1186" s="15" t="s">
        <v>37</v>
      </c>
      <c r="AX1186" s="15" t="s">
        <v>84</v>
      </c>
      <c r="AY1186" s="227" t="s">
        <v>157</v>
      </c>
    </row>
    <row r="1187" spans="1:65" s="2" customFormat="1" ht="14.4" customHeight="1">
      <c r="A1187" s="36"/>
      <c r="B1187" s="37"/>
      <c r="C1187" s="239" t="s">
        <v>880</v>
      </c>
      <c r="D1187" s="239" t="s">
        <v>311</v>
      </c>
      <c r="E1187" s="240" t="s">
        <v>3732</v>
      </c>
      <c r="F1187" s="241" t="s">
        <v>3733</v>
      </c>
      <c r="G1187" s="242" t="s">
        <v>162</v>
      </c>
      <c r="H1187" s="243">
        <v>1</v>
      </c>
      <c r="I1187" s="244"/>
      <c r="J1187" s="245">
        <f>ROUND(I1187*H1187,2)</f>
        <v>0</v>
      </c>
      <c r="K1187" s="246"/>
      <c r="L1187" s="247"/>
      <c r="M1187" s="248" t="s">
        <v>19</v>
      </c>
      <c r="N1187" s="249" t="s">
        <v>47</v>
      </c>
      <c r="O1187" s="66"/>
      <c r="P1187" s="186">
        <f>O1187*H1187</f>
        <v>0</v>
      </c>
      <c r="Q1187" s="186">
        <v>0.245</v>
      </c>
      <c r="R1187" s="186">
        <f>Q1187*H1187</f>
        <v>0.245</v>
      </c>
      <c r="S1187" s="186">
        <v>0</v>
      </c>
      <c r="T1187" s="187">
        <f>S1187*H1187</f>
        <v>0</v>
      </c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R1187" s="188" t="s">
        <v>490</v>
      </c>
      <c r="AT1187" s="188" t="s">
        <v>311</v>
      </c>
      <c r="AU1187" s="188" t="s">
        <v>173</v>
      </c>
      <c r="AY1187" s="19" t="s">
        <v>157</v>
      </c>
      <c r="BE1187" s="189">
        <f>IF(N1187="základní",J1187,0)</f>
        <v>0</v>
      </c>
      <c r="BF1187" s="189">
        <f>IF(N1187="snížená",J1187,0)</f>
        <v>0</v>
      </c>
      <c r="BG1187" s="189">
        <f>IF(N1187="zákl. přenesená",J1187,0)</f>
        <v>0</v>
      </c>
      <c r="BH1187" s="189">
        <f>IF(N1187="sníž. přenesená",J1187,0)</f>
        <v>0</v>
      </c>
      <c r="BI1187" s="189">
        <f>IF(N1187="nulová",J1187,0)</f>
        <v>0</v>
      </c>
      <c r="BJ1187" s="19" t="s">
        <v>84</v>
      </c>
      <c r="BK1187" s="189">
        <f>ROUND(I1187*H1187,2)</f>
        <v>0</v>
      </c>
      <c r="BL1187" s="19" t="s">
        <v>310</v>
      </c>
      <c r="BM1187" s="188" t="s">
        <v>3734</v>
      </c>
    </row>
    <row r="1188" spans="2:51" s="13" customFormat="1" ht="10">
      <c r="B1188" s="190"/>
      <c r="C1188" s="191"/>
      <c r="D1188" s="192" t="s">
        <v>165</v>
      </c>
      <c r="E1188" s="193" t="s">
        <v>19</v>
      </c>
      <c r="F1188" s="194" t="s">
        <v>3353</v>
      </c>
      <c r="G1188" s="191"/>
      <c r="H1188" s="193" t="s">
        <v>19</v>
      </c>
      <c r="I1188" s="195"/>
      <c r="J1188" s="191"/>
      <c r="K1188" s="191"/>
      <c r="L1188" s="196"/>
      <c r="M1188" s="197"/>
      <c r="N1188" s="198"/>
      <c r="O1188" s="198"/>
      <c r="P1188" s="198"/>
      <c r="Q1188" s="198"/>
      <c r="R1188" s="198"/>
      <c r="S1188" s="198"/>
      <c r="T1188" s="199"/>
      <c r="AT1188" s="200" t="s">
        <v>165</v>
      </c>
      <c r="AU1188" s="200" t="s">
        <v>173</v>
      </c>
      <c r="AV1188" s="13" t="s">
        <v>84</v>
      </c>
      <c r="AW1188" s="13" t="s">
        <v>37</v>
      </c>
      <c r="AX1188" s="13" t="s">
        <v>76</v>
      </c>
      <c r="AY1188" s="200" t="s">
        <v>157</v>
      </c>
    </row>
    <row r="1189" spans="2:51" s="13" customFormat="1" ht="10">
      <c r="B1189" s="190"/>
      <c r="C1189" s="191"/>
      <c r="D1189" s="192" t="s">
        <v>165</v>
      </c>
      <c r="E1189" s="193" t="s">
        <v>19</v>
      </c>
      <c r="F1189" s="194" t="s">
        <v>3413</v>
      </c>
      <c r="G1189" s="191"/>
      <c r="H1189" s="193" t="s">
        <v>19</v>
      </c>
      <c r="I1189" s="195"/>
      <c r="J1189" s="191"/>
      <c r="K1189" s="191"/>
      <c r="L1189" s="196"/>
      <c r="M1189" s="197"/>
      <c r="N1189" s="198"/>
      <c r="O1189" s="198"/>
      <c r="P1189" s="198"/>
      <c r="Q1189" s="198"/>
      <c r="R1189" s="198"/>
      <c r="S1189" s="198"/>
      <c r="T1189" s="199"/>
      <c r="AT1189" s="200" t="s">
        <v>165</v>
      </c>
      <c r="AU1189" s="200" t="s">
        <v>173</v>
      </c>
      <c r="AV1189" s="13" t="s">
        <v>84</v>
      </c>
      <c r="AW1189" s="13" t="s">
        <v>37</v>
      </c>
      <c r="AX1189" s="13" t="s">
        <v>76</v>
      </c>
      <c r="AY1189" s="200" t="s">
        <v>157</v>
      </c>
    </row>
    <row r="1190" spans="2:51" s="13" customFormat="1" ht="10">
      <c r="B1190" s="190"/>
      <c r="C1190" s="191"/>
      <c r="D1190" s="192" t="s">
        <v>165</v>
      </c>
      <c r="E1190" s="193" t="s">
        <v>19</v>
      </c>
      <c r="F1190" s="194" t="s">
        <v>3414</v>
      </c>
      <c r="G1190" s="191"/>
      <c r="H1190" s="193" t="s">
        <v>19</v>
      </c>
      <c r="I1190" s="195"/>
      <c r="J1190" s="191"/>
      <c r="K1190" s="191"/>
      <c r="L1190" s="196"/>
      <c r="M1190" s="197"/>
      <c r="N1190" s="198"/>
      <c r="O1190" s="198"/>
      <c r="P1190" s="198"/>
      <c r="Q1190" s="198"/>
      <c r="R1190" s="198"/>
      <c r="S1190" s="198"/>
      <c r="T1190" s="199"/>
      <c r="AT1190" s="200" t="s">
        <v>165</v>
      </c>
      <c r="AU1190" s="200" t="s">
        <v>173</v>
      </c>
      <c r="AV1190" s="13" t="s">
        <v>84</v>
      </c>
      <c r="AW1190" s="13" t="s">
        <v>37</v>
      </c>
      <c r="AX1190" s="13" t="s">
        <v>76</v>
      </c>
      <c r="AY1190" s="200" t="s">
        <v>157</v>
      </c>
    </row>
    <row r="1191" spans="2:51" s="13" customFormat="1" ht="10">
      <c r="B1191" s="190"/>
      <c r="C1191" s="191"/>
      <c r="D1191" s="192" t="s">
        <v>165</v>
      </c>
      <c r="E1191" s="193" t="s">
        <v>19</v>
      </c>
      <c r="F1191" s="194" t="s">
        <v>3415</v>
      </c>
      <c r="G1191" s="191"/>
      <c r="H1191" s="193" t="s">
        <v>19</v>
      </c>
      <c r="I1191" s="195"/>
      <c r="J1191" s="191"/>
      <c r="K1191" s="191"/>
      <c r="L1191" s="196"/>
      <c r="M1191" s="197"/>
      <c r="N1191" s="198"/>
      <c r="O1191" s="198"/>
      <c r="P1191" s="198"/>
      <c r="Q1191" s="198"/>
      <c r="R1191" s="198"/>
      <c r="S1191" s="198"/>
      <c r="T1191" s="199"/>
      <c r="AT1191" s="200" t="s">
        <v>165</v>
      </c>
      <c r="AU1191" s="200" t="s">
        <v>173</v>
      </c>
      <c r="AV1191" s="13" t="s">
        <v>84</v>
      </c>
      <c r="AW1191" s="13" t="s">
        <v>37</v>
      </c>
      <c r="AX1191" s="13" t="s">
        <v>76</v>
      </c>
      <c r="AY1191" s="200" t="s">
        <v>157</v>
      </c>
    </row>
    <row r="1192" spans="2:51" s="14" customFormat="1" ht="10">
      <c r="B1192" s="201"/>
      <c r="C1192" s="202"/>
      <c r="D1192" s="192" t="s">
        <v>165</v>
      </c>
      <c r="E1192" s="203" t="s">
        <v>19</v>
      </c>
      <c r="F1192" s="204" t="s">
        <v>84</v>
      </c>
      <c r="G1192" s="202"/>
      <c r="H1192" s="205">
        <v>1</v>
      </c>
      <c r="I1192" s="206"/>
      <c r="J1192" s="202"/>
      <c r="K1192" s="202"/>
      <c r="L1192" s="207"/>
      <c r="M1192" s="208"/>
      <c r="N1192" s="209"/>
      <c r="O1192" s="209"/>
      <c r="P1192" s="209"/>
      <c r="Q1192" s="209"/>
      <c r="R1192" s="209"/>
      <c r="S1192" s="209"/>
      <c r="T1192" s="210"/>
      <c r="AT1192" s="211" t="s">
        <v>165</v>
      </c>
      <c r="AU1192" s="211" t="s">
        <v>173</v>
      </c>
      <c r="AV1192" s="14" t="s">
        <v>86</v>
      </c>
      <c r="AW1192" s="14" t="s">
        <v>37</v>
      </c>
      <c r="AX1192" s="14" t="s">
        <v>84</v>
      </c>
      <c r="AY1192" s="211" t="s">
        <v>157</v>
      </c>
    </row>
    <row r="1193" spans="1:65" s="2" customFormat="1" ht="14.4" customHeight="1">
      <c r="A1193" s="36"/>
      <c r="B1193" s="37"/>
      <c r="C1193" s="176" t="s">
        <v>892</v>
      </c>
      <c r="D1193" s="176" t="s">
        <v>159</v>
      </c>
      <c r="E1193" s="177" t="s">
        <v>3735</v>
      </c>
      <c r="F1193" s="178" t="s">
        <v>3736</v>
      </c>
      <c r="G1193" s="179" t="s">
        <v>224</v>
      </c>
      <c r="H1193" s="180">
        <v>4</v>
      </c>
      <c r="I1193" s="181"/>
      <c r="J1193" s="182">
        <f>ROUND(I1193*H1193,2)</f>
        <v>0</v>
      </c>
      <c r="K1193" s="183"/>
      <c r="L1193" s="41"/>
      <c r="M1193" s="184" t="s">
        <v>19</v>
      </c>
      <c r="N1193" s="185" t="s">
        <v>47</v>
      </c>
      <c r="O1193" s="66"/>
      <c r="P1193" s="186">
        <f>O1193*H1193</f>
        <v>0</v>
      </c>
      <c r="Q1193" s="186">
        <v>0</v>
      </c>
      <c r="R1193" s="186">
        <f>Q1193*H1193</f>
        <v>0</v>
      </c>
      <c r="S1193" s="186">
        <v>0</v>
      </c>
      <c r="T1193" s="187">
        <f>S1193*H1193</f>
        <v>0</v>
      </c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R1193" s="188" t="s">
        <v>310</v>
      </c>
      <c r="AT1193" s="188" t="s">
        <v>159</v>
      </c>
      <c r="AU1193" s="188" t="s">
        <v>173</v>
      </c>
      <c r="AY1193" s="19" t="s">
        <v>157</v>
      </c>
      <c r="BE1193" s="189">
        <f>IF(N1193="základní",J1193,0)</f>
        <v>0</v>
      </c>
      <c r="BF1193" s="189">
        <f>IF(N1193="snížená",J1193,0)</f>
        <v>0</v>
      </c>
      <c r="BG1193" s="189">
        <f>IF(N1193="zákl. přenesená",J1193,0)</f>
        <v>0</v>
      </c>
      <c r="BH1193" s="189">
        <f>IF(N1193="sníž. přenesená",J1193,0)</f>
        <v>0</v>
      </c>
      <c r="BI1193" s="189">
        <f>IF(N1193="nulová",J1193,0)</f>
        <v>0</v>
      </c>
      <c r="BJ1193" s="19" t="s">
        <v>84</v>
      </c>
      <c r="BK1193" s="189">
        <f>ROUND(I1193*H1193,2)</f>
        <v>0</v>
      </c>
      <c r="BL1193" s="19" t="s">
        <v>310</v>
      </c>
      <c r="BM1193" s="188" t="s">
        <v>3737</v>
      </c>
    </row>
    <row r="1194" spans="2:51" s="13" customFormat="1" ht="10">
      <c r="B1194" s="190"/>
      <c r="C1194" s="191"/>
      <c r="D1194" s="192" t="s">
        <v>165</v>
      </c>
      <c r="E1194" s="193" t="s">
        <v>19</v>
      </c>
      <c r="F1194" s="194" t="s">
        <v>3353</v>
      </c>
      <c r="G1194" s="191"/>
      <c r="H1194" s="193" t="s">
        <v>19</v>
      </c>
      <c r="I1194" s="195"/>
      <c r="J1194" s="191"/>
      <c r="K1194" s="191"/>
      <c r="L1194" s="196"/>
      <c r="M1194" s="197"/>
      <c r="N1194" s="198"/>
      <c r="O1194" s="198"/>
      <c r="P1194" s="198"/>
      <c r="Q1194" s="198"/>
      <c r="R1194" s="198"/>
      <c r="S1194" s="198"/>
      <c r="T1194" s="199"/>
      <c r="AT1194" s="200" t="s">
        <v>165</v>
      </c>
      <c r="AU1194" s="200" t="s">
        <v>173</v>
      </c>
      <c r="AV1194" s="13" t="s">
        <v>84</v>
      </c>
      <c r="AW1194" s="13" t="s">
        <v>37</v>
      </c>
      <c r="AX1194" s="13" t="s">
        <v>76</v>
      </c>
      <c r="AY1194" s="200" t="s">
        <v>157</v>
      </c>
    </row>
    <row r="1195" spans="2:51" s="13" customFormat="1" ht="10">
      <c r="B1195" s="190"/>
      <c r="C1195" s="191"/>
      <c r="D1195" s="192" t="s">
        <v>165</v>
      </c>
      <c r="E1195" s="193" t="s">
        <v>19</v>
      </c>
      <c r="F1195" s="194" t="s">
        <v>3413</v>
      </c>
      <c r="G1195" s="191"/>
      <c r="H1195" s="193" t="s">
        <v>19</v>
      </c>
      <c r="I1195" s="195"/>
      <c r="J1195" s="191"/>
      <c r="K1195" s="191"/>
      <c r="L1195" s="196"/>
      <c r="M1195" s="197"/>
      <c r="N1195" s="198"/>
      <c r="O1195" s="198"/>
      <c r="P1195" s="198"/>
      <c r="Q1195" s="198"/>
      <c r="R1195" s="198"/>
      <c r="S1195" s="198"/>
      <c r="T1195" s="199"/>
      <c r="AT1195" s="200" t="s">
        <v>165</v>
      </c>
      <c r="AU1195" s="200" t="s">
        <v>173</v>
      </c>
      <c r="AV1195" s="13" t="s">
        <v>84</v>
      </c>
      <c r="AW1195" s="13" t="s">
        <v>37</v>
      </c>
      <c r="AX1195" s="13" t="s">
        <v>76</v>
      </c>
      <c r="AY1195" s="200" t="s">
        <v>157</v>
      </c>
    </row>
    <row r="1196" spans="2:51" s="13" customFormat="1" ht="10">
      <c r="B1196" s="190"/>
      <c r="C1196" s="191"/>
      <c r="D1196" s="192" t="s">
        <v>165</v>
      </c>
      <c r="E1196" s="193" t="s">
        <v>19</v>
      </c>
      <c r="F1196" s="194" t="s">
        <v>3414</v>
      </c>
      <c r="G1196" s="191"/>
      <c r="H1196" s="193" t="s">
        <v>19</v>
      </c>
      <c r="I1196" s="195"/>
      <c r="J1196" s="191"/>
      <c r="K1196" s="191"/>
      <c r="L1196" s="196"/>
      <c r="M1196" s="197"/>
      <c r="N1196" s="198"/>
      <c r="O1196" s="198"/>
      <c r="P1196" s="198"/>
      <c r="Q1196" s="198"/>
      <c r="R1196" s="198"/>
      <c r="S1196" s="198"/>
      <c r="T1196" s="199"/>
      <c r="AT1196" s="200" t="s">
        <v>165</v>
      </c>
      <c r="AU1196" s="200" t="s">
        <v>173</v>
      </c>
      <c r="AV1196" s="13" t="s">
        <v>84</v>
      </c>
      <c r="AW1196" s="13" t="s">
        <v>37</v>
      </c>
      <c r="AX1196" s="13" t="s">
        <v>76</v>
      </c>
      <c r="AY1196" s="200" t="s">
        <v>157</v>
      </c>
    </row>
    <row r="1197" spans="2:51" s="13" customFormat="1" ht="10">
      <c r="B1197" s="190"/>
      <c r="C1197" s="191"/>
      <c r="D1197" s="192" t="s">
        <v>165</v>
      </c>
      <c r="E1197" s="193" t="s">
        <v>19</v>
      </c>
      <c r="F1197" s="194" t="s">
        <v>3415</v>
      </c>
      <c r="G1197" s="191"/>
      <c r="H1197" s="193" t="s">
        <v>19</v>
      </c>
      <c r="I1197" s="195"/>
      <c r="J1197" s="191"/>
      <c r="K1197" s="191"/>
      <c r="L1197" s="196"/>
      <c r="M1197" s="197"/>
      <c r="N1197" s="198"/>
      <c r="O1197" s="198"/>
      <c r="P1197" s="198"/>
      <c r="Q1197" s="198"/>
      <c r="R1197" s="198"/>
      <c r="S1197" s="198"/>
      <c r="T1197" s="199"/>
      <c r="AT1197" s="200" t="s">
        <v>165</v>
      </c>
      <c r="AU1197" s="200" t="s">
        <v>173</v>
      </c>
      <c r="AV1197" s="13" t="s">
        <v>84</v>
      </c>
      <c r="AW1197" s="13" t="s">
        <v>37</v>
      </c>
      <c r="AX1197" s="13" t="s">
        <v>76</v>
      </c>
      <c r="AY1197" s="200" t="s">
        <v>157</v>
      </c>
    </row>
    <row r="1198" spans="2:51" s="14" customFormat="1" ht="10">
      <c r="B1198" s="201"/>
      <c r="C1198" s="202"/>
      <c r="D1198" s="192" t="s">
        <v>165</v>
      </c>
      <c r="E1198" s="203" t="s">
        <v>19</v>
      </c>
      <c r="F1198" s="204" t="s">
        <v>3738</v>
      </c>
      <c r="G1198" s="202"/>
      <c r="H1198" s="205">
        <v>4</v>
      </c>
      <c r="I1198" s="206"/>
      <c r="J1198" s="202"/>
      <c r="K1198" s="202"/>
      <c r="L1198" s="207"/>
      <c r="M1198" s="208"/>
      <c r="N1198" s="209"/>
      <c r="O1198" s="209"/>
      <c r="P1198" s="209"/>
      <c r="Q1198" s="209"/>
      <c r="R1198" s="209"/>
      <c r="S1198" s="209"/>
      <c r="T1198" s="210"/>
      <c r="AT1198" s="211" t="s">
        <v>165</v>
      </c>
      <c r="AU1198" s="211" t="s">
        <v>173</v>
      </c>
      <c r="AV1198" s="14" t="s">
        <v>86</v>
      </c>
      <c r="AW1198" s="14" t="s">
        <v>37</v>
      </c>
      <c r="AX1198" s="14" t="s">
        <v>76</v>
      </c>
      <c r="AY1198" s="211" t="s">
        <v>157</v>
      </c>
    </row>
    <row r="1199" spans="2:51" s="15" customFormat="1" ht="10">
      <c r="B1199" s="217"/>
      <c r="C1199" s="218"/>
      <c r="D1199" s="192" t="s">
        <v>165</v>
      </c>
      <c r="E1199" s="219" t="s">
        <v>19</v>
      </c>
      <c r="F1199" s="220" t="s">
        <v>183</v>
      </c>
      <c r="G1199" s="218"/>
      <c r="H1199" s="221">
        <v>4</v>
      </c>
      <c r="I1199" s="222"/>
      <c r="J1199" s="218"/>
      <c r="K1199" s="218"/>
      <c r="L1199" s="223"/>
      <c r="M1199" s="224"/>
      <c r="N1199" s="225"/>
      <c r="O1199" s="225"/>
      <c r="P1199" s="225"/>
      <c r="Q1199" s="225"/>
      <c r="R1199" s="225"/>
      <c r="S1199" s="225"/>
      <c r="T1199" s="226"/>
      <c r="AT1199" s="227" t="s">
        <v>165</v>
      </c>
      <c r="AU1199" s="227" t="s">
        <v>173</v>
      </c>
      <c r="AV1199" s="15" t="s">
        <v>163</v>
      </c>
      <c r="AW1199" s="15" t="s">
        <v>37</v>
      </c>
      <c r="AX1199" s="15" t="s">
        <v>84</v>
      </c>
      <c r="AY1199" s="227" t="s">
        <v>157</v>
      </c>
    </row>
    <row r="1200" spans="1:65" s="2" customFormat="1" ht="14.4" customHeight="1">
      <c r="A1200" s="36"/>
      <c r="B1200" s="37"/>
      <c r="C1200" s="239" t="s">
        <v>896</v>
      </c>
      <c r="D1200" s="239" t="s">
        <v>311</v>
      </c>
      <c r="E1200" s="240" t="s">
        <v>3739</v>
      </c>
      <c r="F1200" s="241" t="s">
        <v>3740</v>
      </c>
      <c r="G1200" s="242" t="s">
        <v>224</v>
      </c>
      <c r="H1200" s="243">
        <v>4.6</v>
      </c>
      <c r="I1200" s="244"/>
      <c r="J1200" s="245">
        <f>ROUND(I1200*H1200,2)</f>
        <v>0</v>
      </c>
      <c r="K1200" s="246"/>
      <c r="L1200" s="247"/>
      <c r="M1200" s="248" t="s">
        <v>19</v>
      </c>
      <c r="N1200" s="249" t="s">
        <v>47</v>
      </c>
      <c r="O1200" s="66"/>
      <c r="P1200" s="186">
        <f>O1200*H1200</f>
        <v>0</v>
      </c>
      <c r="Q1200" s="186">
        <v>0.0011</v>
      </c>
      <c r="R1200" s="186">
        <f>Q1200*H1200</f>
        <v>0.00506</v>
      </c>
      <c r="S1200" s="186">
        <v>0</v>
      </c>
      <c r="T1200" s="187">
        <f>S1200*H1200</f>
        <v>0</v>
      </c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R1200" s="188" t="s">
        <v>490</v>
      </c>
      <c r="AT1200" s="188" t="s">
        <v>311</v>
      </c>
      <c r="AU1200" s="188" t="s">
        <v>173</v>
      </c>
      <c r="AY1200" s="19" t="s">
        <v>157</v>
      </c>
      <c r="BE1200" s="189">
        <f>IF(N1200="základní",J1200,0)</f>
        <v>0</v>
      </c>
      <c r="BF1200" s="189">
        <f>IF(N1200="snížená",J1200,0)</f>
        <v>0</v>
      </c>
      <c r="BG1200" s="189">
        <f>IF(N1200="zákl. přenesená",J1200,0)</f>
        <v>0</v>
      </c>
      <c r="BH1200" s="189">
        <f>IF(N1200="sníž. přenesená",J1200,0)</f>
        <v>0</v>
      </c>
      <c r="BI1200" s="189">
        <f>IF(N1200="nulová",J1200,0)</f>
        <v>0</v>
      </c>
      <c r="BJ1200" s="19" t="s">
        <v>84</v>
      </c>
      <c r="BK1200" s="189">
        <f>ROUND(I1200*H1200,2)</f>
        <v>0</v>
      </c>
      <c r="BL1200" s="19" t="s">
        <v>310</v>
      </c>
      <c r="BM1200" s="188" t="s">
        <v>3741</v>
      </c>
    </row>
    <row r="1201" spans="2:51" s="13" customFormat="1" ht="10">
      <c r="B1201" s="190"/>
      <c r="C1201" s="191"/>
      <c r="D1201" s="192" t="s">
        <v>165</v>
      </c>
      <c r="E1201" s="193" t="s">
        <v>19</v>
      </c>
      <c r="F1201" s="194" t="s">
        <v>3353</v>
      </c>
      <c r="G1201" s="191"/>
      <c r="H1201" s="193" t="s">
        <v>19</v>
      </c>
      <c r="I1201" s="195"/>
      <c r="J1201" s="191"/>
      <c r="K1201" s="191"/>
      <c r="L1201" s="196"/>
      <c r="M1201" s="197"/>
      <c r="N1201" s="198"/>
      <c r="O1201" s="198"/>
      <c r="P1201" s="198"/>
      <c r="Q1201" s="198"/>
      <c r="R1201" s="198"/>
      <c r="S1201" s="198"/>
      <c r="T1201" s="199"/>
      <c r="AT1201" s="200" t="s">
        <v>165</v>
      </c>
      <c r="AU1201" s="200" t="s">
        <v>173</v>
      </c>
      <c r="AV1201" s="13" t="s">
        <v>84</v>
      </c>
      <c r="AW1201" s="13" t="s">
        <v>37</v>
      </c>
      <c r="AX1201" s="13" t="s">
        <v>76</v>
      </c>
      <c r="AY1201" s="200" t="s">
        <v>157</v>
      </c>
    </row>
    <row r="1202" spans="2:51" s="13" customFormat="1" ht="10">
      <c r="B1202" s="190"/>
      <c r="C1202" s="191"/>
      <c r="D1202" s="192" t="s">
        <v>165</v>
      </c>
      <c r="E1202" s="193" t="s">
        <v>19</v>
      </c>
      <c r="F1202" s="194" t="s">
        <v>3460</v>
      </c>
      <c r="G1202" s="191"/>
      <c r="H1202" s="193" t="s">
        <v>19</v>
      </c>
      <c r="I1202" s="195"/>
      <c r="J1202" s="191"/>
      <c r="K1202" s="191"/>
      <c r="L1202" s="196"/>
      <c r="M1202" s="197"/>
      <c r="N1202" s="198"/>
      <c r="O1202" s="198"/>
      <c r="P1202" s="198"/>
      <c r="Q1202" s="198"/>
      <c r="R1202" s="198"/>
      <c r="S1202" s="198"/>
      <c r="T1202" s="199"/>
      <c r="AT1202" s="200" t="s">
        <v>165</v>
      </c>
      <c r="AU1202" s="200" t="s">
        <v>173</v>
      </c>
      <c r="AV1202" s="13" t="s">
        <v>84</v>
      </c>
      <c r="AW1202" s="13" t="s">
        <v>37</v>
      </c>
      <c r="AX1202" s="13" t="s">
        <v>76</v>
      </c>
      <c r="AY1202" s="200" t="s">
        <v>157</v>
      </c>
    </row>
    <row r="1203" spans="2:51" s="13" customFormat="1" ht="10">
      <c r="B1203" s="190"/>
      <c r="C1203" s="191"/>
      <c r="D1203" s="192" t="s">
        <v>165</v>
      </c>
      <c r="E1203" s="193" t="s">
        <v>19</v>
      </c>
      <c r="F1203" s="194" t="s">
        <v>3414</v>
      </c>
      <c r="G1203" s="191"/>
      <c r="H1203" s="193" t="s">
        <v>19</v>
      </c>
      <c r="I1203" s="195"/>
      <c r="J1203" s="191"/>
      <c r="K1203" s="191"/>
      <c r="L1203" s="196"/>
      <c r="M1203" s="197"/>
      <c r="N1203" s="198"/>
      <c r="O1203" s="198"/>
      <c r="P1203" s="198"/>
      <c r="Q1203" s="198"/>
      <c r="R1203" s="198"/>
      <c r="S1203" s="198"/>
      <c r="T1203" s="199"/>
      <c r="AT1203" s="200" t="s">
        <v>165</v>
      </c>
      <c r="AU1203" s="200" t="s">
        <v>173</v>
      </c>
      <c r="AV1203" s="13" t="s">
        <v>84</v>
      </c>
      <c r="AW1203" s="13" t="s">
        <v>37</v>
      </c>
      <c r="AX1203" s="13" t="s">
        <v>76</v>
      </c>
      <c r="AY1203" s="200" t="s">
        <v>157</v>
      </c>
    </row>
    <row r="1204" spans="2:51" s="13" customFormat="1" ht="10">
      <c r="B1204" s="190"/>
      <c r="C1204" s="191"/>
      <c r="D1204" s="192" t="s">
        <v>165</v>
      </c>
      <c r="E1204" s="193" t="s">
        <v>19</v>
      </c>
      <c r="F1204" s="194" t="s">
        <v>3415</v>
      </c>
      <c r="G1204" s="191"/>
      <c r="H1204" s="193" t="s">
        <v>19</v>
      </c>
      <c r="I1204" s="195"/>
      <c r="J1204" s="191"/>
      <c r="K1204" s="191"/>
      <c r="L1204" s="196"/>
      <c r="M1204" s="197"/>
      <c r="N1204" s="198"/>
      <c r="O1204" s="198"/>
      <c r="P1204" s="198"/>
      <c r="Q1204" s="198"/>
      <c r="R1204" s="198"/>
      <c r="S1204" s="198"/>
      <c r="T1204" s="199"/>
      <c r="AT1204" s="200" t="s">
        <v>165</v>
      </c>
      <c r="AU1204" s="200" t="s">
        <v>173</v>
      </c>
      <c r="AV1204" s="13" t="s">
        <v>84</v>
      </c>
      <c r="AW1204" s="13" t="s">
        <v>37</v>
      </c>
      <c r="AX1204" s="13" t="s">
        <v>76</v>
      </c>
      <c r="AY1204" s="200" t="s">
        <v>157</v>
      </c>
    </row>
    <row r="1205" spans="2:51" s="14" customFormat="1" ht="10">
      <c r="B1205" s="201"/>
      <c r="C1205" s="202"/>
      <c r="D1205" s="192" t="s">
        <v>165</v>
      </c>
      <c r="E1205" s="203" t="s">
        <v>19</v>
      </c>
      <c r="F1205" s="204" t="s">
        <v>3742</v>
      </c>
      <c r="G1205" s="202"/>
      <c r="H1205" s="205">
        <v>4</v>
      </c>
      <c r="I1205" s="206"/>
      <c r="J1205" s="202"/>
      <c r="K1205" s="202"/>
      <c r="L1205" s="207"/>
      <c r="M1205" s="208"/>
      <c r="N1205" s="209"/>
      <c r="O1205" s="209"/>
      <c r="P1205" s="209"/>
      <c r="Q1205" s="209"/>
      <c r="R1205" s="209"/>
      <c r="S1205" s="209"/>
      <c r="T1205" s="210"/>
      <c r="AT1205" s="211" t="s">
        <v>165</v>
      </c>
      <c r="AU1205" s="211" t="s">
        <v>173</v>
      </c>
      <c r="AV1205" s="14" t="s">
        <v>86</v>
      </c>
      <c r="AW1205" s="14" t="s">
        <v>37</v>
      </c>
      <c r="AX1205" s="14" t="s">
        <v>84</v>
      </c>
      <c r="AY1205" s="211" t="s">
        <v>157</v>
      </c>
    </row>
    <row r="1206" spans="2:51" s="14" customFormat="1" ht="10">
      <c r="B1206" s="201"/>
      <c r="C1206" s="202"/>
      <c r="D1206" s="192" t="s">
        <v>165</v>
      </c>
      <c r="E1206" s="202"/>
      <c r="F1206" s="204" t="s">
        <v>3743</v>
      </c>
      <c r="G1206" s="202"/>
      <c r="H1206" s="205">
        <v>4.6</v>
      </c>
      <c r="I1206" s="206"/>
      <c r="J1206" s="202"/>
      <c r="K1206" s="202"/>
      <c r="L1206" s="207"/>
      <c r="M1206" s="208"/>
      <c r="N1206" s="209"/>
      <c r="O1206" s="209"/>
      <c r="P1206" s="209"/>
      <c r="Q1206" s="209"/>
      <c r="R1206" s="209"/>
      <c r="S1206" s="209"/>
      <c r="T1206" s="210"/>
      <c r="AT1206" s="211" t="s">
        <v>165</v>
      </c>
      <c r="AU1206" s="211" t="s">
        <v>173</v>
      </c>
      <c r="AV1206" s="14" t="s">
        <v>86</v>
      </c>
      <c r="AW1206" s="14" t="s">
        <v>4</v>
      </c>
      <c r="AX1206" s="14" t="s">
        <v>84</v>
      </c>
      <c r="AY1206" s="211" t="s">
        <v>157</v>
      </c>
    </row>
    <row r="1207" spans="1:65" s="2" customFormat="1" ht="14.4" customHeight="1">
      <c r="A1207" s="36"/>
      <c r="B1207" s="37"/>
      <c r="C1207" s="176" t="s">
        <v>900</v>
      </c>
      <c r="D1207" s="176" t="s">
        <v>159</v>
      </c>
      <c r="E1207" s="177" t="s">
        <v>3744</v>
      </c>
      <c r="F1207" s="178" t="s">
        <v>3745</v>
      </c>
      <c r="G1207" s="179" t="s">
        <v>162</v>
      </c>
      <c r="H1207" s="180">
        <v>6</v>
      </c>
      <c r="I1207" s="181"/>
      <c r="J1207" s="182">
        <f>ROUND(I1207*H1207,2)</f>
        <v>0</v>
      </c>
      <c r="K1207" s="183"/>
      <c r="L1207" s="41"/>
      <c r="M1207" s="184" t="s">
        <v>19</v>
      </c>
      <c r="N1207" s="185" t="s">
        <v>47</v>
      </c>
      <c r="O1207" s="66"/>
      <c r="P1207" s="186">
        <f>O1207*H1207</f>
        <v>0</v>
      </c>
      <c r="Q1207" s="186">
        <v>0</v>
      </c>
      <c r="R1207" s="186">
        <f>Q1207*H1207</f>
        <v>0</v>
      </c>
      <c r="S1207" s="186">
        <v>0</v>
      </c>
      <c r="T1207" s="187">
        <f>S1207*H1207</f>
        <v>0</v>
      </c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R1207" s="188" t="s">
        <v>310</v>
      </c>
      <c r="AT1207" s="188" t="s">
        <v>159</v>
      </c>
      <c r="AU1207" s="188" t="s">
        <v>173</v>
      </c>
      <c r="AY1207" s="19" t="s">
        <v>157</v>
      </c>
      <c r="BE1207" s="189">
        <f>IF(N1207="základní",J1207,0)</f>
        <v>0</v>
      </c>
      <c r="BF1207" s="189">
        <f>IF(N1207="snížená",J1207,0)</f>
        <v>0</v>
      </c>
      <c r="BG1207" s="189">
        <f>IF(N1207="zákl. přenesená",J1207,0)</f>
        <v>0</v>
      </c>
      <c r="BH1207" s="189">
        <f>IF(N1207="sníž. přenesená",J1207,0)</f>
        <v>0</v>
      </c>
      <c r="BI1207" s="189">
        <f>IF(N1207="nulová",J1207,0)</f>
        <v>0</v>
      </c>
      <c r="BJ1207" s="19" t="s">
        <v>84</v>
      </c>
      <c r="BK1207" s="189">
        <f>ROUND(I1207*H1207,2)</f>
        <v>0</v>
      </c>
      <c r="BL1207" s="19" t="s">
        <v>310</v>
      </c>
      <c r="BM1207" s="188" t="s">
        <v>3746</v>
      </c>
    </row>
    <row r="1208" spans="2:51" s="13" customFormat="1" ht="10">
      <c r="B1208" s="190"/>
      <c r="C1208" s="191"/>
      <c r="D1208" s="192" t="s">
        <v>165</v>
      </c>
      <c r="E1208" s="193" t="s">
        <v>19</v>
      </c>
      <c r="F1208" s="194" t="s">
        <v>3353</v>
      </c>
      <c r="G1208" s="191"/>
      <c r="H1208" s="193" t="s">
        <v>19</v>
      </c>
      <c r="I1208" s="195"/>
      <c r="J1208" s="191"/>
      <c r="K1208" s="191"/>
      <c r="L1208" s="196"/>
      <c r="M1208" s="197"/>
      <c r="N1208" s="198"/>
      <c r="O1208" s="198"/>
      <c r="P1208" s="198"/>
      <c r="Q1208" s="198"/>
      <c r="R1208" s="198"/>
      <c r="S1208" s="198"/>
      <c r="T1208" s="199"/>
      <c r="AT1208" s="200" t="s">
        <v>165</v>
      </c>
      <c r="AU1208" s="200" t="s">
        <v>173</v>
      </c>
      <c r="AV1208" s="13" t="s">
        <v>84</v>
      </c>
      <c r="AW1208" s="13" t="s">
        <v>37</v>
      </c>
      <c r="AX1208" s="13" t="s">
        <v>76</v>
      </c>
      <c r="AY1208" s="200" t="s">
        <v>157</v>
      </c>
    </row>
    <row r="1209" spans="2:51" s="13" customFormat="1" ht="10">
      <c r="B1209" s="190"/>
      <c r="C1209" s="191"/>
      <c r="D1209" s="192" t="s">
        <v>165</v>
      </c>
      <c r="E1209" s="193" t="s">
        <v>19</v>
      </c>
      <c r="F1209" s="194" t="s">
        <v>3413</v>
      </c>
      <c r="G1209" s="191"/>
      <c r="H1209" s="193" t="s">
        <v>19</v>
      </c>
      <c r="I1209" s="195"/>
      <c r="J1209" s="191"/>
      <c r="K1209" s="191"/>
      <c r="L1209" s="196"/>
      <c r="M1209" s="197"/>
      <c r="N1209" s="198"/>
      <c r="O1209" s="198"/>
      <c r="P1209" s="198"/>
      <c r="Q1209" s="198"/>
      <c r="R1209" s="198"/>
      <c r="S1209" s="198"/>
      <c r="T1209" s="199"/>
      <c r="AT1209" s="200" t="s">
        <v>165</v>
      </c>
      <c r="AU1209" s="200" t="s">
        <v>173</v>
      </c>
      <c r="AV1209" s="13" t="s">
        <v>84</v>
      </c>
      <c r="AW1209" s="13" t="s">
        <v>37</v>
      </c>
      <c r="AX1209" s="13" t="s">
        <v>76</v>
      </c>
      <c r="AY1209" s="200" t="s">
        <v>157</v>
      </c>
    </row>
    <row r="1210" spans="2:51" s="13" customFormat="1" ht="10">
      <c r="B1210" s="190"/>
      <c r="C1210" s="191"/>
      <c r="D1210" s="192" t="s">
        <v>165</v>
      </c>
      <c r="E1210" s="193" t="s">
        <v>19</v>
      </c>
      <c r="F1210" s="194" t="s">
        <v>3414</v>
      </c>
      <c r="G1210" s="191"/>
      <c r="H1210" s="193" t="s">
        <v>19</v>
      </c>
      <c r="I1210" s="195"/>
      <c r="J1210" s="191"/>
      <c r="K1210" s="191"/>
      <c r="L1210" s="196"/>
      <c r="M1210" s="197"/>
      <c r="N1210" s="198"/>
      <c r="O1210" s="198"/>
      <c r="P1210" s="198"/>
      <c r="Q1210" s="198"/>
      <c r="R1210" s="198"/>
      <c r="S1210" s="198"/>
      <c r="T1210" s="199"/>
      <c r="AT1210" s="200" t="s">
        <v>165</v>
      </c>
      <c r="AU1210" s="200" t="s">
        <v>173</v>
      </c>
      <c r="AV1210" s="13" t="s">
        <v>84</v>
      </c>
      <c r="AW1210" s="13" t="s">
        <v>37</v>
      </c>
      <c r="AX1210" s="13" t="s">
        <v>76</v>
      </c>
      <c r="AY1210" s="200" t="s">
        <v>157</v>
      </c>
    </row>
    <row r="1211" spans="2:51" s="13" customFormat="1" ht="10">
      <c r="B1211" s="190"/>
      <c r="C1211" s="191"/>
      <c r="D1211" s="192" t="s">
        <v>165</v>
      </c>
      <c r="E1211" s="193" t="s">
        <v>19</v>
      </c>
      <c r="F1211" s="194" t="s">
        <v>3415</v>
      </c>
      <c r="G1211" s="191"/>
      <c r="H1211" s="193" t="s">
        <v>19</v>
      </c>
      <c r="I1211" s="195"/>
      <c r="J1211" s="191"/>
      <c r="K1211" s="191"/>
      <c r="L1211" s="196"/>
      <c r="M1211" s="197"/>
      <c r="N1211" s="198"/>
      <c r="O1211" s="198"/>
      <c r="P1211" s="198"/>
      <c r="Q1211" s="198"/>
      <c r="R1211" s="198"/>
      <c r="S1211" s="198"/>
      <c r="T1211" s="199"/>
      <c r="AT1211" s="200" t="s">
        <v>165</v>
      </c>
      <c r="AU1211" s="200" t="s">
        <v>173</v>
      </c>
      <c r="AV1211" s="13" t="s">
        <v>84</v>
      </c>
      <c r="AW1211" s="13" t="s">
        <v>37</v>
      </c>
      <c r="AX1211" s="13" t="s">
        <v>76</v>
      </c>
      <c r="AY1211" s="200" t="s">
        <v>157</v>
      </c>
    </row>
    <row r="1212" spans="2:51" s="14" customFormat="1" ht="10">
      <c r="B1212" s="201"/>
      <c r="C1212" s="202"/>
      <c r="D1212" s="192" t="s">
        <v>165</v>
      </c>
      <c r="E1212" s="203" t="s">
        <v>19</v>
      </c>
      <c r="F1212" s="204" t="s">
        <v>3747</v>
      </c>
      <c r="G1212" s="202"/>
      <c r="H1212" s="205">
        <v>6</v>
      </c>
      <c r="I1212" s="206"/>
      <c r="J1212" s="202"/>
      <c r="K1212" s="202"/>
      <c r="L1212" s="207"/>
      <c r="M1212" s="208"/>
      <c r="N1212" s="209"/>
      <c r="O1212" s="209"/>
      <c r="P1212" s="209"/>
      <c r="Q1212" s="209"/>
      <c r="R1212" s="209"/>
      <c r="S1212" s="209"/>
      <c r="T1212" s="210"/>
      <c r="AT1212" s="211" t="s">
        <v>165</v>
      </c>
      <c r="AU1212" s="211" t="s">
        <v>173</v>
      </c>
      <c r="AV1212" s="14" t="s">
        <v>86</v>
      </c>
      <c r="AW1212" s="14" t="s">
        <v>37</v>
      </c>
      <c r="AX1212" s="14" t="s">
        <v>76</v>
      </c>
      <c r="AY1212" s="211" t="s">
        <v>157</v>
      </c>
    </row>
    <row r="1213" spans="2:51" s="15" customFormat="1" ht="10">
      <c r="B1213" s="217"/>
      <c r="C1213" s="218"/>
      <c r="D1213" s="192" t="s">
        <v>165</v>
      </c>
      <c r="E1213" s="219" t="s">
        <v>19</v>
      </c>
      <c r="F1213" s="220" t="s">
        <v>183</v>
      </c>
      <c r="G1213" s="218"/>
      <c r="H1213" s="221">
        <v>6</v>
      </c>
      <c r="I1213" s="222"/>
      <c r="J1213" s="218"/>
      <c r="K1213" s="218"/>
      <c r="L1213" s="223"/>
      <c r="M1213" s="224"/>
      <c r="N1213" s="225"/>
      <c r="O1213" s="225"/>
      <c r="P1213" s="225"/>
      <c r="Q1213" s="225"/>
      <c r="R1213" s="225"/>
      <c r="S1213" s="225"/>
      <c r="T1213" s="226"/>
      <c r="AT1213" s="227" t="s">
        <v>165</v>
      </c>
      <c r="AU1213" s="227" t="s">
        <v>173</v>
      </c>
      <c r="AV1213" s="15" t="s">
        <v>163</v>
      </c>
      <c r="AW1213" s="15" t="s">
        <v>37</v>
      </c>
      <c r="AX1213" s="15" t="s">
        <v>84</v>
      </c>
      <c r="AY1213" s="227" t="s">
        <v>157</v>
      </c>
    </row>
    <row r="1214" spans="1:65" s="2" customFormat="1" ht="14.4" customHeight="1">
      <c r="A1214" s="36"/>
      <c r="B1214" s="37"/>
      <c r="C1214" s="239" t="s">
        <v>908</v>
      </c>
      <c r="D1214" s="239" t="s">
        <v>311</v>
      </c>
      <c r="E1214" s="240" t="s">
        <v>3748</v>
      </c>
      <c r="F1214" s="241" t="s">
        <v>3749</v>
      </c>
      <c r="G1214" s="242" t="s">
        <v>162</v>
      </c>
      <c r="H1214" s="243">
        <v>6</v>
      </c>
      <c r="I1214" s="244"/>
      <c r="J1214" s="245">
        <f>ROUND(I1214*H1214,2)</f>
        <v>0</v>
      </c>
      <c r="K1214" s="246"/>
      <c r="L1214" s="247"/>
      <c r="M1214" s="248" t="s">
        <v>19</v>
      </c>
      <c r="N1214" s="249" t="s">
        <v>47</v>
      </c>
      <c r="O1214" s="66"/>
      <c r="P1214" s="186">
        <f>O1214*H1214</f>
        <v>0</v>
      </c>
      <c r="Q1214" s="186">
        <v>0.00018</v>
      </c>
      <c r="R1214" s="186">
        <f>Q1214*H1214</f>
        <v>0.00108</v>
      </c>
      <c r="S1214" s="186">
        <v>0</v>
      </c>
      <c r="T1214" s="187">
        <f>S1214*H1214</f>
        <v>0</v>
      </c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R1214" s="188" t="s">
        <v>490</v>
      </c>
      <c r="AT1214" s="188" t="s">
        <v>311</v>
      </c>
      <c r="AU1214" s="188" t="s">
        <v>173</v>
      </c>
      <c r="AY1214" s="19" t="s">
        <v>157</v>
      </c>
      <c r="BE1214" s="189">
        <f>IF(N1214="základní",J1214,0)</f>
        <v>0</v>
      </c>
      <c r="BF1214" s="189">
        <f>IF(N1214="snížená",J1214,0)</f>
        <v>0</v>
      </c>
      <c r="BG1214" s="189">
        <f>IF(N1214="zákl. přenesená",J1214,0)</f>
        <v>0</v>
      </c>
      <c r="BH1214" s="189">
        <f>IF(N1214="sníž. přenesená",J1214,0)</f>
        <v>0</v>
      </c>
      <c r="BI1214" s="189">
        <f>IF(N1214="nulová",J1214,0)</f>
        <v>0</v>
      </c>
      <c r="BJ1214" s="19" t="s">
        <v>84</v>
      </c>
      <c r="BK1214" s="189">
        <f>ROUND(I1214*H1214,2)</f>
        <v>0</v>
      </c>
      <c r="BL1214" s="19" t="s">
        <v>310</v>
      </c>
      <c r="BM1214" s="188" t="s">
        <v>3750</v>
      </c>
    </row>
    <row r="1215" spans="2:51" s="13" customFormat="1" ht="10">
      <c r="B1215" s="190"/>
      <c r="C1215" s="191"/>
      <c r="D1215" s="192" t="s">
        <v>165</v>
      </c>
      <c r="E1215" s="193" t="s">
        <v>19</v>
      </c>
      <c r="F1215" s="194" t="s">
        <v>3353</v>
      </c>
      <c r="G1215" s="191"/>
      <c r="H1215" s="193" t="s">
        <v>19</v>
      </c>
      <c r="I1215" s="195"/>
      <c r="J1215" s="191"/>
      <c r="K1215" s="191"/>
      <c r="L1215" s="196"/>
      <c r="M1215" s="197"/>
      <c r="N1215" s="198"/>
      <c r="O1215" s="198"/>
      <c r="P1215" s="198"/>
      <c r="Q1215" s="198"/>
      <c r="R1215" s="198"/>
      <c r="S1215" s="198"/>
      <c r="T1215" s="199"/>
      <c r="AT1215" s="200" t="s">
        <v>165</v>
      </c>
      <c r="AU1215" s="200" t="s">
        <v>173</v>
      </c>
      <c r="AV1215" s="13" t="s">
        <v>84</v>
      </c>
      <c r="AW1215" s="13" t="s">
        <v>37</v>
      </c>
      <c r="AX1215" s="13" t="s">
        <v>76</v>
      </c>
      <c r="AY1215" s="200" t="s">
        <v>157</v>
      </c>
    </row>
    <row r="1216" spans="2:51" s="13" customFormat="1" ht="10">
      <c r="B1216" s="190"/>
      <c r="C1216" s="191"/>
      <c r="D1216" s="192" t="s">
        <v>165</v>
      </c>
      <c r="E1216" s="193" t="s">
        <v>19</v>
      </c>
      <c r="F1216" s="194" t="s">
        <v>3460</v>
      </c>
      <c r="G1216" s="191"/>
      <c r="H1216" s="193" t="s">
        <v>19</v>
      </c>
      <c r="I1216" s="195"/>
      <c r="J1216" s="191"/>
      <c r="K1216" s="191"/>
      <c r="L1216" s="196"/>
      <c r="M1216" s="197"/>
      <c r="N1216" s="198"/>
      <c r="O1216" s="198"/>
      <c r="P1216" s="198"/>
      <c r="Q1216" s="198"/>
      <c r="R1216" s="198"/>
      <c r="S1216" s="198"/>
      <c r="T1216" s="199"/>
      <c r="AT1216" s="200" t="s">
        <v>165</v>
      </c>
      <c r="AU1216" s="200" t="s">
        <v>173</v>
      </c>
      <c r="AV1216" s="13" t="s">
        <v>84</v>
      </c>
      <c r="AW1216" s="13" t="s">
        <v>37</v>
      </c>
      <c r="AX1216" s="13" t="s">
        <v>76</v>
      </c>
      <c r="AY1216" s="200" t="s">
        <v>157</v>
      </c>
    </row>
    <row r="1217" spans="2:51" s="13" customFormat="1" ht="10">
      <c r="B1217" s="190"/>
      <c r="C1217" s="191"/>
      <c r="D1217" s="192" t="s">
        <v>165</v>
      </c>
      <c r="E1217" s="193" t="s">
        <v>19</v>
      </c>
      <c r="F1217" s="194" t="s">
        <v>3414</v>
      </c>
      <c r="G1217" s="191"/>
      <c r="H1217" s="193" t="s">
        <v>19</v>
      </c>
      <c r="I1217" s="195"/>
      <c r="J1217" s="191"/>
      <c r="K1217" s="191"/>
      <c r="L1217" s="196"/>
      <c r="M1217" s="197"/>
      <c r="N1217" s="198"/>
      <c r="O1217" s="198"/>
      <c r="P1217" s="198"/>
      <c r="Q1217" s="198"/>
      <c r="R1217" s="198"/>
      <c r="S1217" s="198"/>
      <c r="T1217" s="199"/>
      <c r="AT1217" s="200" t="s">
        <v>165</v>
      </c>
      <c r="AU1217" s="200" t="s">
        <v>173</v>
      </c>
      <c r="AV1217" s="13" t="s">
        <v>84</v>
      </c>
      <c r="AW1217" s="13" t="s">
        <v>37</v>
      </c>
      <c r="AX1217" s="13" t="s">
        <v>76</v>
      </c>
      <c r="AY1217" s="200" t="s">
        <v>157</v>
      </c>
    </row>
    <row r="1218" spans="2:51" s="13" customFormat="1" ht="10">
      <c r="B1218" s="190"/>
      <c r="C1218" s="191"/>
      <c r="D1218" s="192" t="s">
        <v>165</v>
      </c>
      <c r="E1218" s="193" t="s">
        <v>19</v>
      </c>
      <c r="F1218" s="194" t="s">
        <v>3415</v>
      </c>
      <c r="G1218" s="191"/>
      <c r="H1218" s="193" t="s">
        <v>19</v>
      </c>
      <c r="I1218" s="195"/>
      <c r="J1218" s="191"/>
      <c r="K1218" s="191"/>
      <c r="L1218" s="196"/>
      <c r="M1218" s="197"/>
      <c r="N1218" s="198"/>
      <c r="O1218" s="198"/>
      <c r="P1218" s="198"/>
      <c r="Q1218" s="198"/>
      <c r="R1218" s="198"/>
      <c r="S1218" s="198"/>
      <c r="T1218" s="199"/>
      <c r="AT1218" s="200" t="s">
        <v>165</v>
      </c>
      <c r="AU1218" s="200" t="s">
        <v>173</v>
      </c>
      <c r="AV1218" s="13" t="s">
        <v>84</v>
      </c>
      <c r="AW1218" s="13" t="s">
        <v>37</v>
      </c>
      <c r="AX1218" s="13" t="s">
        <v>76</v>
      </c>
      <c r="AY1218" s="200" t="s">
        <v>157</v>
      </c>
    </row>
    <row r="1219" spans="2:51" s="14" customFormat="1" ht="10">
      <c r="B1219" s="201"/>
      <c r="C1219" s="202"/>
      <c r="D1219" s="192" t="s">
        <v>165</v>
      </c>
      <c r="E1219" s="203" t="s">
        <v>19</v>
      </c>
      <c r="F1219" s="204" t="s">
        <v>3747</v>
      </c>
      <c r="G1219" s="202"/>
      <c r="H1219" s="205">
        <v>6</v>
      </c>
      <c r="I1219" s="206"/>
      <c r="J1219" s="202"/>
      <c r="K1219" s="202"/>
      <c r="L1219" s="207"/>
      <c r="M1219" s="208"/>
      <c r="N1219" s="209"/>
      <c r="O1219" s="209"/>
      <c r="P1219" s="209"/>
      <c r="Q1219" s="209"/>
      <c r="R1219" s="209"/>
      <c r="S1219" s="209"/>
      <c r="T1219" s="210"/>
      <c r="AT1219" s="211" t="s">
        <v>165</v>
      </c>
      <c r="AU1219" s="211" t="s">
        <v>173</v>
      </c>
      <c r="AV1219" s="14" t="s">
        <v>86</v>
      </c>
      <c r="AW1219" s="14" t="s">
        <v>37</v>
      </c>
      <c r="AX1219" s="14" t="s">
        <v>76</v>
      </c>
      <c r="AY1219" s="211" t="s">
        <v>157</v>
      </c>
    </row>
    <row r="1220" spans="2:51" s="15" customFormat="1" ht="10">
      <c r="B1220" s="217"/>
      <c r="C1220" s="218"/>
      <c r="D1220" s="192" t="s">
        <v>165</v>
      </c>
      <c r="E1220" s="219" t="s">
        <v>19</v>
      </c>
      <c r="F1220" s="220" t="s">
        <v>183</v>
      </c>
      <c r="G1220" s="218"/>
      <c r="H1220" s="221">
        <v>6</v>
      </c>
      <c r="I1220" s="222"/>
      <c r="J1220" s="218"/>
      <c r="K1220" s="218"/>
      <c r="L1220" s="223"/>
      <c r="M1220" s="224"/>
      <c r="N1220" s="225"/>
      <c r="O1220" s="225"/>
      <c r="P1220" s="225"/>
      <c r="Q1220" s="225"/>
      <c r="R1220" s="225"/>
      <c r="S1220" s="225"/>
      <c r="T1220" s="226"/>
      <c r="AT1220" s="227" t="s">
        <v>165</v>
      </c>
      <c r="AU1220" s="227" t="s">
        <v>173</v>
      </c>
      <c r="AV1220" s="15" t="s">
        <v>163</v>
      </c>
      <c r="AW1220" s="15" t="s">
        <v>37</v>
      </c>
      <c r="AX1220" s="15" t="s">
        <v>84</v>
      </c>
      <c r="AY1220" s="227" t="s">
        <v>157</v>
      </c>
    </row>
    <row r="1221" spans="1:65" s="2" customFormat="1" ht="14.4" customHeight="1">
      <c r="A1221" s="36"/>
      <c r="B1221" s="37"/>
      <c r="C1221" s="176" t="s">
        <v>913</v>
      </c>
      <c r="D1221" s="176" t="s">
        <v>159</v>
      </c>
      <c r="E1221" s="177" t="s">
        <v>3751</v>
      </c>
      <c r="F1221" s="178" t="s">
        <v>3752</v>
      </c>
      <c r="G1221" s="179" t="s">
        <v>162</v>
      </c>
      <c r="H1221" s="180">
        <v>1</v>
      </c>
      <c r="I1221" s="181"/>
      <c r="J1221" s="182">
        <f>ROUND(I1221*H1221,2)</f>
        <v>0</v>
      </c>
      <c r="K1221" s="183"/>
      <c r="L1221" s="41"/>
      <c r="M1221" s="184" t="s">
        <v>19</v>
      </c>
      <c r="N1221" s="185" t="s">
        <v>47</v>
      </c>
      <c r="O1221" s="66"/>
      <c r="P1221" s="186">
        <f>O1221*H1221</f>
        <v>0</v>
      </c>
      <c r="Q1221" s="186">
        <v>0</v>
      </c>
      <c r="R1221" s="186">
        <f>Q1221*H1221</f>
        <v>0</v>
      </c>
      <c r="S1221" s="186">
        <v>0</v>
      </c>
      <c r="T1221" s="187">
        <f>S1221*H1221</f>
        <v>0</v>
      </c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R1221" s="188" t="s">
        <v>310</v>
      </c>
      <c r="AT1221" s="188" t="s">
        <v>159</v>
      </c>
      <c r="AU1221" s="188" t="s">
        <v>173</v>
      </c>
      <c r="AY1221" s="19" t="s">
        <v>157</v>
      </c>
      <c r="BE1221" s="189">
        <f>IF(N1221="základní",J1221,0)</f>
        <v>0</v>
      </c>
      <c r="BF1221" s="189">
        <f>IF(N1221="snížená",J1221,0)</f>
        <v>0</v>
      </c>
      <c r="BG1221" s="189">
        <f>IF(N1221="zákl. přenesená",J1221,0)</f>
        <v>0</v>
      </c>
      <c r="BH1221" s="189">
        <f>IF(N1221="sníž. přenesená",J1221,0)</f>
        <v>0</v>
      </c>
      <c r="BI1221" s="189">
        <f>IF(N1221="nulová",J1221,0)</f>
        <v>0</v>
      </c>
      <c r="BJ1221" s="19" t="s">
        <v>84</v>
      </c>
      <c r="BK1221" s="189">
        <f>ROUND(I1221*H1221,2)</f>
        <v>0</v>
      </c>
      <c r="BL1221" s="19" t="s">
        <v>310</v>
      </c>
      <c r="BM1221" s="188" t="s">
        <v>3753</v>
      </c>
    </row>
    <row r="1222" spans="2:51" s="13" customFormat="1" ht="10">
      <c r="B1222" s="190"/>
      <c r="C1222" s="191"/>
      <c r="D1222" s="192" t="s">
        <v>165</v>
      </c>
      <c r="E1222" s="193" t="s">
        <v>19</v>
      </c>
      <c r="F1222" s="194" t="s">
        <v>3353</v>
      </c>
      <c r="G1222" s="191"/>
      <c r="H1222" s="193" t="s">
        <v>19</v>
      </c>
      <c r="I1222" s="195"/>
      <c r="J1222" s="191"/>
      <c r="K1222" s="191"/>
      <c r="L1222" s="196"/>
      <c r="M1222" s="197"/>
      <c r="N1222" s="198"/>
      <c r="O1222" s="198"/>
      <c r="P1222" s="198"/>
      <c r="Q1222" s="198"/>
      <c r="R1222" s="198"/>
      <c r="S1222" s="198"/>
      <c r="T1222" s="199"/>
      <c r="AT1222" s="200" t="s">
        <v>165</v>
      </c>
      <c r="AU1222" s="200" t="s">
        <v>173</v>
      </c>
      <c r="AV1222" s="13" t="s">
        <v>84</v>
      </c>
      <c r="AW1222" s="13" t="s">
        <v>37</v>
      </c>
      <c r="AX1222" s="13" t="s">
        <v>76</v>
      </c>
      <c r="AY1222" s="200" t="s">
        <v>157</v>
      </c>
    </row>
    <row r="1223" spans="2:51" s="13" customFormat="1" ht="10">
      <c r="B1223" s="190"/>
      <c r="C1223" s="191"/>
      <c r="D1223" s="192" t="s">
        <v>165</v>
      </c>
      <c r="E1223" s="193" t="s">
        <v>19</v>
      </c>
      <c r="F1223" s="194" t="s">
        <v>3413</v>
      </c>
      <c r="G1223" s="191"/>
      <c r="H1223" s="193" t="s">
        <v>19</v>
      </c>
      <c r="I1223" s="195"/>
      <c r="J1223" s="191"/>
      <c r="K1223" s="191"/>
      <c r="L1223" s="196"/>
      <c r="M1223" s="197"/>
      <c r="N1223" s="198"/>
      <c r="O1223" s="198"/>
      <c r="P1223" s="198"/>
      <c r="Q1223" s="198"/>
      <c r="R1223" s="198"/>
      <c r="S1223" s="198"/>
      <c r="T1223" s="199"/>
      <c r="AT1223" s="200" t="s">
        <v>165</v>
      </c>
      <c r="AU1223" s="200" t="s">
        <v>173</v>
      </c>
      <c r="AV1223" s="13" t="s">
        <v>84</v>
      </c>
      <c r="AW1223" s="13" t="s">
        <v>37</v>
      </c>
      <c r="AX1223" s="13" t="s">
        <v>76</v>
      </c>
      <c r="AY1223" s="200" t="s">
        <v>157</v>
      </c>
    </row>
    <row r="1224" spans="2:51" s="13" customFormat="1" ht="10">
      <c r="B1224" s="190"/>
      <c r="C1224" s="191"/>
      <c r="D1224" s="192" t="s">
        <v>165</v>
      </c>
      <c r="E1224" s="193" t="s">
        <v>19</v>
      </c>
      <c r="F1224" s="194" t="s">
        <v>3414</v>
      </c>
      <c r="G1224" s="191"/>
      <c r="H1224" s="193" t="s">
        <v>19</v>
      </c>
      <c r="I1224" s="195"/>
      <c r="J1224" s="191"/>
      <c r="K1224" s="191"/>
      <c r="L1224" s="196"/>
      <c r="M1224" s="197"/>
      <c r="N1224" s="198"/>
      <c r="O1224" s="198"/>
      <c r="P1224" s="198"/>
      <c r="Q1224" s="198"/>
      <c r="R1224" s="198"/>
      <c r="S1224" s="198"/>
      <c r="T1224" s="199"/>
      <c r="AT1224" s="200" t="s">
        <v>165</v>
      </c>
      <c r="AU1224" s="200" t="s">
        <v>173</v>
      </c>
      <c r="AV1224" s="13" t="s">
        <v>84</v>
      </c>
      <c r="AW1224" s="13" t="s">
        <v>37</v>
      </c>
      <c r="AX1224" s="13" t="s">
        <v>76</v>
      </c>
      <c r="AY1224" s="200" t="s">
        <v>157</v>
      </c>
    </row>
    <row r="1225" spans="2:51" s="13" customFormat="1" ht="10">
      <c r="B1225" s="190"/>
      <c r="C1225" s="191"/>
      <c r="D1225" s="192" t="s">
        <v>165</v>
      </c>
      <c r="E1225" s="193" t="s">
        <v>19</v>
      </c>
      <c r="F1225" s="194" t="s">
        <v>3415</v>
      </c>
      <c r="G1225" s="191"/>
      <c r="H1225" s="193" t="s">
        <v>19</v>
      </c>
      <c r="I1225" s="195"/>
      <c r="J1225" s="191"/>
      <c r="K1225" s="191"/>
      <c r="L1225" s="196"/>
      <c r="M1225" s="197"/>
      <c r="N1225" s="198"/>
      <c r="O1225" s="198"/>
      <c r="P1225" s="198"/>
      <c r="Q1225" s="198"/>
      <c r="R1225" s="198"/>
      <c r="S1225" s="198"/>
      <c r="T1225" s="199"/>
      <c r="AT1225" s="200" t="s">
        <v>165</v>
      </c>
      <c r="AU1225" s="200" t="s">
        <v>173</v>
      </c>
      <c r="AV1225" s="13" t="s">
        <v>84</v>
      </c>
      <c r="AW1225" s="13" t="s">
        <v>37</v>
      </c>
      <c r="AX1225" s="13" t="s">
        <v>76</v>
      </c>
      <c r="AY1225" s="200" t="s">
        <v>157</v>
      </c>
    </row>
    <row r="1226" spans="2:51" s="14" customFormat="1" ht="10">
      <c r="B1226" s="201"/>
      <c r="C1226" s="202"/>
      <c r="D1226" s="192" t="s">
        <v>165</v>
      </c>
      <c r="E1226" s="203" t="s">
        <v>19</v>
      </c>
      <c r="F1226" s="204" t="s">
        <v>3754</v>
      </c>
      <c r="G1226" s="202"/>
      <c r="H1226" s="205">
        <v>1</v>
      </c>
      <c r="I1226" s="206"/>
      <c r="J1226" s="202"/>
      <c r="K1226" s="202"/>
      <c r="L1226" s="207"/>
      <c r="M1226" s="208"/>
      <c r="N1226" s="209"/>
      <c r="O1226" s="209"/>
      <c r="P1226" s="209"/>
      <c r="Q1226" s="209"/>
      <c r="R1226" s="209"/>
      <c r="S1226" s="209"/>
      <c r="T1226" s="210"/>
      <c r="AT1226" s="211" t="s">
        <v>165</v>
      </c>
      <c r="AU1226" s="211" t="s">
        <v>173</v>
      </c>
      <c r="AV1226" s="14" t="s">
        <v>86</v>
      </c>
      <c r="AW1226" s="14" t="s">
        <v>37</v>
      </c>
      <c r="AX1226" s="14" t="s">
        <v>84</v>
      </c>
      <c r="AY1226" s="211" t="s">
        <v>157</v>
      </c>
    </row>
    <row r="1227" spans="1:65" s="2" customFormat="1" ht="14.4" customHeight="1">
      <c r="A1227" s="36"/>
      <c r="B1227" s="37"/>
      <c r="C1227" s="239" t="s">
        <v>920</v>
      </c>
      <c r="D1227" s="239" t="s">
        <v>311</v>
      </c>
      <c r="E1227" s="240" t="s">
        <v>3755</v>
      </c>
      <c r="F1227" s="241" t="s">
        <v>3756</v>
      </c>
      <c r="G1227" s="242" t="s">
        <v>162</v>
      </c>
      <c r="H1227" s="243">
        <v>1</v>
      </c>
      <c r="I1227" s="244"/>
      <c r="J1227" s="245">
        <f>ROUND(I1227*H1227,2)</f>
        <v>0</v>
      </c>
      <c r="K1227" s="246"/>
      <c r="L1227" s="247"/>
      <c r="M1227" s="248" t="s">
        <v>19</v>
      </c>
      <c r="N1227" s="249" t="s">
        <v>47</v>
      </c>
      <c r="O1227" s="66"/>
      <c r="P1227" s="186">
        <f>O1227*H1227</f>
        <v>0</v>
      </c>
      <c r="Q1227" s="186">
        <v>0.00024</v>
      </c>
      <c r="R1227" s="186">
        <f>Q1227*H1227</f>
        <v>0.00024</v>
      </c>
      <c r="S1227" s="186">
        <v>0</v>
      </c>
      <c r="T1227" s="187">
        <f>S1227*H1227</f>
        <v>0</v>
      </c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R1227" s="188" t="s">
        <v>490</v>
      </c>
      <c r="AT1227" s="188" t="s">
        <v>311</v>
      </c>
      <c r="AU1227" s="188" t="s">
        <v>173</v>
      </c>
      <c r="AY1227" s="19" t="s">
        <v>157</v>
      </c>
      <c r="BE1227" s="189">
        <f>IF(N1227="základní",J1227,0)</f>
        <v>0</v>
      </c>
      <c r="BF1227" s="189">
        <f>IF(N1227="snížená",J1227,0)</f>
        <v>0</v>
      </c>
      <c r="BG1227" s="189">
        <f>IF(N1227="zákl. přenesená",J1227,0)</f>
        <v>0</v>
      </c>
      <c r="BH1227" s="189">
        <f>IF(N1227="sníž. přenesená",J1227,0)</f>
        <v>0</v>
      </c>
      <c r="BI1227" s="189">
        <f>IF(N1227="nulová",J1227,0)</f>
        <v>0</v>
      </c>
      <c r="BJ1227" s="19" t="s">
        <v>84</v>
      </c>
      <c r="BK1227" s="189">
        <f>ROUND(I1227*H1227,2)</f>
        <v>0</v>
      </c>
      <c r="BL1227" s="19" t="s">
        <v>310</v>
      </c>
      <c r="BM1227" s="188" t="s">
        <v>3757</v>
      </c>
    </row>
    <row r="1228" spans="2:51" s="13" customFormat="1" ht="10">
      <c r="B1228" s="190"/>
      <c r="C1228" s="191"/>
      <c r="D1228" s="192" t="s">
        <v>165</v>
      </c>
      <c r="E1228" s="193" t="s">
        <v>19</v>
      </c>
      <c r="F1228" s="194" t="s">
        <v>3353</v>
      </c>
      <c r="G1228" s="191"/>
      <c r="H1228" s="193" t="s">
        <v>19</v>
      </c>
      <c r="I1228" s="195"/>
      <c r="J1228" s="191"/>
      <c r="K1228" s="191"/>
      <c r="L1228" s="196"/>
      <c r="M1228" s="197"/>
      <c r="N1228" s="198"/>
      <c r="O1228" s="198"/>
      <c r="P1228" s="198"/>
      <c r="Q1228" s="198"/>
      <c r="R1228" s="198"/>
      <c r="S1228" s="198"/>
      <c r="T1228" s="199"/>
      <c r="AT1228" s="200" t="s">
        <v>165</v>
      </c>
      <c r="AU1228" s="200" t="s">
        <v>173</v>
      </c>
      <c r="AV1228" s="13" t="s">
        <v>84</v>
      </c>
      <c r="AW1228" s="13" t="s">
        <v>37</v>
      </c>
      <c r="AX1228" s="13" t="s">
        <v>76</v>
      </c>
      <c r="AY1228" s="200" t="s">
        <v>157</v>
      </c>
    </row>
    <row r="1229" spans="2:51" s="13" customFormat="1" ht="10">
      <c r="B1229" s="190"/>
      <c r="C1229" s="191"/>
      <c r="D1229" s="192" t="s">
        <v>165</v>
      </c>
      <c r="E1229" s="193" t="s">
        <v>19</v>
      </c>
      <c r="F1229" s="194" t="s">
        <v>3460</v>
      </c>
      <c r="G1229" s="191"/>
      <c r="H1229" s="193" t="s">
        <v>19</v>
      </c>
      <c r="I1229" s="195"/>
      <c r="J1229" s="191"/>
      <c r="K1229" s="191"/>
      <c r="L1229" s="196"/>
      <c r="M1229" s="197"/>
      <c r="N1229" s="198"/>
      <c r="O1229" s="198"/>
      <c r="P1229" s="198"/>
      <c r="Q1229" s="198"/>
      <c r="R1229" s="198"/>
      <c r="S1229" s="198"/>
      <c r="T1229" s="199"/>
      <c r="AT1229" s="200" t="s">
        <v>165</v>
      </c>
      <c r="AU1229" s="200" t="s">
        <v>173</v>
      </c>
      <c r="AV1229" s="13" t="s">
        <v>84</v>
      </c>
      <c r="AW1229" s="13" t="s">
        <v>37</v>
      </c>
      <c r="AX1229" s="13" t="s">
        <v>76</v>
      </c>
      <c r="AY1229" s="200" t="s">
        <v>157</v>
      </c>
    </row>
    <row r="1230" spans="2:51" s="13" customFormat="1" ht="10">
      <c r="B1230" s="190"/>
      <c r="C1230" s="191"/>
      <c r="D1230" s="192" t="s">
        <v>165</v>
      </c>
      <c r="E1230" s="193" t="s">
        <v>19</v>
      </c>
      <c r="F1230" s="194" t="s">
        <v>3414</v>
      </c>
      <c r="G1230" s="191"/>
      <c r="H1230" s="193" t="s">
        <v>19</v>
      </c>
      <c r="I1230" s="195"/>
      <c r="J1230" s="191"/>
      <c r="K1230" s="191"/>
      <c r="L1230" s="196"/>
      <c r="M1230" s="197"/>
      <c r="N1230" s="198"/>
      <c r="O1230" s="198"/>
      <c r="P1230" s="198"/>
      <c r="Q1230" s="198"/>
      <c r="R1230" s="198"/>
      <c r="S1230" s="198"/>
      <c r="T1230" s="199"/>
      <c r="AT1230" s="200" t="s">
        <v>165</v>
      </c>
      <c r="AU1230" s="200" t="s">
        <v>173</v>
      </c>
      <c r="AV1230" s="13" t="s">
        <v>84</v>
      </c>
      <c r="AW1230" s="13" t="s">
        <v>37</v>
      </c>
      <c r="AX1230" s="13" t="s">
        <v>76</v>
      </c>
      <c r="AY1230" s="200" t="s">
        <v>157</v>
      </c>
    </row>
    <row r="1231" spans="2:51" s="13" customFormat="1" ht="10">
      <c r="B1231" s="190"/>
      <c r="C1231" s="191"/>
      <c r="D1231" s="192" t="s">
        <v>165</v>
      </c>
      <c r="E1231" s="193" t="s">
        <v>19</v>
      </c>
      <c r="F1231" s="194" t="s">
        <v>3415</v>
      </c>
      <c r="G1231" s="191"/>
      <c r="H1231" s="193" t="s">
        <v>19</v>
      </c>
      <c r="I1231" s="195"/>
      <c r="J1231" s="191"/>
      <c r="K1231" s="191"/>
      <c r="L1231" s="196"/>
      <c r="M1231" s="197"/>
      <c r="N1231" s="198"/>
      <c r="O1231" s="198"/>
      <c r="P1231" s="198"/>
      <c r="Q1231" s="198"/>
      <c r="R1231" s="198"/>
      <c r="S1231" s="198"/>
      <c r="T1231" s="199"/>
      <c r="AT1231" s="200" t="s">
        <v>165</v>
      </c>
      <c r="AU1231" s="200" t="s">
        <v>173</v>
      </c>
      <c r="AV1231" s="13" t="s">
        <v>84</v>
      </c>
      <c r="AW1231" s="13" t="s">
        <v>37</v>
      </c>
      <c r="AX1231" s="13" t="s">
        <v>76</v>
      </c>
      <c r="AY1231" s="200" t="s">
        <v>157</v>
      </c>
    </row>
    <row r="1232" spans="2:51" s="14" customFormat="1" ht="10">
      <c r="B1232" s="201"/>
      <c r="C1232" s="202"/>
      <c r="D1232" s="192" t="s">
        <v>165</v>
      </c>
      <c r="E1232" s="203" t="s">
        <v>19</v>
      </c>
      <c r="F1232" s="204" t="s">
        <v>3754</v>
      </c>
      <c r="G1232" s="202"/>
      <c r="H1232" s="205">
        <v>1</v>
      </c>
      <c r="I1232" s="206"/>
      <c r="J1232" s="202"/>
      <c r="K1232" s="202"/>
      <c r="L1232" s="207"/>
      <c r="M1232" s="208"/>
      <c r="N1232" s="209"/>
      <c r="O1232" s="209"/>
      <c r="P1232" s="209"/>
      <c r="Q1232" s="209"/>
      <c r="R1232" s="209"/>
      <c r="S1232" s="209"/>
      <c r="T1232" s="210"/>
      <c r="AT1232" s="211" t="s">
        <v>165</v>
      </c>
      <c r="AU1232" s="211" t="s">
        <v>173</v>
      </c>
      <c r="AV1232" s="14" t="s">
        <v>86</v>
      </c>
      <c r="AW1232" s="14" t="s">
        <v>37</v>
      </c>
      <c r="AX1232" s="14" t="s">
        <v>84</v>
      </c>
      <c r="AY1232" s="211" t="s">
        <v>157</v>
      </c>
    </row>
    <row r="1233" spans="1:65" s="2" customFormat="1" ht="14.4" customHeight="1">
      <c r="A1233" s="36"/>
      <c r="B1233" s="37"/>
      <c r="C1233" s="176" t="s">
        <v>927</v>
      </c>
      <c r="D1233" s="176" t="s">
        <v>159</v>
      </c>
      <c r="E1233" s="177" t="s">
        <v>3758</v>
      </c>
      <c r="F1233" s="178" t="s">
        <v>3759</v>
      </c>
      <c r="G1233" s="179" t="s">
        <v>162</v>
      </c>
      <c r="H1233" s="180">
        <v>7</v>
      </c>
      <c r="I1233" s="181"/>
      <c r="J1233" s="182">
        <f>ROUND(I1233*H1233,2)</f>
        <v>0</v>
      </c>
      <c r="K1233" s="183"/>
      <c r="L1233" s="41"/>
      <c r="M1233" s="184" t="s">
        <v>19</v>
      </c>
      <c r="N1233" s="185" t="s">
        <v>47</v>
      </c>
      <c r="O1233" s="66"/>
      <c r="P1233" s="186">
        <f>O1233*H1233</f>
        <v>0</v>
      </c>
      <c r="Q1233" s="186">
        <v>0</v>
      </c>
      <c r="R1233" s="186">
        <f>Q1233*H1233</f>
        <v>0</v>
      </c>
      <c r="S1233" s="186">
        <v>0</v>
      </c>
      <c r="T1233" s="187">
        <f>S1233*H1233</f>
        <v>0</v>
      </c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R1233" s="188" t="s">
        <v>310</v>
      </c>
      <c r="AT1233" s="188" t="s">
        <v>159</v>
      </c>
      <c r="AU1233" s="188" t="s">
        <v>173</v>
      </c>
      <c r="AY1233" s="19" t="s">
        <v>157</v>
      </c>
      <c r="BE1233" s="189">
        <f>IF(N1233="základní",J1233,0)</f>
        <v>0</v>
      </c>
      <c r="BF1233" s="189">
        <f>IF(N1233="snížená",J1233,0)</f>
        <v>0</v>
      </c>
      <c r="BG1233" s="189">
        <f>IF(N1233="zákl. přenesená",J1233,0)</f>
        <v>0</v>
      </c>
      <c r="BH1233" s="189">
        <f>IF(N1233="sníž. přenesená",J1233,0)</f>
        <v>0</v>
      </c>
      <c r="BI1233" s="189">
        <f>IF(N1233="nulová",J1233,0)</f>
        <v>0</v>
      </c>
      <c r="BJ1233" s="19" t="s">
        <v>84</v>
      </c>
      <c r="BK1233" s="189">
        <f>ROUND(I1233*H1233,2)</f>
        <v>0</v>
      </c>
      <c r="BL1233" s="19" t="s">
        <v>310</v>
      </c>
      <c r="BM1233" s="188" t="s">
        <v>3760</v>
      </c>
    </row>
    <row r="1234" spans="2:51" s="13" customFormat="1" ht="10">
      <c r="B1234" s="190"/>
      <c r="C1234" s="191"/>
      <c r="D1234" s="192" t="s">
        <v>165</v>
      </c>
      <c r="E1234" s="193" t="s">
        <v>19</v>
      </c>
      <c r="F1234" s="194" t="s">
        <v>3353</v>
      </c>
      <c r="G1234" s="191"/>
      <c r="H1234" s="193" t="s">
        <v>19</v>
      </c>
      <c r="I1234" s="195"/>
      <c r="J1234" s="191"/>
      <c r="K1234" s="191"/>
      <c r="L1234" s="196"/>
      <c r="M1234" s="197"/>
      <c r="N1234" s="198"/>
      <c r="O1234" s="198"/>
      <c r="P1234" s="198"/>
      <c r="Q1234" s="198"/>
      <c r="R1234" s="198"/>
      <c r="S1234" s="198"/>
      <c r="T1234" s="199"/>
      <c r="AT1234" s="200" t="s">
        <v>165</v>
      </c>
      <c r="AU1234" s="200" t="s">
        <v>173</v>
      </c>
      <c r="AV1234" s="13" t="s">
        <v>84</v>
      </c>
      <c r="AW1234" s="13" t="s">
        <v>37</v>
      </c>
      <c r="AX1234" s="13" t="s">
        <v>76</v>
      </c>
      <c r="AY1234" s="200" t="s">
        <v>157</v>
      </c>
    </row>
    <row r="1235" spans="2:51" s="13" customFormat="1" ht="10">
      <c r="B1235" s="190"/>
      <c r="C1235" s="191"/>
      <c r="D1235" s="192" t="s">
        <v>165</v>
      </c>
      <c r="E1235" s="193" t="s">
        <v>19</v>
      </c>
      <c r="F1235" s="194" t="s">
        <v>3413</v>
      </c>
      <c r="G1235" s="191"/>
      <c r="H1235" s="193" t="s">
        <v>19</v>
      </c>
      <c r="I1235" s="195"/>
      <c r="J1235" s="191"/>
      <c r="K1235" s="191"/>
      <c r="L1235" s="196"/>
      <c r="M1235" s="197"/>
      <c r="N1235" s="198"/>
      <c r="O1235" s="198"/>
      <c r="P1235" s="198"/>
      <c r="Q1235" s="198"/>
      <c r="R1235" s="198"/>
      <c r="S1235" s="198"/>
      <c r="T1235" s="199"/>
      <c r="AT1235" s="200" t="s">
        <v>165</v>
      </c>
      <c r="AU1235" s="200" t="s">
        <v>173</v>
      </c>
      <c r="AV1235" s="13" t="s">
        <v>84</v>
      </c>
      <c r="AW1235" s="13" t="s">
        <v>37</v>
      </c>
      <c r="AX1235" s="13" t="s">
        <v>76</v>
      </c>
      <c r="AY1235" s="200" t="s">
        <v>157</v>
      </c>
    </row>
    <row r="1236" spans="2:51" s="13" customFormat="1" ht="10">
      <c r="B1236" s="190"/>
      <c r="C1236" s="191"/>
      <c r="D1236" s="192" t="s">
        <v>165</v>
      </c>
      <c r="E1236" s="193" t="s">
        <v>19</v>
      </c>
      <c r="F1236" s="194" t="s">
        <v>3414</v>
      </c>
      <c r="G1236" s="191"/>
      <c r="H1236" s="193" t="s">
        <v>19</v>
      </c>
      <c r="I1236" s="195"/>
      <c r="J1236" s="191"/>
      <c r="K1236" s="191"/>
      <c r="L1236" s="196"/>
      <c r="M1236" s="197"/>
      <c r="N1236" s="198"/>
      <c r="O1236" s="198"/>
      <c r="P1236" s="198"/>
      <c r="Q1236" s="198"/>
      <c r="R1236" s="198"/>
      <c r="S1236" s="198"/>
      <c r="T1236" s="199"/>
      <c r="AT1236" s="200" t="s">
        <v>165</v>
      </c>
      <c r="AU1236" s="200" t="s">
        <v>173</v>
      </c>
      <c r="AV1236" s="13" t="s">
        <v>84</v>
      </c>
      <c r="AW1236" s="13" t="s">
        <v>37</v>
      </c>
      <c r="AX1236" s="13" t="s">
        <v>76</v>
      </c>
      <c r="AY1236" s="200" t="s">
        <v>157</v>
      </c>
    </row>
    <row r="1237" spans="2:51" s="13" customFormat="1" ht="10">
      <c r="B1237" s="190"/>
      <c r="C1237" s="191"/>
      <c r="D1237" s="192" t="s">
        <v>165</v>
      </c>
      <c r="E1237" s="193" t="s">
        <v>19</v>
      </c>
      <c r="F1237" s="194" t="s">
        <v>3415</v>
      </c>
      <c r="G1237" s="191"/>
      <c r="H1237" s="193" t="s">
        <v>19</v>
      </c>
      <c r="I1237" s="195"/>
      <c r="J1237" s="191"/>
      <c r="K1237" s="191"/>
      <c r="L1237" s="196"/>
      <c r="M1237" s="197"/>
      <c r="N1237" s="198"/>
      <c r="O1237" s="198"/>
      <c r="P1237" s="198"/>
      <c r="Q1237" s="198"/>
      <c r="R1237" s="198"/>
      <c r="S1237" s="198"/>
      <c r="T1237" s="199"/>
      <c r="AT1237" s="200" t="s">
        <v>165</v>
      </c>
      <c r="AU1237" s="200" t="s">
        <v>173</v>
      </c>
      <c r="AV1237" s="13" t="s">
        <v>84</v>
      </c>
      <c r="AW1237" s="13" t="s">
        <v>37</v>
      </c>
      <c r="AX1237" s="13" t="s">
        <v>76</v>
      </c>
      <c r="AY1237" s="200" t="s">
        <v>157</v>
      </c>
    </row>
    <row r="1238" spans="2:51" s="14" customFormat="1" ht="10">
      <c r="B1238" s="201"/>
      <c r="C1238" s="202"/>
      <c r="D1238" s="192" t="s">
        <v>165</v>
      </c>
      <c r="E1238" s="203" t="s">
        <v>19</v>
      </c>
      <c r="F1238" s="204" t="s">
        <v>3761</v>
      </c>
      <c r="G1238" s="202"/>
      <c r="H1238" s="205">
        <v>6</v>
      </c>
      <c r="I1238" s="206"/>
      <c r="J1238" s="202"/>
      <c r="K1238" s="202"/>
      <c r="L1238" s="207"/>
      <c r="M1238" s="208"/>
      <c r="N1238" s="209"/>
      <c r="O1238" s="209"/>
      <c r="P1238" s="209"/>
      <c r="Q1238" s="209"/>
      <c r="R1238" s="209"/>
      <c r="S1238" s="209"/>
      <c r="T1238" s="210"/>
      <c r="AT1238" s="211" t="s">
        <v>165</v>
      </c>
      <c r="AU1238" s="211" t="s">
        <v>173</v>
      </c>
      <c r="AV1238" s="14" t="s">
        <v>86</v>
      </c>
      <c r="AW1238" s="14" t="s">
        <v>37</v>
      </c>
      <c r="AX1238" s="14" t="s">
        <v>76</v>
      </c>
      <c r="AY1238" s="211" t="s">
        <v>157</v>
      </c>
    </row>
    <row r="1239" spans="2:51" s="14" customFormat="1" ht="10">
      <c r="B1239" s="201"/>
      <c r="C1239" s="202"/>
      <c r="D1239" s="192" t="s">
        <v>165</v>
      </c>
      <c r="E1239" s="203" t="s">
        <v>19</v>
      </c>
      <c r="F1239" s="204" t="s">
        <v>3762</v>
      </c>
      <c r="G1239" s="202"/>
      <c r="H1239" s="205">
        <v>1</v>
      </c>
      <c r="I1239" s="206"/>
      <c r="J1239" s="202"/>
      <c r="K1239" s="202"/>
      <c r="L1239" s="207"/>
      <c r="M1239" s="208"/>
      <c r="N1239" s="209"/>
      <c r="O1239" s="209"/>
      <c r="P1239" s="209"/>
      <c r="Q1239" s="209"/>
      <c r="R1239" s="209"/>
      <c r="S1239" s="209"/>
      <c r="T1239" s="210"/>
      <c r="AT1239" s="211" t="s">
        <v>165</v>
      </c>
      <c r="AU1239" s="211" t="s">
        <v>173</v>
      </c>
      <c r="AV1239" s="14" t="s">
        <v>86</v>
      </c>
      <c r="AW1239" s="14" t="s">
        <v>37</v>
      </c>
      <c r="AX1239" s="14" t="s">
        <v>76</v>
      </c>
      <c r="AY1239" s="211" t="s">
        <v>157</v>
      </c>
    </row>
    <row r="1240" spans="2:51" s="15" customFormat="1" ht="10">
      <c r="B1240" s="217"/>
      <c r="C1240" s="218"/>
      <c r="D1240" s="192" t="s">
        <v>165</v>
      </c>
      <c r="E1240" s="219" t="s">
        <v>19</v>
      </c>
      <c r="F1240" s="220" t="s">
        <v>183</v>
      </c>
      <c r="G1240" s="218"/>
      <c r="H1240" s="221">
        <v>7</v>
      </c>
      <c r="I1240" s="222"/>
      <c r="J1240" s="218"/>
      <c r="K1240" s="218"/>
      <c r="L1240" s="223"/>
      <c r="M1240" s="224"/>
      <c r="N1240" s="225"/>
      <c r="O1240" s="225"/>
      <c r="P1240" s="225"/>
      <c r="Q1240" s="225"/>
      <c r="R1240" s="225"/>
      <c r="S1240" s="225"/>
      <c r="T1240" s="226"/>
      <c r="AT1240" s="227" t="s">
        <v>165</v>
      </c>
      <c r="AU1240" s="227" t="s">
        <v>173</v>
      </c>
      <c r="AV1240" s="15" t="s">
        <v>163</v>
      </c>
      <c r="AW1240" s="15" t="s">
        <v>37</v>
      </c>
      <c r="AX1240" s="15" t="s">
        <v>84</v>
      </c>
      <c r="AY1240" s="227" t="s">
        <v>157</v>
      </c>
    </row>
    <row r="1241" spans="1:65" s="2" customFormat="1" ht="14.4" customHeight="1">
      <c r="A1241" s="36"/>
      <c r="B1241" s="37"/>
      <c r="C1241" s="239" t="s">
        <v>934</v>
      </c>
      <c r="D1241" s="239" t="s">
        <v>311</v>
      </c>
      <c r="E1241" s="240" t="s">
        <v>3763</v>
      </c>
      <c r="F1241" s="241" t="s">
        <v>3764</v>
      </c>
      <c r="G1241" s="242" t="s">
        <v>162</v>
      </c>
      <c r="H1241" s="243">
        <v>6</v>
      </c>
      <c r="I1241" s="244"/>
      <c r="J1241" s="245">
        <f>ROUND(I1241*H1241,2)</f>
        <v>0</v>
      </c>
      <c r="K1241" s="246"/>
      <c r="L1241" s="247"/>
      <c r="M1241" s="248" t="s">
        <v>19</v>
      </c>
      <c r="N1241" s="249" t="s">
        <v>47</v>
      </c>
      <c r="O1241" s="66"/>
      <c r="P1241" s="186">
        <f>O1241*H1241</f>
        <v>0</v>
      </c>
      <c r="Q1241" s="186">
        <v>0.0004</v>
      </c>
      <c r="R1241" s="186">
        <f>Q1241*H1241</f>
        <v>0.0024000000000000002</v>
      </c>
      <c r="S1241" s="186">
        <v>0</v>
      </c>
      <c r="T1241" s="187">
        <f>S1241*H1241</f>
        <v>0</v>
      </c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R1241" s="188" t="s">
        <v>490</v>
      </c>
      <c r="AT1241" s="188" t="s">
        <v>311</v>
      </c>
      <c r="AU1241" s="188" t="s">
        <v>173</v>
      </c>
      <c r="AY1241" s="19" t="s">
        <v>157</v>
      </c>
      <c r="BE1241" s="189">
        <f>IF(N1241="základní",J1241,0)</f>
        <v>0</v>
      </c>
      <c r="BF1241" s="189">
        <f>IF(N1241="snížená",J1241,0)</f>
        <v>0</v>
      </c>
      <c r="BG1241" s="189">
        <f>IF(N1241="zákl. přenesená",J1241,0)</f>
        <v>0</v>
      </c>
      <c r="BH1241" s="189">
        <f>IF(N1241="sníž. přenesená",J1241,0)</f>
        <v>0</v>
      </c>
      <c r="BI1241" s="189">
        <f>IF(N1241="nulová",J1241,0)</f>
        <v>0</v>
      </c>
      <c r="BJ1241" s="19" t="s">
        <v>84</v>
      </c>
      <c r="BK1241" s="189">
        <f>ROUND(I1241*H1241,2)</f>
        <v>0</v>
      </c>
      <c r="BL1241" s="19" t="s">
        <v>310</v>
      </c>
      <c r="BM1241" s="188" t="s">
        <v>3765</v>
      </c>
    </row>
    <row r="1242" spans="2:51" s="13" customFormat="1" ht="10">
      <c r="B1242" s="190"/>
      <c r="C1242" s="191"/>
      <c r="D1242" s="192" t="s">
        <v>165</v>
      </c>
      <c r="E1242" s="193" t="s">
        <v>19</v>
      </c>
      <c r="F1242" s="194" t="s">
        <v>3353</v>
      </c>
      <c r="G1242" s="191"/>
      <c r="H1242" s="193" t="s">
        <v>19</v>
      </c>
      <c r="I1242" s="195"/>
      <c r="J1242" s="191"/>
      <c r="K1242" s="191"/>
      <c r="L1242" s="196"/>
      <c r="M1242" s="197"/>
      <c r="N1242" s="198"/>
      <c r="O1242" s="198"/>
      <c r="P1242" s="198"/>
      <c r="Q1242" s="198"/>
      <c r="R1242" s="198"/>
      <c r="S1242" s="198"/>
      <c r="T1242" s="199"/>
      <c r="AT1242" s="200" t="s">
        <v>165</v>
      </c>
      <c r="AU1242" s="200" t="s">
        <v>173</v>
      </c>
      <c r="AV1242" s="13" t="s">
        <v>84</v>
      </c>
      <c r="AW1242" s="13" t="s">
        <v>37</v>
      </c>
      <c r="AX1242" s="13" t="s">
        <v>76</v>
      </c>
      <c r="AY1242" s="200" t="s">
        <v>157</v>
      </c>
    </row>
    <row r="1243" spans="2:51" s="13" customFormat="1" ht="10">
      <c r="B1243" s="190"/>
      <c r="C1243" s="191"/>
      <c r="D1243" s="192" t="s">
        <v>165</v>
      </c>
      <c r="E1243" s="193" t="s">
        <v>19</v>
      </c>
      <c r="F1243" s="194" t="s">
        <v>3460</v>
      </c>
      <c r="G1243" s="191"/>
      <c r="H1243" s="193" t="s">
        <v>19</v>
      </c>
      <c r="I1243" s="195"/>
      <c r="J1243" s="191"/>
      <c r="K1243" s="191"/>
      <c r="L1243" s="196"/>
      <c r="M1243" s="197"/>
      <c r="N1243" s="198"/>
      <c r="O1243" s="198"/>
      <c r="P1243" s="198"/>
      <c r="Q1243" s="198"/>
      <c r="R1243" s="198"/>
      <c r="S1243" s="198"/>
      <c r="T1243" s="199"/>
      <c r="AT1243" s="200" t="s">
        <v>165</v>
      </c>
      <c r="AU1243" s="200" t="s">
        <v>173</v>
      </c>
      <c r="AV1243" s="13" t="s">
        <v>84</v>
      </c>
      <c r="AW1243" s="13" t="s">
        <v>37</v>
      </c>
      <c r="AX1243" s="13" t="s">
        <v>76</v>
      </c>
      <c r="AY1243" s="200" t="s">
        <v>157</v>
      </c>
    </row>
    <row r="1244" spans="2:51" s="13" customFormat="1" ht="10">
      <c r="B1244" s="190"/>
      <c r="C1244" s="191"/>
      <c r="D1244" s="192" t="s">
        <v>165</v>
      </c>
      <c r="E1244" s="193" t="s">
        <v>19</v>
      </c>
      <c r="F1244" s="194" t="s">
        <v>3414</v>
      </c>
      <c r="G1244" s="191"/>
      <c r="H1244" s="193" t="s">
        <v>19</v>
      </c>
      <c r="I1244" s="195"/>
      <c r="J1244" s="191"/>
      <c r="K1244" s="191"/>
      <c r="L1244" s="196"/>
      <c r="M1244" s="197"/>
      <c r="N1244" s="198"/>
      <c r="O1244" s="198"/>
      <c r="P1244" s="198"/>
      <c r="Q1244" s="198"/>
      <c r="R1244" s="198"/>
      <c r="S1244" s="198"/>
      <c r="T1244" s="199"/>
      <c r="AT1244" s="200" t="s">
        <v>165</v>
      </c>
      <c r="AU1244" s="200" t="s">
        <v>173</v>
      </c>
      <c r="AV1244" s="13" t="s">
        <v>84</v>
      </c>
      <c r="AW1244" s="13" t="s">
        <v>37</v>
      </c>
      <c r="AX1244" s="13" t="s">
        <v>76</v>
      </c>
      <c r="AY1244" s="200" t="s">
        <v>157</v>
      </c>
    </row>
    <row r="1245" spans="2:51" s="13" customFormat="1" ht="10">
      <c r="B1245" s="190"/>
      <c r="C1245" s="191"/>
      <c r="D1245" s="192" t="s">
        <v>165</v>
      </c>
      <c r="E1245" s="193" t="s">
        <v>19</v>
      </c>
      <c r="F1245" s="194" t="s">
        <v>3415</v>
      </c>
      <c r="G1245" s="191"/>
      <c r="H1245" s="193" t="s">
        <v>19</v>
      </c>
      <c r="I1245" s="195"/>
      <c r="J1245" s="191"/>
      <c r="K1245" s="191"/>
      <c r="L1245" s="196"/>
      <c r="M1245" s="197"/>
      <c r="N1245" s="198"/>
      <c r="O1245" s="198"/>
      <c r="P1245" s="198"/>
      <c r="Q1245" s="198"/>
      <c r="R1245" s="198"/>
      <c r="S1245" s="198"/>
      <c r="T1245" s="199"/>
      <c r="AT1245" s="200" t="s">
        <v>165</v>
      </c>
      <c r="AU1245" s="200" t="s">
        <v>173</v>
      </c>
      <c r="AV1245" s="13" t="s">
        <v>84</v>
      </c>
      <c r="AW1245" s="13" t="s">
        <v>37</v>
      </c>
      <c r="AX1245" s="13" t="s">
        <v>76</v>
      </c>
      <c r="AY1245" s="200" t="s">
        <v>157</v>
      </c>
    </row>
    <row r="1246" spans="2:51" s="14" customFormat="1" ht="10">
      <c r="B1246" s="201"/>
      <c r="C1246" s="202"/>
      <c r="D1246" s="192" t="s">
        <v>165</v>
      </c>
      <c r="E1246" s="203" t="s">
        <v>19</v>
      </c>
      <c r="F1246" s="204" t="s">
        <v>3761</v>
      </c>
      <c r="G1246" s="202"/>
      <c r="H1246" s="205">
        <v>6</v>
      </c>
      <c r="I1246" s="206"/>
      <c r="J1246" s="202"/>
      <c r="K1246" s="202"/>
      <c r="L1246" s="207"/>
      <c r="M1246" s="208"/>
      <c r="N1246" s="209"/>
      <c r="O1246" s="209"/>
      <c r="P1246" s="209"/>
      <c r="Q1246" s="209"/>
      <c r="R1246" s="209"/>
      <c r="S1246" s="209"/>
      <c r="T1246" s="210"/>
      <c r="AT1246" s="211" t="s">
        <v>165</v>
      </c>
      <c r="AU1246" s="211" t="s">
        <v>173</v>
      </c>
      <c r="AV1246" s="14" t="s">
        <v>86</v>
      </c>
      <c r="AW1246" s="14" t="s">
        <v>37</v>
      </c>
      <c r="AX1246" s="14" t="s">
        <v>76</v>
      </c>
      <c r="AY1246" s="211" t="s">
        <v>157</v>
      </c>
    </row>
    <row r="1247" spans="2:51" s="15" customFormat="1" ht="10">
      <c r="B1247" s="217"/>
      <c r="C1247" s="218"/>
      <c r="D1247" s="192" t="s">
        <v>165</v>
      </c>
      <c r="E1247" s="219" t="s">
        <v>19</v>
      </c>
      <c r="F1247" s="220" t="s">
        <v>183</v>
      </c>
      <c r="G1247" s="218"/>
      <c r="H1247" s="221">
        <v>6</v>
      </c>
      <c r="I1247" s="222"/>
      <c r="J1247" s="218"/>
      <c r="K1247" s="218"/>
      <c r="L1247" s="223"/>
      <c r="M1247" s="224"/>
      <c r="N1247" s="225"/>
      <c r="O1247" s="225"/>
      <c r="P1247" s="225"/>
      <c r="Q1247" s="225"/>
      <c r="R1247" s="225"/>
      <c r="S1247" s="225"/>
      <c r="T1247" s="226"/>
      <c r="AT1247" s="227" t="s">
        <v>165</v>
      </c>
      <c r="AU1247" s="227" t="s">
        <v>173</v>
      </c>
      <c r="AV1247" s="15" t="s">
        <v>163</v>
      </c>
      <c r="AW1247" s="15" t="s">
        <v>37</v>
      </c>
      <c r="AX1247" s="15" t="s">
        <v>84</v>
      </c>
      <c r="AY1247" s="227" t="s">
        <v>157</v>
      </c>
    </row>
    <row r="1248" spans="1:65" s="2" customFormat="1" ht="14.4" customHeight="1">
      <c r="A1248" s="36"/>
      <c r="B1248" s="37"/>
      <c r="C1248" s="239" t="s">
        <v>941</v>
      </c>
      <c r="D1248" s="239" t="s">
        <v>311</v>
      </c>
      <c r="E1248" s="240" t="s">
        <v>3766</v>
      </c>
      <c r="F1248" s="241" t="s">
        <v>3767</v>
      </c>
      <c r="G1248" s="242" t="s">
        <v>162</v>
      </c>
      <c r="H1248" s="243">
        <v>1</v>
      </c>
      <c r="I1248" s="244"/>
      <c r="J1248" s="245">
        <f>ROUND(I1248*H1248,2)</f>
        <v>0</v>
      </c>
      <c r="K1248" s="246"/>
      <c r="L1248" s="247"/>
      <c r="M1248" s="248" t="s">
        <v>19</v>
      </c>
      <c r="N1248" s="249" t="s">
        <v>47</v>
      </c>
      <c r="O1248" s="66"/>
      <c r="P1248" s="186">
        <f>O1248*H1248</f>
        <v>0</v>
      </c>
      <c r="Q1248" s="186">
        <v>0.00105</v>
      </c>
      <c r="R1248" s="186">
        <f>Q1248*H1248</f>
        <v>0.00105</v>
      </c>
      <c r="S1248" s="186">
        <v>0</v>
      </c>
      <c r="T1248" s="187">
        <f>S1248*H1248</f>
        <v>0</v>
      </c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R1248" s="188" t="s">
        <v>490</v>
      </c>
      <c r="AT1248" s="188" t="s">
        <v>311</v>
      </c>
      <c r="AU1248" s="188" t="s">
        <v>173</v>
      </c>
      <c r="AY1248" s="19" t="s">
        <v>157</v>
      </c>
      <c r="BE1248" s="189">
        <f>IF(N1248="základní",J1248,0)</f>
        <v>0</v>
      </c>
      <c r="BF1248" s="189">
        <f>IF(N1248="snížená",J1248,0)</f>
        <v>0</v>
      </c>
      <c r="BG1248" s="189">
        <f>IF(N1248="zákl. přenesená",J1248,0)</f>
        <v>0</v>
      </c>
      <c r="BH1248" s="189">
        <f>IF(N1248="sníž. přenesená",J1248,0)</f>
        <v>0</v>
      </c>
      <c r="BI1248" s="189">
        <f>IF(N1248="nulová",J1248,0)</f>
        <v>0</v>
      </c>
      <c r="BJ1248" s="19" t="s">
        <v>84</v>
      </c>
      <c r="BK1248" s="189">
        <f>ROUND(I1248*H1248,2)</f>
        <v>0</v>
      </c>
      <c r="BL1248" s="19" t="s">
        <v>310</v>
      </c>
      <c r="BM1248" s="188" t="s">
        <v>3768</v>
      </c>
    </row>
    <row r="1249" spans="2:51" s="13" customFormat="1" ht="10">
      <c r="B1249" s="190"/>
      <c r="C1249" s="191"/>
      <c r="D1249" s="192" t="s">
        <v>165</v>
      </c>
      <c r="E1249" s="193" t="s">
        <v>19</v>
      </c>
      <c r="F1249" s="194" t="s">
        <v>3353</v>
      </c>
      <c r="G1249" s="191"/>
      <c r="H1249" s="193" t="s">
        <v>19</v>
      </c>
      <c r="I1249" s="195"/>
      <c r="J1249" s="191"/>
      <c r="K1249" s="191"/>
      <c r="L1249" s="196"/>
      <c r="M1249" s="197"/>
      <c r="N1249" s="198"/>
      <c r="O1249" s="198"/>
      <c r="P1249" s="198"/>
      <c r="Q1249" s="198"/>
      <c r="R1249" s="198"/>
      <c r="S1249" s="198"/>
      <c r="T1249" s="199"/>
      <c r="AT1249" s="200" t="s">
        <v>165</v>
      </c>
      <c r="AU1249" s="200" t="s">
        <v>173</v>
      </c>
      <c r="AV1249" s="13" t="s">
        <v>84</v>
      </c>
      <c r="AW1249" s="13" t="s">
        <v>37</v>
      </c>
      <c r="AX1249" s="13" t="s">
        <v>76</v>
      </c>
      <c r="AY1249" s="200" t="s">
        <v>157</v>
      </c>
    </row>
    <row r="1250" spans="2:51" s="13" customFormat="1" ht="10">
      <c r="B1250" s="190"/>
      <c r="C1250" s="191"/>
      <c r="D1250" s="192" t="s">
        <v>165</v>
      </c>
      <c r="E1250" s="193" t="s">
        <v>19</v>
      </c>
      <c r="F1250" s="194" t="s">
        <v>3460</v>
      </c>
      <c r="G1250" s="191"/>
      <c r="H1250" s="193" t="s">
        <v>19</v>
      </c>
      <c r="I1250" s="195"/>
      <c r="J1250" s="191"/>
      <c r="K1250" s="191"/>
      <c r="L1250" s="196"/>
      <c r="M1250" s="197"/>
      <c r="N1250" s="198"/>
      <c r="O1250" s="198"/>
      <c r="P1250" s="198"/>
      <c r="Q1250" s="198"/>
      <c r="R1250" s="198"/>
      <c r="S1250" s="198"/>
      <c r="T1250" s="199"/>
      <c r="AT1250" s="200" t="s">
        <v>165</v>
      </c>
      <c r="AU1250" s="200" t="s">
        <v>173</v>
      </c>
      <c r="AV1250" s="13" t="s">
        <v>84</v>
      </c>
      <c r="AW1250" s="13" t="s">
        <v>37</v>
      </c>
      <c r="AX1250" s="13" t="s">
        <v>76</v>
      </c>
      <c r="AY1250" s="200" t="s">
        <v>157</v>
      </c>
    </row>
    <row r="1251" spans="2:51" s="13" customFormat="1" ht="10">
      <c r="B1251" s="190"/>
      <c r="C1251" s="191"/>
      <c r="D1251" s="192" t="s">
        <v>165</v>
      </c>
      <c r="E1251" s="193" t="s">
        <v>19</v>
      </c>
      <c r="F1251" s="194" t="s">
        <v>3414</v>
      </c>
      <c r="G1251" s="191"/>
      <c r="H1251" s="193" t="s">
        <v>19</v>
      </c>
      <c r="I1251" s="195"/>
      <c r="J1251" s="191"/>
      <c r="K1251" s="191"/>
      <c r="L1251" s="196"/>
      <c r="M1251" s="197"/>
      <c r="N1251" s="198"/>
      <c r="O1251" s="198"/>
      <c r="P1251" s="198"/>
      <c r="Q1251" s="198"/>
      <c r="R1251" s="198"/>
      <c r="S1251" s="198"/>
      <c r="T1251" s="199"/>
      <c r="AT1251" s="200" t="s">
        <v>165</v>
      </c>
      <c r="AU1251" s="200" t="s">
        <v>173</v>
      </c>
      <c r="AV1251" s="13" t="s">
        <v>84</v>
      </c>
      <c r="AW1251" s="13" t="s">
        <v>37</v>
      </c>
      <c r="AX1251" s="13" t="s">
        <v>76</v>
      </c>
      <c r="AY1251" s="200" t="s">
        <v>157</v>
      </c>
    </row>
    <row r="1252" spans="2:51" s="13" customFormat="1" ht="10">
      <c r="B1252" s="190"/>
      <c r="C1252" s="191"/>
      <c r="D1252" s="192" t="s">
        <v>165</v>
      </c>
      <c r="E1252" s="193" t="s">
        <v>19</v>
      </c>
      <c r="F1252" s="194" t="s">
        <v>3415</v>
      </c>
      <c r="G1252" s="191"/>
      <c r="H1252" s="193" t="s">
        <v>19</v>
      </c>
      <c r="I1252" s="195"/>
      <c r="J1252" s="191"/>
      <c r="K1252" s="191"/>
      <c r="L1252" s="196"/>
      <c r="M1252" s="197"/>
      <c r="N1252" s="198"/>
      <c r="O1252" s="198"/>
      <c r="P1252" s="198"/>
      <c r="Q1252" s="198"/>
      <c r="R1252" s="198"/>
      <c r="S1252" s="198"/>
      <c r="T1252" s="199"/>
      <c r="AT1252" s="200" t="s">
        <v>165</v>
      </c>
      <c r="AU1252" s="200" t="s">
        <v>173</v>
      </c>
      <c r="AV1252" s="13" t="s">
        <v>84</v>
      </c>
      <c r="AW1252" s="13" t="s">
        <v>37</v>
      </c>
      <c r="AX1252" s="13" t="s">
        <v>76</v>
      </c>
      <c r="AY1252" s="200" t="s">
        <v>157</v>
      </c>
    </row>
    <row r="1253" spans="2:51" s="14" customFormat="1" ht="10">
      <c r="B1253" s="201"/>
      <c r="C1253" s="202"/>
      <c r="D1253" s="192" t="s">
        <v>165</v>
      </c>
      <c r="E1253" s="203" t="s">
        <v>19</v>
      </c>
      <c r="F1253" s="204" t="s">
        <v>3762</v>
      </c>
      <c r="G1253" s="202"/>
      <c r="H1253" s="205">
        <v>1</v>
      </c>
      <c r="I1253" s="206"/>
      <c r="J1253" s="202"/>
      <c r="K1253" s="202"/>
      <c r="L1253" s="207"/>
      <c r="M1253" s="208"/>
      <c r="N1253" s="209"/>
      <c r="O1253" s="209"/>
      <c r="P1253" s="209"/>
      <c r="Q1253" s="209"/>
      <c r="R1253" s="209"/>
      <c r="S1253" s="209"/>
      <c r="T1253" s="210"/>
      <c r="AT1253" s="211" t="s">
        <v>165</v>
      </c>
      <c r="AU1253" s="211" t="s">
        <v>173</v>
      </c>
      <c r="AV1253" s="14" t="s">
        <v>86</v>
      </c>
      <c r="AW1253" s="14" t="s">
        <v>37</v>
      </c>
      <c r="AX1253" s="14" t="s">
        <v>84</v>
      </c>
      <c r="AY1253" s="211" t="s">
        <v>157</v>
      </c>
    </row>
    <row r="1254" spans="1:65" s="2" customFormat="1" ht="14.4" customHeight="1">
      <c r="A1254" s="36"/>
      <c r="B1254" s="37"/>
      <c r="C1254" s="176" t="s">
        <v>947</v>
      </c>
      <c r="D1254" s="176" t="s">
        <v>159</v>
      </c>
      <c r="E1254" s="177" t="s">
        <v>3769</v>
      </c>
      <c r="F1254" s="178" t="s">
        <v>3770</v>
      </c>
      <c r="G1254" s="179" t="s">
        <v>162</v>
      </c>
      <c r="H1254" s="180">
        <v>2</v>
      </c>
      <c r="I1254" s="181"/>
      <c r="J1254" s="182">
        <f>ROUND(I1254*H1254,2)</f>
        <v>0</v>
      </c>
      <c r="K1254" s="183"/>
      <c r="L1254" s="41"/>
      <c r="M1254" s="184" t="s">
        <v>19</v>
      </c>
      <c r="N1254" s="185" t="s">
        <v>47</v>
      </c>
      <c r="O1254" s="66"/>
      <c r="P1254" s="186">
        <f>O1254*H1254</f>
        <v>0</v>
      </c>
      <c r="Q1254" s="186">
        <v>0</v>
      </c>
      <c r="R1254" s="186">
        <f>Q1254*H1254</f>
        <v>0</v>
      </c>
      <c r="S1254" s="186">
        <v>0</v>
      </c>
      <c r="T1254" s="187">
        <f>S1254*H1254</f>
        <v>0</v>
      </c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R1254" s="188" t="s">
        <v>310</v>
      </c>
      <c r="AT1254" s="188" t="s">
        <v>159</v>
      </c>
      <c r="AU1254" s="188" t="s">
        <v>173</v>
      </c>
      <c r="AY1254" s="19" t="s">
        <v>157</v>
      </c>
      <c r="BE1254" s="189">
        <f>IF(N1254="základní",J1254,0)</f>
        <v>0</v>
      </c>
      <c r="BF1254" s="189">
        <f>IF(N1254="snížená",J1254,0)</f>
        <v>0</v>
      </c>
      <c r="BG1254" s="189">
        <f>IF(N1254="zákl. přenesená",J1254,0)</f>
        <v>0</v>
      </c>
      <c r="BH1254" s="189">
        <f>IF(N1254="sníž. přenesená",J1254,0)</f>
        <v>0</v>
      </c>
      <c r="BI1254" s="189">
        <f>IF(N1254="nulová",J1254,0)</f>
        <v>0</v>
      </c>
      <c r="BJ1254" s="19" t="s">
        <v>84</v>
      </c>
      <c r="BK1254" s="189">
        <f>ROUND(I1254*H1254,2)</f>
        <v>0</v>
      </c>
      <c r="BL1254" s="19" t="s">
        <v>310</v>
      </c>
      <c r="BM1254" s="188" t="s">
        <v>3771</v>
      </c>
    </row>
    <row r="1255" spans="2:51" s="13" customFormat="1" ht="10">
      <c r="B1255" s="190"/>
      <c r="C1255" s="191"/>
      <c r="D1255" s="192" t="s">
        <v>165</v>
      </c>
      <c r="E1255" s="193" t="s">
        <v>19</v>
      </c>
      <c r="F1255" s="194" t="s">
        <v>3353</v>
      </c>
      <c r="G1255" s="191"/>
      <c r="H1255" s="193" t="s">
        <v>19</v>
      </c>
      <c r="I1255" s="195"/>
      <c r="J1255" s="191"/>
      <c r="K1255" s="191"/>
      <c r="L1255" s="196"/>
      <c r="M1255" s="197"/>
      <c r="N1255" s="198"/>
      <c r="O1255" s="198"/>
      <c r="P1255" s="198"/>
      <c r="Q1255" s="198"/>
      <c r="R1255" s="198"/>
      <c r="S1255" s="198"/>
      <c r="T1255" s="199"/>
      <c r="AT1255" s="200" t="s">
        <v>165</v>
      </c>
      <c r="AU1255" s="200" t="s">
        <v>173</v>
      </c>
      <c r="AV1255" s="13" t="s">
        <v>84</v>
      </c>
      <c r="AW1255" s="13" t="s">
        <v>37</v>
      </c>
      <c r="AX1255" s="13" t="s">
        <v>76</v>
      </c>
      <c r="AY1255" s="200" t="s">
        <v>157</v>
      </c>
    </row>
    <row r="1256" spans="2:51" s="13" customFormat="1" ht="10">
      <c r="B1256" s="190"/>
      <c r="C1256" s="191"/>
      <c r="D1256" s="192" t="s">
        <v>165</v>
      </c>
      <c r="E1256" s="193" t="s">
        <v>19</v>
      </c>
      <c r="F1256" s="194" t="s">
        <v>3413</v>
      </c>
      <c r="G1256" s="191"/>
      <c r="H1256" s="193" t="s">
        <v>19</v>
      </c>
      <c r="I1256" s="195"/>
      <c r="J1256" s="191"/>
      <c r="K1256" s="191"/>
      <c r="L1256" s="196"/>
      <c r="M1256" s="197"/>
      <c r="N1256" s="198"/>
      <c r="O1256" s="198"/>
      <c r="P1256" s="198"/>
      <c r="Q1256" s="198"/>
      <c r="R1256" s="198"/>
      <c r="S1256" s="198"/>
      <c r="T1256" s="199"/>
      <c r="AT1256" s="200" t="s">
        <v>165</v>
      </c>
      <c r="AU1256" s="200" t="s">
        <v>173</v>
      </c>
      <c r="AV1256" s="13" t="s">
        <v>84</v>
      </c>
      <c r="AW1256" s="13" t="s">
        <v>37</v>
      </c>
      <c r="AX1256" s="13" t="s">
        <v>76</v>
      </c>
      <c r="AY1256" s="200" t="s">
        <v>157</v>
      </c>
    </row>
    <row r="1257" spans="2:51" s="13" customFormat="1" ht="10">
      <c r="B1257" s="190"/>
      <c r="C1257" s="191"/>
      <c r="D1257" s="192" t="s">
        <v>165</v>
      </c>
      <c r="E1257" s="193" t="s">
        <v>19</v>
      </c>
      <c r="F1257" s="194" t="s">
        <v>3414</v>
      </c>
      <c r="G1257" s="191"/>
      <c r="H1257" s="193" t="s">
        <v>19</v>
      </c>
      <c r="I1257" s="195"/>
      <c r="J1257" s="191"/>
      <c r="K1257" s="191"/>
      <c r="L1257" s="196"/>
      <c r="M1257" s="197"/>
      <c r="N1257" s="198"/>
      <c r="O1257" s="198"/>
      <c r="P1257" s="198"/>
      <c r="Q1257" s="198"/>
      <c r="R1257" s="198"/>
      <c r="S1257" s="198"/>
      <c r="T1257" s="199"/>
      <c r="AT1257" s="200" t="s">
        <v>165</v>
      </c>
      <c r="AU1257" s="200" t="s">
        <v>173</v>
      </c>
      <c r="AV1257" s="13" t="s">
        <v>84</v>
      </c>
      <c r="AW1257" s="13" t="s">
        <v>37</v>
      </c>
      <c r="AX1257" s="13" t="s">
        <v>76</v>
      </c>
      <c r="AY1257" s="200" t="s">
        <v>157</v>
      </c>
    </row>
    <row r="1258" spans="2:51" s="13" customFormat="1" ht="10">
      <c r="B1258" s="190"/>
      <c r="C1258" s="191"/>
      <c r="D1258" s="192" t="s">
        <v>165</v>
      </c>
      <c r="E1258" s="193" t="s">
        <v>19</v>
      </c>
      <c r="F1258" s="194" t="s">
        <v>3415</v>
      </c>
      <c r="G1258" s="191"/>
      <c r="H1258" s="193" t="s">
        <v>19</v>
      </c>
      <c r="I1258" s="195"/>
      <c r="J1258" s="191"/>
      <c r="K1258" s="191"/>
      <c r="L1258" s="196"/>
      <c r="M1258" s="197"/>
      <c r="N1258" s="198"/>
      <c r="O1258" s="198"/>
      <c r="P1258" s="198"/>
      <c r="Q1258" s="198"/>
      <c r="R1258" s="198"/>
      <c r="S1258" s="198"/>
      <c r="T1258" s="199"/>
      <c r="AT1258" s="200" t="s">
        <v>165</v>
      </c>
      <c r="AU1258" s="200" t="s">
        <v>173</v>
      </c>
      <c r="AV1258" s="13" t="s">
        <v>84</v>
      </c>
      <c r="AW1258" s="13" t="s">
        <v>37</v>
      </c>
      <c r="AX1258" s="13" t="s">
        <v>76</v>
      </c>
      <c r="AY1258" s="200" t="s">
        <v>157</v>
      </c>
    </row>
    <row r="1259" spans="2:51" s="14" customFormat="1" ht="10">
      <c r="B1259" s="201"/>
      <c r="C1259" s="202"/>
      <c r="D1259" s="192" t="s">
        <v>165</v>
      </c>
      <c r="E1259" s="203" t="s">
        <v>19</v>
      </c>
      <c r="F1259" s="204" t="s">
        <v>3772</v>
      </c>
      <c r="G1259" s="202"/>
      <c r="H1259" s="205">
        <v>2</v>
      </c>
      <c r="I1259" s="206"/>
      <c r="J1259" s="202"/>
      <c r="K1259" s="202"/>
      <c r="L1259" s="207"/>
      <c r="M1259" s="208"/>
      <c r="N1259" s="209"/>
      <c r="O1259" s="209"/>
      <c r="P1259" s="209"/>
      <c r="Q1259" s="209"/>
      <c r="R1259" s="209"/>
      <c r="S1259" s="209"/>
      <c r="T1259" s="210"/>
      <c r="AT1259" s="211" t="s">
        <v>165</v>
      </c>
      <c r="AU1259" s="211" t="s">
        <v>173</v>
      </c>
      <c r="AV1259" s="14" t="s">
        <v>86</v>
      </c>
      <c r="AW1259" s="14" t="s">
        <v>37</v>
      </c>
      <c r="AX1259" s="14" t="s">
        <v>76</v>
      </c>
      <c r="AY1259" s="211" t="s">
        <v>157</v>
      </c>
    </row>
    <row r="1260" spans="2:51" s="15" customFormat="1" ht="10">
      <c r="B1260" s="217"/>
      <c r="C1260" s="218"/>
      <c r="D1260" s="192" t="s">
        <v>165</v>
      </c>
      <c r="E1260" s="219" t="s">
        <v>19</v>
      </c>
      <c r="F1260" s="220" t="s">
        <v>183</v>
      </c>
      <c r="G1260" s="218"/>
      <c r="H1260" s="221">
        <v>2</v>
      </c>
      <c r="I1260" s="222"/>
      <c r="J1260" s="218"/>
      <c r="K1260" s="218"/>
      <c r="L1260" s="223"/>
      <c r="M1260" s="224"/>
      <c r="N1260" s="225"/>
      <c r="O1260" s="225"/>
      <c r="P1260" s="225"/>
      <c r="Q1260" s="225"/>
      <c r="R1260" s="225"/>
      <c r="S1260" s="225"/>
      <c r="T1260" s="226"/>
      <c r="AT1260" s="227" t="s">
        <v>165</v>
      </c>
      <c r="AU1260" s="227" t="s">
        <v>173</v>
      </c>
      <c r="AV1260" s="15" t="s">
        <v>163</v>
      </c>
      <c r="AW1260" s="15" t="s">
        <v>37</v>
      </c>
      <c r="AX1260" s="15" t="s">
        <v>84</v>
      </c>
      <c r="AY1260" s="227" t="s">
        <v>157</v>
      </c>
    </row>
    <row r="1261" spans="1:65" s="2" customFormat="1" ht="14.4" customHeight="1">
      <c r="A1261" s="36"/>
      <c r="B1261" s="37"/>
      <c r="C1261" s="239" t="s">
        <v>954</v>
      </c>
      <c r="D1261" s="239" t="s">
        <v>311</v>
      </c>
      <c r="E1261" s="240" t="s">
        <v>3773</v>
      </c>
      <c r="F1261" s="241" t="s">
        <v>3774</v>
      </c>
      <c r="G1261" s="242" t="s">
        <v>162</v>
      </c>
      <c r="H1261" s="243">
        <v>2</v>
      </c>
      <c r="I1261" s="244"/>
      <c r="J1261" s="245">
        <f>ROUND(I1261*H1261,2)</f>
        <v>0</v>
      </c>
      <c r="K1261" s="246"/>
      <c r="L1261" s="247"/>
      <c r="M1261" s="248" t="s">
        <v>19</v>
      </c>
      <c r="N1261" s="249" t="s">
        <v>47</v>
      </c>
      <c r="O1261" s="66"/>
      <c r="P1261" s="186">
        <f>O1261*H1261</f>
        <v>0</v>
      </c>
      <c r="Q1261" s="186">
        <v>0.00047</v>
      </c>
      <c r="R1261" s="186">
        <f>Q1261*H1261</f>
        <v>0.00094</v>
      </c>
      <c r="S1261" s="186">
        <v>0</v>
      </c>
      <c r="T1261" s="187">
        <f>S1261*H1261</f>
        <v>0</v>
      </c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R1261" s="188" t="s">
        <v>490</v>
      </c>
      <c r="AT1261" s="188" t="s">
        <v>311</v>
      </c>
      <c r="AU1261" s="188" t="s">
        <v>173</v>
      </c>
      <c r="AY1261" s="19" t="s">
        <v>157</v>
      </c>
      <c r="BE1261" s="189">
        <f>IF(N1261="základní",J1261,0)</f>
        <v>0</v>
      </c>
      <c r="BF1261" s="189">
        <f>IF(N1261="snížená",J1261,0)</f>
        <v>0</v>
      </c>
      <c r="BG1261" s="189">
        <f>IF(N1261="zákl. přenesená",J1261,0)</f>
        <v>0</v>
      </c>
      <c r="BH1261" s="189">
        <f>IF(N1261="sníž. přenesená",J1261,0)</f>
        <v>0</v>
      </c>
      <c r="BI1261" s="189">
        <f>IF(N1261="nulová",J1261,0)</f>
        <v>0</v>
      </c>
      <c r="BJ1261" s="19" t="s">
        <v>84</v>
      </c>
      <c r="BK1261" s="189">
        <f>ROUND(I1261*H1261,2)</f>
        <v>0</v>
      </c>
      <c r="BL1261" s="19" t="s">
        <v>310</v>
      </c>
      <c r="BM1261" s="188" t="s">
        <v>3775</v>
      </c>
    </row>
    <row r="1262" spans="2:51" s="13" customFormat="1" ht="10">
      <c r="B1262" s="190"/>
      <c r="C1262" s="191"/>
      <c r="D1262" s="192" t="s">
        <v>165</v>
      </c>
      <c r="E1262" s="193" t="s">
        <v>19</v>
      </c>
      <c r="F1262" s="194" t="s">
        <v>3353</v>
      </c>
      <c r="G1262" s="191"/>
      <c r="H1262" s="193" t="s">
        <v>19</v>
      </c>
      <c r="I1262" s="195"/>
      <c r="J1262" s="191"/>
      <c r="K1262" s="191"/>
      <c r="L1262" s="196"/>
      <c r="M1262" s="197"/>
      <c r="N1262" s="198"/>
      <c r="O1262" s="198"/>
      <c r="P1262" s="198"/>
      <c r="Q1262" s="198"/>
      <c r="R1262" s="198"/>
      <c r="S1262" s="198"/>
      <c r="T1262" s="199"/>
      <c r="AT1262" s="200" t="s">
        <v>165</v>
      </c>
      <c r="AU1262" s="200" t="s">
        <v>173</v>
      </c>
      <c r="AV1262" s="13" t="s">
        <v>84</v>
      </c>
      <c r="AW1262" s="13" t="s">
        <v>37</v>
      </c>
      <c r="AX1262" s="13" t="s">
        <v>76</v>
      </c>
      <c r="AY1262" s="200" t="s">
        <v>157</v>
      </c>
    </row>
    <row r="1263" spans="2:51" s="13" customFormat="1" ht="10">
      <c r="B1263" s="190"/>
      <c r="C1263" s="191"/>
      <c r="D1263" s="192" t="s">
        <v>165</v>
      </c>
      <c r="E1263" s="193" t="s">
        <v>19</v>
      </c>
      <c r="F1263" s="194" t="s">
        <v>3460</v>
      </c>
      <c r="G1263" s="191"/>
      <c r="H1263" s="193" t="s">
        <v>19</v>
      </c>
      <c r="I1263" s="195"/>
      <c r="J1263" s="191"/>
      <c r="K1263" s="191"/>
      <c r="L1263" s="196"/>
      <c r="M1263" s="197"/>
      <c r="N1263" s="198"/>
      <c r="O1263" s="198"/>
      <c r="P1263" s="198"/>
      <c r="Q1263" s="198"/>
      <c r="R1263" s="198"/>
      <c r="S1263" s="198"/>
      <c r="T1263" s="199"/>
      <c r="AT1263" s="200" t="s">
        <v>165</v>
      </c>
      <c r="AU1263" s="200" t="s">
        <v>173</v>
      </c>
      <c r="AV1263" s="13" t="s">
        <v>84</v>
      </c>
      <c r="AW1263" s="13" t="s">
        <v>37</v>
      </c>
      <c r="AX1263" s="13" t="s">
        <v>76</v>
      </c>
      <c r="AY1263" s="200" t="s">
        <v>157</v>
      </c>
    </row>
    <row r="1264" spans="2:51" s="13" customFormat="1" ht="10">
      <c r="B1264" s="190"/>
      <c r="C1264" s="191"/>
      <c r="D1264" s="192" t="s">
        <v>165</v>
      </c>
      <c r="E1264" s="193" t="s">
        <v>19</v>
      </c>
      <c r="F1264" s="194" t="s">
        <v>3414</v>
      </c>
      <c r="G1264" s="191"/>
      <c r="H1264" s="193" t="s">
        <v>19</v>
      </c>
      <c r="I1264" s="195"/>
      <c r="J1264" s="191"/>
      <c r="K1264" s="191"/>
      <c r="L1264" s="196"/>
      <c r="M1264" s="197"/>
      <c r="N1264" s="198"/>
      <c r="O1264" s="198"/>
      <c r="P1264" s="198"/>
      <c r="Q1264" s="198"/>
      <c r="R1264" s="198"/>
      <c r="S1264" s="198"/>
      <c r="T1264" s="199"/>
      <c r="AT1264" s="200" t="s">
        <v>165</v>
      </c>
      <c r="AU1264" s="200" t="s">
        <v>173</v>
      </c>
      <c r="AV1264" s="13" t="s">
        <v>84</v>
      </c>
      <c r="AW1264" s="13" t="s">
        <v>37</v>
      </c>
      <c r="AX1264" s="13" t="s">
        <v>76</v>
      </c>
      <c r="AY1264" s="200" t="s">
        <v>157</v>
      </c>
    </row>
    <row r="1265" spans="2:51" s="13" customFormat="1" ht="10">
      <c r="B1265" s="190"/>
      <c r="C1265" s="191"/>
      <c r="D1265" s="192" t="s">
        <v>165</v>
      </c>
      <c r="E1265" s="193" t="s">
        <v>19</v>
      </c>
      <c r="F1265" s="194" t="s">
        <v>3415</v>
      </c>
      <c r="G1265" s="191"/>
      <c r="H1265" s="193" t="s">
        <v>19</v>
      </c>
      <c r="I1265" s="195"/>
      <c r="J1265" s="191"/>
      <c r="K1265" s="191"/>
      <c r="L1265" s="196"/>
      <c r="M1265" s="197"/>
      <c r="N1265" s="198"/>
      <c r="O1265" s="198"/>
      <c r="P1265" s="198"/>
      <c r="Q1265" s="198"/>
      <c r="R1265" s="198"/>
      <c r="S1265" s="198"/>
      <c r="T1265" s="199"/>
      <c r="AT1265" s="200" t="s">
        <v>165</v>
      </c>
      <c r="AU1265" s="200" t="s">
        <v>173</v>
      </c>
      <c r="AV1265" s="13" t="s">
        <v>84</v>
      </c>
      <c r="AW1265" s="13" t="s">
        <v>37</v>
      </c>
      <c r="AX1265" s="13" t="s">
        <v>76</v>
      </c>
      <c r="AY1265" s="200" t="s">
        <v>157</v>
      </c>
    </row>
    <row r="1266" spans="2:51" s="14" customFormat="1" ht="10">
      <c r="B1266" s="201"/>
      <c r="C1266" s="202"/>
      <c r="D1266" s="192" t="s">
        <v>165</v>
      </c>
      <c r="E1266" s="203" t="s">
        <v>19</v>
      </c>
      <c r="F1266" s="204" t="s">
        <v>3776</v>
      </c>
      <c r="G1266" s="202"/>
      <c r="H1266" s="205">
        <v>2</v>
      </c>
      <c r="I1266" s="206"/>
      <c r="J1266" s="202"/>
      <c r="K1266" s="202"/>
      <c r="L1266" s="207"/>
      <c r="M1266" s="208"/>
      <c r="N1266" s="209"/>
      <c r="O1266" s="209"/>
      <c r="P1266" s="209"/>
      <c r="Q1266" s="209"/>
      <c r="R1266" s="209"/>
      <c r="S1266" s="209"/>
      <c r="T1266" s="210"/>
      <c r="AT1266" s="211" t="s">
        <v>165</v>
      </c>
      <c r="AU1266" s="211" t="s">
        <v>173</v>
      </c>
      <c r="AV1266" s="14" t="s">
        <v>86</v>
      </c>
      <c r="AW1266" s="14" t="s">
        <v>37</v>
      </c>
      <c r="AX1266" s="14" t="s">
        <v>84</v>
      </c>
      <c r="AY1266" s="211" t="s">
        <v>157</v>
      </c>
    </row>
    <row r="1267" spans="1:65" s="2" customFormat="1" ht="14.4" customHeight="1">
      <c r="A1267" s="36"/>
      <c r="B1267" s="37"/>
      <c r="C1267" s="176" t="s">
        <v>961</v>
      </c>
      <c r="D1267" s="176" t="s">
        <v>159</v>
      </c>
      <c r="E1267" s="177" t="s">
        <v>3777</v>
      </c>
      <c r="F1267" s="178" t="s">
        <v>3778</v>
      </c>
      <c r="G1267" s="179" t="s">
        <v>162</v>
      </c>
      <c r="H1267" s="180">
        <v>1</v>
      </c>
      <c r="I1267" s="181"/>
      <c r="J1267" s="182">
        <f>ROUND(I1267*H1267,2)</f>
        <v>0</v>
      </c>
      <c r="K1267" s="183"/>
      <c r="L1267" s="41"/>
      <c r="M1267" s="184" t="s">
        <v>19</v>
      </c>
      <c r="N1267" s="185" t="s">
        <v>47</v>
      </c>
      <c r="O1267" s="66"/>
      <c r="P1267" s="186">
        <f>O1267*H1267</f>
        <v>0</v>
      </c>
      <c r="Q1267" s="186">
        <v>0</v>
      </c>
      <c r="R1267" s="186">
        <f>Q1267*H1267</f>
        <v>0</v>
      </c>
      <c r="S1267" s="186">
        <v>0</v>
      </c>
      <c r="T1267" s="187">
        <f>S1267*H1267</f>
        <v>0</v>
      </c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R1267" s="188" t="s">
        <v>310</v>
      </c>
      <c r="AT1267" s="188" t="s">
        <v>159</v>
      </c>
      <c r="AU1267" s="188" t="s">
        <v>173</v>
      </c>
      <c r="AY1267" s="19" t="s">
        <v>157</v>
      </c>
      <c r="BE1267" s="189">
        <f>IF(N1267="základní",J1267,0)</f>
        <v>0</v>
      </c>
      <c r="BF1267" s="189">
        <f>IF(N1267="snížená",J1267,0)</f>
        <v>0</v>
      </c>
      <c r="BG1267" s="189">
        <f>IF(N1267="zákl. přenesená",J1267,0)</f>
        <v>0</v>
      </c>
      <c r="BH1267" s="189">
        <f>IF(N1267="sníž. přenesená",J1267,0)</f>
        <v>0</v>
      </c>
      <c r="BI1267" s="189">
        <f>IF(N1267="nulová",J1267,0)</f>
        <v>0</v>
      </c>
      <c r="BJ1267" s="19" t="s">
        <v>84</v>
      </c>
      <c r="BK1267" s="189">
        <f>ROUND(I1267*H1267,2)</f>
        <v>0</v>
      </c>
      <c r="BL1267" s="19" t="s">
        <v>310</v>
      </c>
      <c r="BM1267" s="188" t="s">
        <v>3779</v>
      </c>
    </row>
    <row r="1268" spans="2:51" s="13" customFormat="1" ht="10">
      <c r="B1268" s="190"/>
      <c r="C1268" s="191"/>
      <c r="D1268" s="192" t="s">
        <v>165</v>
      </c>
      <c r="E1268" s="193" t="s">
        <v>19</v>
      </c>
      <c r="F1268" s="194" t="s">
        <v>3353</v>
      </c>
      <c r="G1268" s="191"/>
      <c r="H1268" s="193" t="s">
        <v>19</v>
      </c>
      <c r="I1268" s="195"/>
      <c r="J1268" s="191"/>
      <c r="K1268" s="191"/>
      <c r="L1268" s="196"/>
      <c r="M1268" s="197"/>
      <c r="N1268" s="198"/>
      <c r="O1268" s="198"/>
      <c r="P1268" s="198"/>
      <c r="Q1268" s="198"/>
      <c r="R1268" s="198"/>
      <c r="S1268" s="198"/>
      <c r="T1268" s="199"/>
      <c r="AT1268" s="200" t="s">
        <v>165</v>
      </c>
      <c r="AU1268" s="200" t="s">
        <v>173</v>
      </c>
      <c r="AV1268" s="13" t="s">
        <v>84</v>
      </c>
      <c r="AW1268" s="13" t="s">
        <v>37</v>
      </c>
      <c r="AX1268" s="13" t="s">
        <v>76</v>
      </c>
      <c r="AY1268" s="200" t="s">
        <v>157</v>
      </c>
    </row>
    <row r="1269" spans="2:51" s="13" customFormat="1" ht="10">
      <c r="B1269" s="190"/>
      <c r="C1269" s="191"/>
      <c r="D1269" s="192" t="s">
        <v>165</v>
      </c>
      <c r="E1269" s="193" t="s">
        <v>19</v>
      </c>
      <c r="F1269" s="194" t="s">
        <v>3413</v>
      </c>
      <c r="G1269" s="191"/>
      <c r="H1269" s="193" t="s">
        <v>19</v>
      </c>
      <c r="I1269" s="195"/>
      <c r="J1269" s="191"/>
      <c r="K1269" s="191"/>
      <c r="L1269" s="196"/>
      <c r="M1269" s="197"/>
      <c r="N1269" s="198"/>
      <c r="O1269" s="198"/>
      <c r="P1269" s="198"/>
      <c r="Q1269" s="198"/>
      <c r="R1269" s="198"/>
      <c r="S1269" s="198"/>
      <c r="T1269" s="199"/>
      <c r="AT1269" s="200" t="s">
        <v>165</v>
      </c>
      <c r="AU1269" s="200" t="s">
        <v>173</v>
      </c>
      <c r="AV1269" s="13" t="s">
        <v>84</v>
      </c>
      <c r="AW1269" s="13" t="s">
        <v>37</v>
      </c>
      <c r="AX1269" s="13" t="s">
        <v>76</v>
      </c>
      <c r="AY1269" s="200" t="s">
        <v>157</v>
      </c>
    </row>
    <row r="1270" spans="2:51" s="13" customFormat="1" ht="10">
      <c r="B1270" s="190"/>
      <c r="C1270" s="191"/>
      <c r="D1270" s="192" t="s">
        <v>165</v>
      </c>
      <c r="E1270" s="193" t="s">
        <v>19</v>
      </c>
      <c r="F1270" s="194" t="s">
        <v>3414</v>
      </c>
      <c r="G1270" s="191"/>
      <c r="H1270" s="193" t="s">
        <v>19</v>
      </c>
      <c r="I1270" s="195"/>
      <c r="J1270" s="191"/>
      <c r="K1270" s="191"/>
      <c r="L1270" s="196"/>
      <c r="M1270" s="197"/>
      <c r="N1270" s="198"/>
      <c r="O1270" s="198"/>
      <c r="P1270" s="198"/>
      <c r="Q1270" s="198"/>
      <c r="R1270" s="198"/>
      <c r="S1270" s="198"/>
      <c r="T1270" s="199"/>
      <c r="AT1270" s="200" t="s">
        <v>165</v>
      </c>
      <c r="AU1270" s="200" t="s">
        <v>173</v>
      </c>
      <c r="AV1270" s="13" t="s">
        <v>84</v>
      </c>
      <c r="AW1270" s="13" t="s">
        <v>37</v>
      </c>
      <c r="AX1270" s="13" t="s">
        <v>76</v>
      </c>
      <c r="AY1270" s="200" t="s">
        <v>157</v>
      </c>
    </row>
    <row r="1271" spans="2:51" s="13" customFormat="1" ht="10">
      <c r="B1271" s="190"/>
      <c r="C1271" s="191"/>
      <c r="D1271" s="192" t="s">
        <v>165</v>
      </c>
      <c r="E1271" s="193" t="s">
        <v>19</v>
      </c>
      <c r="F1271" s="194" t="s">
        <v>3415</v>
      </c>
      <c r="G1271" s="191"/>
      <c r="H1271" s="193" t="s">
        <v>19</v>
      </c>
      <c r="I1271" s="195"/>
      <c r="J1271" s="191"/>
      <c r="K1271" s="191"/>
      <c r="L1271" s="196"/>
      <c r="M1271" s="197"/>
      <c r="N1271" s="198"/>
      <c r="O1271" s="198"/>
      <c r="P1271" s="198"/>
      <c r="Q1271" s="198"/>
      <c r="R1271" s="198"/>
      <c r="S1271" s="198"/>
      <c r="T1271" s="199"/>
      <c r="AT1271" s="200" t="s">
        <v>165</v>
      </c>
      <c r="AU1271" s="200" t="s">
        <v>173</v>
      </c>
      <c r="AV1271" s="13" t="s">
        <v>84</v>
      </c>
      <c r="AW1271" s="13" t="s">
        <v>37</v>
      </c>
      <c r="AX1271" s="13" t="s">
        <v>76</v>
      </c>
      <c r="AY1271" s="200" t="s">
        <v>157</v>
      </c>
    </row>
    <row r="1272" spans="2:51" s="14" customFormat="1" ht="10">
      <c r="B1272" s="201"/>
      <c r="C1272" s="202"/>
      <c r="D1272" s="192" t="s">
        <v>165</v>
      </c>
      <c r="E1272" s="203" t="s">
        <v>19</v>
      </c>
      <c r="F1272" s="204" t="s">
        <v>3780</v>
      </c>
      <c r="G1272" s="202"/>
      <c r="H1272" s="205">
        <v>1</v>
      </c>
      <c r="I1272" s="206"/>
      <c r="J1272" s="202"/>
      <c r="K1272" s="202"/>
      <c r="L1272" s="207"/>
      <c r="M1272" s="208"/>
      <c r="N1272" s="209"/>
      <c r="O1272" s="209"/>
      <c r="P1272" s="209"/>
      <c r="Q1272" s="209"/>
      <c r="R1272" s="209"/>
      <c r="S1272" s="209"/>
      <c r="T1272" s="210"/>
      <c r="AT1272" s="211" t="s">
        <v>165</v>
      </c>
      <c r="AU1272" s="211" t="s">
        <v>173</v>
      </c>
      <c r="AV1272" s="14" t="s">
        <v>86</v>
      </c>
      <c r="AW1272" s="14" t="s">
        <v>37</v>
      </c>
      <c r="AX1272" s="14" t="s">
        <v>76</v>
      </c>
      <c r="AY1272" s="211" t="s">
        <v>157</v>
      </c>
    </row>
    <row r="1273" spans="2:51" s="15" customFormat="1" ht="10">
      <c r="B1273" s="217"/>
      <c r="C1273" s="218"/>
      <c r="D1273" s="192" t="s">
        <v>165</v>
      </c>
      <c r="E1273" s="219" t="s">
        <v>19</v>
      </c>
      <c r="F1273" s="220" t="s">
        <v>183</v>
      </c>
      <c r="G1273" s="218"/>
      <c r="H1273" s="221">
        <v>1</v>
      </c>
      <c r="I1273" s="222"/>
      <c r="J1273" s="218"/>
      <c r="K1273" s="218"/>
      <c r="L1273" s="223"/>
      <c r="M1273" s="224"/>
      <c r="N1273" s="225"/>
      <c r="O1273" s="225"/>
      <c r="P1273" s="225"/>
      <c r="Q1273" s="225"/>
      <c r="R1273" s="225"/>
      <c r="S1273" s="225"/>
      <c r="T1273" s="226"/>
      <c r="AT1273" s="227" t="s">
        <v>165</v>
      </c>
      <c r="AU1273" s="227" t="s">
        <v>173</v>
      </c>
      <c r="AV1273" s="15" t="s">
        <v>163</v>
      </c>
      <c r="AW1273" s="15" t="s">
        <v>37</v>
      </c>
      <c r="AX1273" s="15" t="s">
        <v>84</v>
      </c>
      <c r="AY1273" s="227" t="s">
        <v>157</v>
      </c>
    </row>
    <row r="1274" spans="1:65" s="2" customFormat="1" ht="14.4" customHeight="1">
      <c r="A1274" s="36"/>
      <c r="B1274" s="37"/>
      <c r="C1274" s="239" t="s">
        <v>968</v>
      </c>
      <c r="D1274" s="239" t="s">
        <v>311</v>
      </c>
      <c r="E1274" s="240" t="s">
        <v>3781</v>
      </c>
      <c r="F1274" s="241" t="s">
        <v>3782</v>
      </c>
      <c r="G1274" s="242" t="s">
        <v>162</v>
      </c>
      <c r="H1274" s="243">
        <v>1</v>
      </c>
      <c r="I1274" s="244"/>
      <c r="J1274" s="245">
        <f>ROUND(I1274*H1274,2)</f>
        <v>0</v>
      </c>
      <c r="K1274" s="246"/>
      <c r="L1274" s="247"/>
      <c r="M1274" s="248" t="s">
        <v>19</v>
      </c>
      <c r="N1274" s="249" t="s">
        <v>47</v>
      </c>
      <c r="O1274" s="66"/>
      <c r="P1274" s="186">
        <f>O1274*H1274</f>
        <v>0</v>
      </c>
      <c r="Q1274" s="186">
        <v>9E-05</v>
      </c>
      <c r="R1274" s="186">
        <f>Q1274*H1274</f>
        <v>9E-05</v>
      </c>
      <c r="S1274" s="186">
        <v>0</v>
      </c>
      <c r="T1274" s="187">
        <f>S1274*H1274</f>
        <v>0</v>
      </c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R1274" s="188" t="s">
        <v>490</v>
      </c>
      <c r="AT1274" s="188" t="s">
        <v>311</v>
      </c>
      <c r="AU1274" s="188" t="s">
        <v>173</v>
      </c>
      <c r="AY1274" s="19" t="s">
        <v>157</v>
      </c>
      <c r="BE1274" s="189">
        <f>IF(N1274="základní",J1274,0)</f>
        <v>0</v>
      </c>
      <c r="BF1274" s="189">
        <f>IF(N1274="snížená",J1274,0)</f>
        <v>0</v>
      </c>
      <c r="BG1274" s="189">
        <f>IF(N1274="zákl. přenesená",J1274,0)</f>
        <v>0</v>
      </c>
      <c r="BH1274" s="189">
        <f>IF(N1274="sníž. přenesená",J1274,0)</f>
        <v>0</v>
      </c>
      <c r="BI1274" s="189">
        <f>IF(N1274="nulová",J1274,0)</f>
        <v>0</v>
      </c>
      <c r="BJ1274" s="19" t="s">
        <v>84</v>
      </c>
      <c r="BK1274" s="189">
        <f>ROUND(I1274*H1274,2)</f>
        <v>0</v>
      </c>
      <c r="BL1274" s="19" t="s">
        <v>310</v>
      </c>
      <c r="BM1274" s="188" t="s">
        <v>3783</v>
      </c>
    </row>
    <row r="1275" spans="2:51" s="13" customFormat="1" ht="10">
      <c r="B1275" s="190"/>
      <c r="C1275" s="191"/>
      <c r="D1275" s="192" t="s">
        <v>165</v>
      </c>
      <c r="E1275" s="193" t="s">
        <v>19</v>
      </c>
      <c r="F1275" s="194" t="s">
        <v>3353</v>
      </c>
      <c r="G1275" s="191"/>
      <c r="H1275" s="193" t="s">
        <v>19</v>
      </c>
      <c r="I1275" s="195"/>
      <c r="J1275" s="191"/>
      <c r="K1275" s="191"/>
      <c r="L1275" s="196"/>
      <c r="M1275" s="197"/>
      <c r="N1275" s="198"/>
      <c r="O1275" s="198"/>
      <c r="P1275" s="198"/>
      <c r="Q1275" s="198"/>
      <c r="R1275" s="198"/>
      <c r="S1275" s="198"/>
      <c r="T1275" s="199"/>
      <c r="AT1275" s="200" t="s">
        <v>165</v>
      </c>
      <c r="AU1275" s="200" t="s">
        <v>173</v>
      </c>
      <c r="AV1275" s="13" t="s">
        <v>84</v>
      </c>
      <c r="AW1275" s="13" t="s">
        <v>37</v>
      </c>
      <c r="AX1275" s="13" t="s">
        <v>76</v>
      </c>
      <c r="AY1275" s="200" t="s">
        <v>157</v>
      </c>
    </row>
    <row r="1276" spans="2:51" s="13" customFormat="1" ht="10">
      <c r="B1276" s="190"/>
      <c r="C1276" s="191"/>
      <c r="D1276" s="192" t="s">
        <v>165</v>
      </c>
      <c r="E1276" s="193" t="s">
        <v>19</v>
      </c>
      <c r="F1276" s="194" t="s">
        <v>3460</v>
      </c>
      <c r="G1276" s="191"/>
      <c r="H1276" s="193" t="s">
        <v>19</v>
      </c>
      <c r="I1276" s="195"/>
      <c r="J1276" s="191"/>
      <c r="K1276" s="191"/>
      <c r="L1276" s="196"/>
      <c r="M1276" s="197"/>
      <c r="N1276" s="198"/>
      <c r="O1276" s="198"/>
      <c r="P1276" s="198"/>
      <c r="Q1276" s="198"/>
      <c r="R1276" s="198"/>
      <c r="S1276" s="198"/>
      <c r="T1276" s="199"/>
      <c r="AT1276" s="200" t="s">
        <v>165</v>
      </c>
      <c r="AU1276" s="200" t="s">
        <v>173</v>
      </c>
      <c r="AV1276" s="13" t="s">
        <v>84</v>
      </c>
      <c r="AW1276" s="13" t="s">
        <v>37</v>
      </c>
      <c r="AX1276" s="13" t="s">
        <v>76</v>
      </c>
      <c r="AY1276" s="200" t="s">
        <v>157</v>
      </c>
    </row>
    <row r="1277" spans="2:51" s="13" customFormat="1" ht="10">
      <c r="B1277" s="190"/>
      <c r="C1277" s="191"/>
      <c r="D1277" s="192" t="s">
        <v>165</v>
      </c>
      <c r="E1277" s="193" t="s">
        <v>19</v>
      </c>
      <c r="F1277" s="194" t="s">
        <v>3414</v>
      </c>
      <c r="G1277" s="191"/>
      <c r="H1277" s="193" t="s">
        <v>19</v>
      </c>
      <c r="I1277" s="195"/>
      <c r="J1277" s="191"/>
      <c r="K1277" s="191"/>
      <c r="L1277" s="196"/>
      <c r="M1277" s="197"/>
      <c r="N1277" s="198"/>
      <c r="O1277" s="198"/>
      <c r="P1277" s="198"/>
      <c r="Q1277" s="198"/>
      <c r="R1277" s="198"/>
      <c r="S1277" s="198"/>
      <c r="T1277" s="199"/>
      <c r="AT1277" s="200" t="s">
        <v>165</v>
      </c>
      <c r="AU1277" s="200" t="s">
        <v>173</v>
      </c>
      <c r="AV1277" s="13" t="s">
        <v>84</v>
      </c>
      <c r="AW1277" s="13" t="s">
        <v>37</v>
      </c>
      <c r="AX1277" s="13" t="s">
        <v>76</v>
      </c>
      <c r="AY1277" s="200" t="s">
        <v>157</v>
      </c>
    </row>
    <row r="1278" spans="2:51" s="13" customFormat="1" ht="10">
      <c r="B1278" s="190"/>
      <c r="C1278" s="191"/>
      <c r="D1278" s="192" t="s">
        <v>165</v>
      </c>
      <c r="E1278" s="193" t="s">
        <v>19</v>
      </c>
      <c r="F1278" s="194" t="s">
        <v>3415</v>
      </c>
      <c r="G1278" s="191"/>
      <c r="H1278" s="193" t="s">
        <v>19</v>
      </c>
      <c r="I1278" s="195"/>
      <c r="J1278" s="191"/>
      <c r="K1278" s="191"/>
      <c r="L1278" s="196"/>
      <c r="M1278" s="197"/>
      <c r="N1278" s="198"/>
      <c r="O1278" s="198"/>
      <c r="P1278" s="198"/>
      <c r="Q1278" s="198"/>
      <c r="R1278" s="198"/>
      <c r="S1278" s="198"/>
      <c r="T1278" s="199"/>
      <c r="AT1278" s="200" t="s">
        <v>165</v>
      </c>
      <c r="AU1278" s="200" t="s">
        <v>173</v>
      </c>
      <c r="AV1278" s="13" t="s">
        <v>84</v>
      </c>
      <c r="AW1278" s="13" t="s">
        <v>37</v>
      </c>
      <c r="AX1278" s="13" t="s">
        <v>76</v>
      </c>
      <c r="AY1278" s="200" t="s">
        <v>157</v>
      </c>
    </row>
    <row r="1279" spans="2:51" s="14" customFormat="1" ht="10">
      <c r="B1279" s="201"/>
      <c r="C1279" s="202"/>
      <c r="D1279" s="192" t="s">
        <v>165</v>
      </c>
      <c r="E1279" s="203" t="s">
        <v>19</v>
      </c>
      <c r="F1279" s="204" t="s">
        <v>3784</v>
      </c>
      <c r="G1279" s="202"/>
      <c r="H1279" s="205">
        <v>1</v>
      </c>
      <c r="I1279" s="206"/>
      <c r="J1279" s="202"/>
      <c r="K1279" s="202"/>
      <c r="L1279" s="207"/>
      <c r="M1279" s="208"/>
      <c r="N1279" s="209"/>
      <c r="O1279" s="209"/>
      <c r="P1279" s="209"/>
      <c r="Q1279" s="209"/>
      <c r="R1279" s="209"/>
      <c r="S1279" s="209"/>
      <c r="T1279" s="210"/>
      <c r="AT1279" s="211" t="s">
        <v>165</v>
      </c>
      <c r="AU1279" s="211" t="s">
        <v>173</v>
      </c>
      <c r="AV1279" s="14" t="s">
        <v>86</v>
      </c>
      <c r="AW1279" s="14" t="s">
        <v>37</v>
      </c>
      <c r="AX1279" s="14" t="s">
        <v>84</v>
      </c>
      <c r="AY1279" s="211" t="s">
        <v>157</v>
      </c>
    </row>
    <row r="1280" spans="1:65" s="2" customFormat="1" ht="14.4" customHeight="1">
      <c r="A1280" s="36"/>
      <c r="B1280" s="37"/>
      <c r="C1280" s="176" t="s">
        <v>974</v>
      </c>
      <c r="D1280" s="176" t="s">
        <v>159</v>
      </c>
      <c r="E1280" s="177" t="s">
        <v>3785</v>
      </c>
      <c r="F1280" s="178" t="s">
        <v>3786</v>
      </c>
      <c r="G1280" s="179" t="s">
        <v>162</v>
      </c>
      <c r="H1280" s="180">
        <v>1</v>
      </c>
      <c r="I1280" s="181"/>
      <c r="J1280" s="182">
        <f>ROUND(I1280*H1280,2)</f>
        <v>0</v>
      </c>
      <c r="K1280" s="183"/>
      <c r="L1280" s="41"/>
      <c r="M1280" s="184" t="s">
        <v>19</v>
      </c>
      <c r="N1280" s="185" t="s">
        <v>47</v>
      </c>
      <c r="O1280" s="66"/>
      <c r="P1280" s="186">
        <f>O1280*H1280</f>
        <v>0</v>
      </c>
      <c r="Q1280" s="186">
        <v>0</v>
      </c>
      <c r="R1280" s="186">
        <f>Q1280*H1280</f>
        <v>0</v>
      </c>
      <c r="S1280" s="186">
        <v>0</v>
      </c>
      <c r="T1280" s="187">
        <f>S1280*H1280</f>
        <v>0</v>
      </c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R1280" s="188" t="s">
        <v>310</v>
      </c>
      <c r="AT1280" s="188" t="s">
        <v>159</v>
      </c>
      <c r="AU1280" s="188" t="s">
        <v>173</v>
      </c>
      <c r="AY1280" s="19" t="s">
        <v>157</v>
      </c>
      <c r="BE1280" s="189">
        <f>IF(N1280="základní",J1280,0)</f>
        <v>0</v>
      </c>
      <c r="BF1280" s="189">
        <f>IF(N1280="snížená",J1280,0)</f>
        <v>0</v>
      </c>
      <c r="BG1280" s="189">
        <f>IF(N1280="zákl. přenesená",J1280,0)</f>
        <v>0</v>
      </c>
      <c r="BH1280" s="189">
        <f>IF(N1280="sníž. přenesená",J1280,0)</f>
        <v>0</v>
      </c>
      <c r="BI1280" s="189">
        <f>IF(N1280="nulová",J1280,0)</f>
        <v>0</v>
      </c>
      <c r="BJ1280" s="19" t="s">
        <v>84</v>
      </c>
      <c r="BK1280" s="189">
        <f>ROUND(I1280*H1280,2)</f>
        <v>0</v>
      </c>
      <c r="BL1280" s="19" t="s">
        <v>310</v>
      </c>
      <c r="BM1280" s="188" t="s">
        <v>3787</v>
      </c>
    </row>
    <row r="1281" spans="2:51" s="13" customFormat="1" ht="10">
      <c r="B1281" s="190"/>
      <c r="C1281" s="191"/>
      <c r="D1281" s="192" t="s">
        <v>165</v>
      </c>
      <c r="E1281" s="193" t="s">
        <v>19</v>
      </c>
      <c r="F1281" s="194" t="s">
        <v>3353</v>
      </c>
      <c r="G1281" s="191"/>
      <c r="H1281" s="193" t="s">
        <v>19</v>
      </c>
      <c r="I1281" s="195"/>
      <c r="J1281" s="191"/>
      <c r="K1281" s="191"/>
      <c r="L1281" s="196"/>
      <c r="M1281" s="197"/>
      <c r="N1281" s="198"/>
      <c r="O1281" s="198"/>
      <c r="P1281" s="198"/>
      <c r="Q1281" s="198"/>
      <c r="R1281" s="198"/>
      <c r="S1281" s="198"/>
      <c r="T1281" s="199"/>
      <c r="AT1281" s="200" t="s">
        <v>165</v>
      </c>
      <c r="AU1281" s="200" t="s">
        <v>173</v>
      </c>
      <c r="AV1281" s="13" t="s">
        <v>84</v>
      </c>
      <c r="AW1281" s="13" t="s">
        <v>37</v>
      </c>
      <c r="AX1281" s="13" t="s">
        <v>76</v>
      </c>
      <c r="AY1281" s="200" t="s">
        <v>157</v>
      </c>
    </row>
    <row r="1282" spans="2:51" s="13" customFormat="1" ht="10">
      <c r="B1282" s="190"/>
      <c r="C1282" s="191"/>
      <c r="D1282" s="192" t="s">
        <v>165</v>
      </c>
      <c r="E1282" s="193" t="s">
        <v>19</v>
      </c>
      <c r="F1282" s="194" t="s">
        <v>3413</v>
      </c>
      <c r="G1282" s="191"/>
      <c r="H1282" s="193" t="s">
        <v>19</v>
      </c>
      <c r="I1282" s="195"/>
      <c r="J1282" s="191"/>
      <c r="K1282" s="191"/>
      <c r="L1282" s="196"/>
      <c r="M1282" s="197"/>
      <c r="N1282" s="198"/>
      <c r="O1282" s="198"/>
      <c r="P1282" s="198"/>
      <c r="Q1282" s="198"/>
      <c r="R1282" s="198"/>
      <c r="S1282" s="198"/>
      <c r="T1282" s="199"/>
      <c r="AT1282" s="200" t="s">
        <v>165</v>
      </c>
      <c r="AU1282" s="200" t="s">
        <v>173</v>
      </c>
      <c r="AV1282" s="13" t="s">
        <v>84</v>
      </c>
      <c r="AW1282" s="13" t="s">
        <v>37</v>
      </c>
      <c r="AX1282" s="13" t="s">
        <v>76</v>
      </c>
      <c r="AY1282" s="200" t="s">
        <v>157</v>
      </c>
    </row>
    <row r="1283" spans="2:51" s="13" customFormat="1" ht="10">
      <c r="B1283" s="190"/>
      <c r="C1283" s="191"/>
      <c r="D1283" s="192" t="s">
        <v>165</v>
      </c>
      <c r="E1283" s="193" t="s">
        <v>19</v>
      </c>
      <c r="F1283" s="194" t="s">
        <v>3414</v>
      </c>
      <c r="G1283" s="191"/>
      <c r="H1283" s="193" t="s">
        <v>19</v>
      </c>
      <c r="I1283" s="195"/>
      <c r="J1283" s="191"/>
      <c r="K1283" s="191"/>
      <c r="L1283" s="196"/>
      <c r="M1283" s="197"/>
      <c r="N1283" s="198"/>
      <c r="O1283" s="198"/>
      <c r="P1283" s="198"/>
      <c r="Q1283" s="198"/>
      <c r="R1283" s="198"/>
      <c r="S1283" s="198"/>
      <c r="T1283" s="199"/>
      <c r="AT1283" s="200" t="s">
        <v>165</v>
      </c>
      <c r="AU1283" s="200" t="s">
        <v>173</v>
      </c>
      <c r="AV1283" s="13" t="s">
        <v>84</v>
      </c>
      <c r="AW1283" s="13" t="s">
        <v>37</v>
      </c>
      <c r="AX1283" s="13" t="s">
        <v>76</v>
      </c>
      <c r="AY1283" s="200" t="s">
        <v>157</v>
      </c>
    </row>
    <row r="1284" spans="2:51" s="13" customFormat="1" ht="10">
      <c r="B1284" s="190"/>
      <c r="C1284" s="191"/>
      <c r="D1284" s="192" t="s">
        <v>165</v>
      </c>
      <c r="E1284" s="193" t="s">
        <v>19</v>
      </c>
      <c r="F1284" s="194" t="s">
        <v>3415</v>
      </c>
      <c r="G1284" s="191"/>
      <c r="H1284" s="193" t="s">
        <v>19</v>
      </c>
      <c r="I1284" s="195"/>
      <c r="J1284" s="191"/>
      <c r="K1284" s="191"/>
      <c r="L1284" s="196"/>
      <c r="M1284" s="197"/>
      <c r="N1284" s="198"/>
      <c r="O1284" s="198"/>
      <c r="P1284" s="198"/>
      <c r="Q1284" s="198"/>
      <c r="R1284" s="198"/>
      <c r="S1284" s="198"/>
      <c r="T1284" s="199"/>
      <c r="AT1284" s="200" t="s">
        <v>165</v>
      </c>
      <c r="AU1284" s="200" t="s">
        <v>173</v>
      </c>
      <c r="AV1284" s="13" t="s">
        <v>84</v>
      </c>
      <c r="AW1284" s="13" t="s">
        <v>37</v>
      </c>
      <c r="AX1284" s="13" t="s">
        <v>76</v>
      </c>
      <c r="AY1284" s="200" t="s">
        <v>157</v>
      </c>
    </row>
    <row r="1285" spans="2:51" s="14" customFormat="1" ht="10">
      <c r="B1285" s="201"/>
      <c r="C1285" s="202"/>
      <c r="D1285" s="192" t="s">
        <v>165</v>
      </c>
      <c r="E1285" s="203" t="s">
        <v>19</v>
      </c>
      <c r="F1285" s="204" t="s">
        <v>3780</v>
      </c>
      <c r="G1285" s="202"/>
      <c r="H1285" s="205">
        <v>1</v>
      </c>
      <c r="I1285" s="206"/>
      <c r="J1285" s="202"/>
      <c r="K1285" s="202"/>
      <c r="L1285" s="207"/>
      <c r="M1285" s="208"/>
      <c r="N1285" s="209"/>
      <c r="O1285" s="209"/>
      <c r="P1285" s="209"/>
      <c r="Q1285" s="209"/>
      <c r="R1285" s="209"/>
      <c r="S1285" s="209"/>
      <c r="T1285" s="210"/>
      <c r="AT1285" s="211" t="s">
        <v>165</v>
      </c>
      <c r="AU1285" s="211" t="s">
        <v>173</v>
      </c>
      <c r="AV1285" s="14" t="s">
        <v>86</v>
      </c>
      <c r="AW1285" s="14" t="s">
        <v>37</v>
      </c>
      <c r="AX1285" s="14" t="s">
        <v>84</v>
      </c>
      <c r="AY1285" s="211" t="s">
        <v>157</v>
      </c>
    </row>
    <row r="1286" spans="2:63" s="12" customFormat="1" ht="20.9" customHeight="1">
      <c r="B1286" s="160"/>
      <c r="C1286" s="161"/>
      <c r="D1286" s="162" t="s">
        <v>75</v>
      </c>
      <c r="E1286" s="174" t="s">
        <v>3788</v>
      </c>
      <c r="F1286" s="174" t="s">
        <v>3789</v>
      </c>
      <c r="G1286" s="161"/>
      <c r="H1286" s="161"/>
      <c r="I1286" s="164"/>
      <c r="J1286" s="175">
        <f>BK1286</f>
        <v>0</v>
      </c>
      <c r="K1286" s="161"/>
      <c r="L1286" s="166"/>
      <c r="M1286" s="167"/>
      <c r="N1286" s="168"/>
      <c r="O1286" s="168"/>
      <c r="P1286" s="169">
        <f>SUM(P1287:P1490)</f>
        <v>0</v>
      </c>
      <c r="Q1286" s="168"/>
      <c r="R1286" s="169">
        <f>SUM(R1287:R1490)</f>
        <v>0</v>
      </c>
      <c r="S1286" s="168"/>
      <c r="T1286" s="170">
        <f>SUM(T1287:T1490)</f>
        <v>0</v>
      </c>
      <c r="AR1286" s="171" t="s">
        <v>86</v>
      </c>
      <c r="AT1286" s="172" t="s">
        <v>75</v>
      </c>
      <c r="AU1286" s="172" t="s">
        <v>86</v>
      </c>
      <c r="AY1286" s="171" t="s">
        <v>157</v>
      </c>
      <c r="BK1286" s="173">
        <f>SUM(BK1287:BK1490)</f>
        <v>0</v>
      </c>
    </row>
    <row r="1287" spans="1:65" s="2" customFormat="1" ht="14.4" customHeight="1">
      <c r="A1287" s="36"/>
      <c r="B1287" s="37"/>
      <c r="C1287" s="176" t="s">
        <v>981</v>
      </c>
      <c r="D1287" s="176" t="s">
        <v>159</v>
      </c>
      <c r="E1287" s="177" t="s">
        <v>3790</v>
      </c>
      <c r="F1287" s="178" t="s">
        <v>3791</v>
      </c>
      <c r="G1287" s="179" t="s">
        <v>2219</v>
      </c>
      <c r="H1287" s="180">
        <v>30</v>
      </c>
      <c r="I1287" s="181"/>
      <c r="J1287" s="182">
        <f>ROUND(I1287*H1287,2)</f>
        <v>0</v>
      </c>
      <c r="K1287" s="183"/>
      <c r="L1287" s="41"/>
      <c r="M1287" s="184" t="s">
        <v>19</v>
      </c>
      <c r="N1287" s="185" t="s">
        <v>47</v>
      </c>
      <c r="O1287" s="66"/>
      <c r="P1287" s="186">
        <f>O1287*H1287</f>
        <v>0</v>
      </c>
      <c r="Q1287" s="186">
        <v>0</v>
      </c>
      <c r="R1287" s="186">
        <f>Q1287*H1287</f>
        <v>0</v>
      </c>
      <c r="S1287" s="186">
        <v>0</v>
      </c>
      <c r="T1287" s="187">
        <f>S1287*H1287</f>
        <v>0</v>
      </c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R1287" s="188" t="s">
        <v>163</v>
      </c>
      <c r="AT1287" s="188" t="s">
        <v>159</v>
      </c>
      <c r="AU1287" s="188" t="s">
        <v>173</v>
      </c>
      <c r="AY1287" s="19" t="s">
        <v>157</v>
      </c>
      <c r="BE1287" s="189">
        <f>IF(N1287="základní",J1287,0)</f>
        <v>0</v>
      </c>
      <c r="BF1287" s="189">
        <f>IF(N1287="snížená",J1287,0)</f>
        <v>0</v>
      </c>
      <c r="BG1287" s="189">
        <f>IF(N1287="zákl. přenesená",J1287,0)</f>
        <v>0</v>
      </c>
      <c r="BH1287" s="189">
        <f>IF(N1287="sníž. přenesená",J1287,0)</f>
        <v>0</v>
      </c>
      <c r="BI1287" s="189">
        <f>IF(N1287="nulová",J1287,0)</f>
        <v>0</v>
      </c>
      <c r="BJ1287" s="19" t="s">
        <v>84</v>
      </c>
      <c r="BK1287" s="189">
        <f>ROUND(I1287*H1287,2)</f>
        <v>0</v>
      </c>
      <c r="BL1287" s="19" t="s">
        <v>163</v>
      </c>
      <c r="BM1287" s="188" t="s">
        <v>3792</v>
      </c>
    </row>
    <row r="1288" spans="2:51" s="13" customFormat="1" ht="10">
      <c r="B1288" s="190"/>
      <c r="C1288" s="191"/>
      <c r="D1288" s="192" t="s">
        <v>165</v>
      </c>
      <c r="E1288" s="193" t="s">
        <v>19</v>
      </c>
      <c r="F1288" s="194" t="s">
        <v>3353</v>
      </c>
      <c r="G1288" s="191"/>
      <c r="H1288" s="193" t="s">
        <v>19</v>
      </c>
      <c r="I1288" s="195"/>
      <c r="J1288" s="191"/>
      <c r="K1288" s="191"/>
      <c r="L1288" s="196"/>
      <c r="M1288" s="197"/>
      <c r="N1288" s="198"/>
      <c r="O1288" s="198"/>
      <c r="P1288" s="198"/>
      <c r="Q1288" s="198"/>
      <c r="R1288" s="198"/>
      <c r="S1288" s="198"/>
      <c r="T1288" s="199"/>
      <c r="AT1288" s="200" t="s">
        <v>165</v>
      </c>
      <c r="AU1288" s="200" t="s">
        <v>173</v>
      </c>
      <c r="AV1288" s="13" t="s">
        <v>84</v>
      </c>
      <c r="AW1288" s="13" t="s">
        <v>37</v>
      </c>
      <c r="AX1288" s="13" t="s">
        <v>76</v>
      </c>
      <c r="AY1288" s="200" t="s">
        <v>157</v>
      </c>
    </row>
    <row r="1289" spans="2:51" s="13" customFormat="1" ht="10">
      <c r="B1289" s="190"/>
      <c r="C1289" s="191"/>
      <c r="D1289" s="192" t="s">
        <v>165</v>
      </c>
      <c r="E1289" s="193" t="s">
        <v>19</v>
      </c>
      <c r="F1289" s="194" t="s">
        <v>3413</v>
      </c>
      <c r="G1289" s="191"/>
      <c r="H1289" s="193" t="s">
        <v>19</v>
      </c>
      <c r="I1289" s="195"/>
      <c r="J1289" s="191"/>
      <c r="K1289" s="191"/>
      <c r="L1289" s="196"/>
      <c r="M1289" s="197"/>
      <c r="N1289" s="198"/>
      <c r="O1289" s="198"/>
      <c r="P1289" s="198"/>
      <c r="Q1289" s="198"/>
      <c r="R1289" s="198"/>
      <c r="S1289" s="198"/>
      <c r="T1289" s="199"/>
      <c r="AT1289" s="200" t="s">
        <v>165</v>
      </c>
      <c r="AU1289" s="200" t="s">
        <v>173</v>
      </c>
      <c r="AV1289" s="13" t="s">
        <v>84</v>
      </c>
      <c r="AW1289" s="13" t="s">
        <v>37</v>
      </c>
      <c r="AX1289" s="13" t="s">
        <v>76</v>
      </c>
      <c r="AY1289" s="200" t="s">
        <v>157</v>
      </c>
    </row>
    <row r="1290" spans="2:51" s="13" customFormat="1" ht="10">
      <c r="B1290" s="190"/>
      <c r="C1290" s="191"/>
      <c r="D1290" s="192" t="s">
        <v>165</v>
      </c>
      <c r="E1290" s="193" t="s">
        <v>19</v>
      </c>
      <c r="F1290" s="194" t="s">
        <v>3414</v>
      </c>
      <c r="G1290" s="191"/>
      <c r="H1290" s="193" t="s">
        <v>19</v>
      </c>
      <c r="I1290" s="195"/>
      <c r="J1290" s="191"/>
      <c r="K1290" s="191"/>
      <c r="L1290" s="196"/>
      <c r="M1290" s="197"/>
      <c r="N1290" s="198"/>
      <c r="O1290" s="198"/>
      <c r="P1290" s="198"/>
      <c r="Q1290" s="198"/>
      <c r="R1290" s="198"/>
      <c r="S1290" s="198"/>
      <c r="T1290" s="199"/>
      <c r="AT1290" s="200" t="s">
        <v>165</v>
      </c>
      <c r="AU1290" s="200" t="s">
        <v>173</v>
      </c>
      <c r="AV1290" s="13" t="s">
        <v>84</v>
      </c>
      <c r="AW1290" s="13" t="s">
        <v>37</v>
      </c>
      <c r="AX1290" s="13" t="s">
        <v>76</v>
      </c>
      <c r="AY1290" s="200" t="s">
        <v>157</v>
      </c>
    </row>
    <row r="1291" spans="2:51" s="13" customFormat="1" ht="10">
      <c r="B1291" s="190"/>
      <c r="C1291" s="191"/>
      <c r="D1291" s="192" t="s">
        <v>165</v>
      </c>
      <c r="E1291" s="193" t="s">
        <v>19</v>
      </c>
      <c r="F1291" s="194" t="s">
        <v>3415</v>
      </c>
      <c r="G1291" s="191"/>
      <c r="H1291" s="193" t="s">
        <v>19</v>
      </c>
      <c r="I1291" s="195"/>
      <c r="J1291" s="191"/>
      <c r="K1291" s="191"/>
      <c r="L1291" s="196"/>
      <c r="M1291" s="197"/>
      <c r="N1291" s="198"/>
      <c r="O1291" s="198"/>
      <c r="P1291" s="198"/>
      <c r="Q1291" s="198"/>
      <c r="R1291" s="198"/>
      <c r="S1291" s="198"/>
      <c r="T1291" s="199"/>
      <c r="AT1291" s="200" t="s">
        <v>165</v>
      </c>
      <c r="AU1291" s="200" t="s">
        <v>173</v>
      </c>
      <c r="AV1291" s="13" t="s">
        <v>84</v>
      </c>
      <c r="AW1291" s="13" t="s">
        <v>37</v>
      </c>
      <c r="AX1291" s="13" t="s">
        <v>76</v>
      </c>
      <c r="AY1291" s="200" t="s">
        <v>157</v>
      </c>
    </row>
    <row r="1292" spans="2:51" s="14" customFormat="1" ht="10">
      <c r="B1292" s="201"/>
      <c r="C1292" s="202"/>
      <c r="D1292" s="192" t="s">
        <v>165</v>
      </c>
      <c r="E1292" s="203" t="s">
        <v>19</v>
      </c>
      <c r="F1292" s="204" t="s">
        <v>474</v>
      </c>
      <c r="G1292" s="202"/>
      <c r="H1292" s="205">
        <v>30</v>
      </c>
      <c r="I1292" s="206"/>
      <c r="J1292" s="202"/>
      <c r="K1292" s="202"/>
      <c r="L1292" s="207"/>
      <c r="M1292" s="208"/>
      <c r="N1292" s="209"/>
      <c r="O1292" s="209"/>
      <c r="P1292" s="209"/>
      <c r="Q1292" s="209"/>
      <c r="R1292" s="209"/>
      <c r="S1292" s="209"/>
      <c r="T1292" s="210"/>
      <c r="AT1292" s="211" t="s">
        <v>165</v>
      </c>
      <c r="AU1292" s="211" t="s">
        <v>173</v>
      </c>
      <c r="AV1292" s="14" t="s">
        <v>86</v>
      </c>
      <c r="AW1292" s="14" t="s">
        <v>37</v>
      </c>
      <c r="AX1292" s="14" t="s">
        <v>84</v>
      </c>
      <c r="AY1292" s="211" t="s">
        <v>157</v>
      </c>
    </row>
    <row r="1293" spans="1:65" s="2" customFormat="1" ht="14.4" customHeight="1">
      <c r="A1293" s="36"/>
      <c r="B1293" s="37"/>
      <c r="C1293" s="239" t="s">
        <v>987</v>
      </c>
      <c r="D1293" s="239" t="s">
        <v>311</v>
      </c>
      <c r="E1293" s="240" t="s">
        <v>3793</v>
      </c>
      <c r="F1293" s="241" t="s">
        <v>3794</v>
      </c>
      <c r="G1293" s="242" t="s">
        <v>162</v>
      </c>
      <c r="H1293" s="243">
        <v>1</v>
      </c>
      <c r="I1293" s="244"/>
      <c r="J1293" s="245">
        <f>ROUND(I1293*H1293,2)</f>
        <v>0</v>
      </c>
      <c r="K1293" s="246"/>
      <c r="L1293" s="247"/>
      <c r="M1293" s="248" t="s">
        <v>19</v>
      </c>
      <c r="N1293" s="249" t="s">
        <v>47</v>
      </c>
      <c r="O1293" s="66"/>
      <c r="P1293" s="186">
        <f>O1293*H1293</f>
        <v>0</v>
      </c>
      <c r="Q1293" s="186">
        <v>0</v>
      </c>
      <c r="R1293" s="186">
        <f>Q1293*H1293</f>
        <v>0</v>
      </c>
      <c r="S1293" s="186">
        <v>0</v>
      </c>
      <c r="T1293" s="187">
        <f>S1293*H1293</f>
        <v>0</v>
      </c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R1293" s="188" t="s">
        <v>490</v>
      </c>
      <c r="AT1293" s="188" t="s">
        <v>311</v>
      </c>
      <c r="AU1293" s="188" t="s">
        <v>173</v>
      </c>
      <c r="AY1293" s="19" t="s">
        <v>157</v>
      </c>
      <c r="BE1293" s="189">
        <f>IF(N1293="základní",J1293,0)</f>
        <v>0</v>
      </c>
      <c r="BF1293" s="189">
        <f>IF(N1293="snížená",J1293,0)</f>
        <v>0</v>
      </c>
      <c r="BG1293" s="189">
        <f>IF(N1293="zákl. přenesená",J1293,0)</f>
        <v>0</v>
      </c>
      <c r="BH1293" s="189">
        <f>IF(N1293="sníž. přenesená",J1293,0)</f>
        <v>0</v>
      </c>
      <c r="BI1293" s="189">
        <f>IF(N1293="nulová",J1293,0)</f>
        <v>0</v>
      </c>
      <c r="BJ1293" s="19" t="s">
        <v>84</v>
      </c>
      <c r="BK1293" s="189">
        <f>ROUND(I1293*H1293,2)</f>
        <v>0</v>
      </c>
      <c r="BL1293" s="19" t="s">
        <v>310</v>
      </c>
      <c r="BM1293" s="188" t="s">
        <v>3795</v>
      </c>
    </row>
    <row r="1294" spans="2:51" s="13" customFormat="1" ht="10">
      <c r="B1294" s="190"/>
      <c r="C1294" s="191"/>
      <c r="D1294" s="192" t="s">
        <v>165</v>
      </c>
      <c r="E1294" s="193" t="s">
        <v>19</v>
      </c>
      <c r="F1294" s="194" t="s">
        <v>3353</v>
      </c>
      <c r="G1294" s="191"/>
      <c r="H1294" s="193" t="s">
        <v>19</v>
      </c>
      <c r="I1294" s="195"/>
      <c r="J1294" s="191"/>
      <c r="K1294" s="191"/>
      <c r="L1294" s="196"/>
      <c r="M1294" s="197"/>
      <c r="N1294" s="198"/>
      <c r="O1294" s="198"/>
      <c r="P1294" s="198"/>
      <c r="Q1294" s="198"/>
      <c r="R1294" s="198"/>
      <c r="S1294" s="198"/>
      <c r="T1294" s="199"/>
      <c r="AT1294" s="200" t="s">
        <v>165</v>
      </c>
      <c r="AU1294" s="200" t="s">
        <v>173</v>
      </c>
      <c r="AV1294" s="13" t="s">
        <v>84</v>
      </c>
      <c r="AW1294" s="13" t="s">
        <v>37</v>
      </c>
      <c r="AX1294" s="13" t="s">
        <v>76</v>
      </c>
      <c r="AY1294" s="200" t="s">
        <v>157</v>
      </c>
    </row>
    <row r="1295" spans="2:51" s="13" customFormat="1" ht="10">
      <c r="B1295" s="190"/>
      <c r="C1295" s="191"/>
      <c r="D1295" s="192" t="s">
        <v>165</v>
      </c>
      <c r="E1295" s="193" t="s">
        <v>19</v>
      </c>
      <c r="F1295" s="194" t="s">
        <v>3413</v>
      </c>
      <c r="G1295" s="191"/>
      <c r="H1295" s="193" t="s">
        <v>19</v>
      </c>
      <c r="I1295" s="195"/>
      <c r="J1295" s="191"/>
      <c r="K1295" s="191"/>
      <c r="L1295" s="196"/>
      <c r="M1295" s="197"/>
      <c r="N1295" s="198"/>
      <c r="O1295" s="198"/>
      <c r="P1295" s="198"/>
      <c r="Q1295" s="198"/>
      <c r="R1295" s="198"/>
      <c r="S1295" s="198"/>
      <c r="T1295" s="199"/>
      <c r="AT1295" s="200" t="s">
        <v>165</v>
      </c>
      <c r="AU1295" s="200" t="s">
        <v>173</v>
      </c>
      <c r="AV1295" s="13" t="s">
        <v>84</v>
      </c>
      <c r="AW1295" s="13" t="s">
        <v>37</v>
      </c>
      <c r="AX1295" s="13" t="s">
        <v>76</v>
      </c>
      <c r="AY1295" s="200" t="s">
        <v>157</v>
      </c>
    </row>
    <row r="1296" spans="2:51" s="13" customFormat="1" ht="10">
      <c r="B1296" s="190"/>
      <c r="C1296" s="191"/>
      <c r="D1296" s="192" t="s">
        <v>165</v>
      </c>
      <c r="E1296" s="193" t="s">
        <v>19</v>
      </c>
      <c r="F1296" s="194" t="s">
        <v>3414</v>
      </c>
      <c r="G1296" s="191"/>
      <c r="H1296" s="193" t="s">
        <v>19</v>
      </c>
      <c r="I1296" s="195"/>
      <c r="J1296" s="191"/>
      <c r="K1296" s="191"/>
      <c r="L1296" s="196"/>
      <c r="M1296" s="197"/>
      <c r="N1296" s="198"/>
      <c r="O1296" s="198"/>
      <c r="P1296" s="198"/>
      <c r="Q1296" s="198"/>
      <c r="R1296" s="198"/>
      <c r="S1296" s="198"/>
      <c r="T1296" s="199"/>
      <c r="AT1296" s="200" t="s">
        <v>165</v>
      </c>
      <c r="AU1296" s="200" t="s">
        <v>173</v>
      </c>
      <c r="AV1296" s="13" t="s">
        <v>84</v>
      </c>
      <c r="AW1296" s="13" t="s">
        <v>37</v>
      </c>
      <c r="AX1296" s="13" t="s">
        <v>76</v>
      </c>
      <c r="AY1296" s="200" t="s">
        <v>157</v>
      </c>
    </row>
    <row r="1297" spans="2:51" s="13" customFormat="1" ht="10">
      <c r="B1297" s="190"/>
      <c r="C1297" s="191"/>
      <c r="D1297" s="192" t="s">
        <v>165</v>
      </c>
      <c r="E1297" s="193" t="s">
        <v>19</v>
      </c>
      <c r="F1297" s="194" t="s">
        <v>3415</v>
      </c>
      <c r="G1297" s="191"/>
      <c r="H1297" s="193" t="s">
        <v>19</v>
      </c>
      <c r="I1297" s="195"/>
      <c r="J1297" s="191"/>
      <c r="K1297" s="191"/>
      <c r="L1297" s="196"/>
      <c r="M1297" s="197"/>
      <c r="N1297" s="198"/>
      <c r="O1297" s="198"/>
      <c r="P1297" s="198"/>
      <c r="Q1297" s="198"/>
      <c r="R1297" s="198"/>
      <c r="S1297" s="198"/>
      <c r="T1297" s="199"/>
      <c r="AT1297" s="200" t="s">
        <v>165</v>
      </c>
      <c r="AU1297" s="200" t="s">
        <v>173</v>
      </c>
      <c r="AV1297" s="13" t="s">
        <v>84</v>
      </c>
      <c r="AW1297" s="13" t="s">
        <v>37</v>
      </c>
      <c r="AX1297" s="13" t="s">
        <v>76</v>
      </c>
      <c r="AY1297" s="200" t="s">
        <v>157</v>
      </c>
    </row>
    <row r="1298" spans="2:51" s="14" customFormat="1" ht="10">
      <c r="B1298" s="201"/>
      <c r="C1298" s="202"/>
      <c r="D1298" s="192" t="s">
        <v>165</v>
      </c>
      <c r="E1298" s="203" t="s">
        <v>19</v>
      </c>
      <c r="F1298" s="204" t="s">
        <v>84</v>
      </c>
      <c r="G1298" s="202"/>
      <c r="H1298" s="205">
        <v>1</v>
      </c>
      <c r="I1298" s="206"/>
      <c r="J1298" s="202"/>
      <c r="K1298" s="202"/>
      <c r="L1298" s="207"/>
      <c r="M1298" s="208"/>
      <c r="N1298" s="209"/>
      <c r="O1298" s="209"/>
      <c r="P1298" s="209"/>
      <c r="Q1298" s="209"/>
      <c r="R1298" s="209"/>
      <c r="S1298" s="209"/>
      <c r="T1298" s="210"/>
      <c r="AT1298" s="211" t="s">
        <v>165</v>
      </c>
      <c r="AU1298" s="211" t="s">
        <v>173</v>
      </c>
      <c r="AV1298" s="14" t="s">
        <v>86</v>
      </c>
      <c r="AW1298" s="14" t="s">
        <v>37</v>
      </c>
      <c r="AX1298" s="14" t="s">
        <v>84</v>
      </c>
      <c r="AY1298" s="211" t="s">
        <v>157</v>
      </c>
    </row>
    <row r="1299" spans="1:65" s="2" customFormat="1" ht="14.4" customHeight="1">
      <c r="A1299" s="36"/>
      <c r="B1299" s="37"/>
      <c r="C1299" s="239" t="s">
        <v>1000</v>
      </c>
      <c r="D1299" s="239" t="s">
        <v>311</v>
      </c>
      <c r="E1299" s="240" t="s">
        <v>3796</v>
      </c>
      <c r="F1299" s="241" t="s">
        <v>3797</v>
      </c>
      <c r="G1299" s="242" t="s">
        <v>162</v>
      </c>
      <c r="H1299" s="243">
        <v>1</v>
      </c>
      <c r="I1299" s="244"/>
      <c r="J1299" s="245">
        <f>ROUND(I1299*H1299,2)</f>
        <v>0</v>
      </c>
      <c r="K1299" s="246"/>
      <c r="L1299" s="247"/>
      <c r="M1299" s="248" t="s">
        <v>19</v>
      </c>
      <c r="N1299" s="249" t="s">
        <v>47</v>
      </c>
      <c r="O1299" s="66"/>
      <c r="P1299" s="186">
        <f>O1299*H1299</f>
        <v>0</v>
      </c>
      <c r="Q1299" s="186">
        <v>0</v>
      </c>
      <c r="R1299" s="186">
        <f>Q1299*H1299</f>
        <v>0</v>
      </c>
      <c r="S1299" s="186">
        <v>0</v>
      </c>
      <c r="T1299" s="187">
        <f>S1299*H1299</f>
        <v>0</v>
      </c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R1299" s="188" t="s">
        <v>490</v>
      </c>
      <c r="AT1299" s="188" t="s">
        <v>311</v>
      </c>
      <c r="AU1299" s="188" t="s">
        <v>173</v>
      </c>
      <c r="AY1299" s="19" t="s">
        <v>157</v>
      </c>
      <c r="BE1299" s="189">
        <f>IF(N1299="základní",J1299,0)</f>
        <v>0</v>
      </c>
      <c r="BF1299" s="189">
        <f>IF(N1299="snížená",J1299,0)</f>
        <v>0</v>
      </c>
      <c r="BG1299" s="189">
        <f>IF(N1299="zákl. přenesená",J1299,0)</f>
        <v>0</v>
      </c>
      <c r="BH1299" s="189">
        <f>IF(N1299="sníž. přenesená",J1299,0)</f>
        <v>0</v>
      </c>
      <c r="BI1299" s="189">
        <f>IF(N1299="nulová",J1299,0)</f>
        <v>0</v>
      </c>
      <c r="BJ1299" s="19" t="s">
        <v>84</v>
      </c>
      <c r="BK1299" s="189">
        <f>ROUND(I1299*H1299,2)</f>
        <v>0</v>
      </c>
      <c r="BL1299" s="19" t="s">
        <v>310</v>
      </c>
      <c r="BM1299" s="188" t="s">
        <v>3798</v>
      </c>
    </row>
    <row r="1300" spans="2:51" s="13" customFormat="1" ht="10">
      <c r="B1300" s="190"/>
      <c r="C1300" s="191"/>
      <c r="D1300" s="192" t="s">
        <v>165</v>
      </c>
      <c r="E1300" s="193" t="s">
        <v>19</v>
      </c>
      <c r="F1300" s="194" t="s">
        <v>3353</v>
      </c>
      <c r="G1300" s="191"/>
      <c r="H1300" s="193" t="s">
        <v>19</v>
      </c>
      <c r="I1300" s="195"/>
      <c r="J1300" s="191"/>
      <c r="K1300" s="191"/>
      <c r="L1300" s="196"/>
      <c r="M1300" s="197"/>
      <c r="N1300" s="198"/>
      <c r="O1300" s="198"/>
      <c r="P1300" s="198"/>
      <c r="Q1300" s="198"/>
      <c r="R1300" s="198"/>
      <c r="S1300" s="198"/>
      <c r="T1300" s="199"/>
      <c r="AT1300" s="200" t="s">
        <v>165</v>
      </c>
      <c r="AU1300" s="200" t="s">
        <v>173</v>
      </c>
      <c r="AV1300" s="13" t="s">
        <v>84</v>
      </c>
      <c r="AW1300" s="13" t="s">
        <v>37</v>
      </c>
      <c r="AX1300" s="13" t="s">
        <v>76</v>
      </c>
      <c r="AY1300" s="200" t="s">
        <v>157</v>
      </c>
    </row>
    <row r="1301" spans="2:51" s="13" customFormat="1" ht="10">
      <c r="B1301" s="190"/>
      <c r="C1301" s="191"/>
      <c r="D1301" s="192" t="s">
        <v>165</v>
      </c>
      <c r="E1301" s="193" t="s">
        <v>19</v>
      </c>
      <c r="F1301" s="194" t="s">
        <v>3413</v>
      </c>
      <c r="G1301" s="191"/>
      <c r="H1301" s="193" t="s">
        <v>19</v>
      </c>
      <c r="I1301" s="195"/>
      <c r="J1301" s="191"/>
      <c r="K1301" s="191"/>
      <c r="L1301" s="196"/>
      <c r="M1301" s="197"/>
      <c r="N1301" s="198"/>
      <c r="O1301" s="198"/>
      <c r="P1301" s="198"/>
      <c r="Q1301" s="198"/>
      <c r="R1301" s="198"/>
      <c r="S1301" s="198"/>
      <c r="T1301" s="199"/>
      <c r="AT1301" s="200" t="s">
        <v>165</v>
      </c>
      <c r="AU1301" s="200" t="s">
        <v>173</v>
      </c>
      <c r="AV1301" s="13" t="s">
        <v>84</v>
      </c>
      <c r="AW1301" s="13" t="s">
        <v>37</v>
      </c>
      <c r="AX1301" s="13" t="s">
        <v>76</v>
      </c>
      <c r="AY1301" s="200" t="s">
        <v>157</v>
      </c>
    </row>
    <row r="1302" spans="2:51" s="13" customFormat="1" ht="10">
      <c r="B1302" s="190"/>
      <c r="C1302" s="191"/>
      <c r="D1302" s="192" t="s">
        <v>165</v>
      </c>
      <c r="E1302" s="193" t="s">
        <v>19</v>
      </c>
      <c r="F1302" s="194" t="s">
        <v>3414</v>
      </c>
      <c r="G1302" s="191"/>
      <c r="H1302" s="193" t="s">
        <v>19</v>
      </c>
      <c r="I1302" s="195"/>
      <c r="J1302" s="191"/>
      <c r="K1302" s="191"/>
      <c r="L1302" s="196"/>
      <c r="M1302" s="197"/>
      <c r="N1302" s="198"/>
      <c r="O1302" s="198"/>
      <c r="P1302" s="198"/>
      <c r="Q1302" s="198"/>
      <c r="R1302" s="198"/>
      <c r="S1302" s="198"/>
      <c r="T1302" s="199"/>
      <c r="AT1302" s="200" t="s">
        <v>165</v>
      </c>
      <c r="AU1302" s="200" t="s">
        <v>173</v>
      </c>
      <c r="AV1302" s="13" t="s">
        <v>84</v>
      </c>
      <c r="AW1302" s="13" t="s">
        <v>37</v>
      </c>
      <c r="AX1302" s="13" t="s">
        <v>76</v>
      </c>
      <c r="AY1302" s="200" t="s">
        <v>157</v>
      </c>
    </row>
    <row r="1303" spans="2:51" s="13" customFormat="1" ht="10">
      <c r="B1303" s="190"/>
      <c r="C1303" s="191"/>
      <c r="D1303" s="192" t="s">
        <v>165</v>
      </c>
      <c r="E1303" s="193" t="s">
        <v>19</v>
      </c>
      <c r="F1303" s="194" t="s">
        <v>3415</v>
      </c>
      <c r="G1303" s="191"/>
      <c r="H1303" s="193" t="s">
        <v>19</v>
      </c>
      <c r="I1303" s="195"/>
      <c r="J1303" s="191"/>
      <c r="K1303" s="191"/>
      <c r="L1303" s="196"/>
      <c r="M1303" s="197"/>
      <c r="N1303" s="198"/>
      <c r="O1303" s="198"/>
      <c r="P1303" s="198"/>
      <c r="Q1303" s="198"/>
      <c r="R1303" s="198"/>
      <c r="S1303" s="198"/>
      <c r="T1303" s="199"/>
      <c r="AT1303" s="200" t="s">
        <v>165</v>
      </c>
      <c r="AU1303" s="200" t="s">
        <v>173</v>
      </c>
      <c r="AV1303" s="13" t="s">
        <v>84</v>
      </c>
      <c r="AW1303" s="13" t="s">
        <v>37</v>
      </c>
      <c r="AX1303" s="13" t="s">
        <v>76</v>
      </c>
      <c r="AY1303" s="200" t="s">
        <v>157</v>
      </c>
    </row>
    <row r="1304" spans="2:51" s="14" customFormat="1" ht="10">
      <c r="B1304" s="201"/>
      <c r="C1304" s="202"/>
      <c r="D1304" s="192" t="s">
        <v>165</v>
      </c>
      <c r="E1304" s="203" t="s">
        <v>19</v>
      </c>
      <c r="F1304" s="204" t="s">
        <v>84</v>
      </c>
      <c r="G1304" s="202"/>
      <c r="H1304" s="205">
        <v>1</v>
      </c>
      <c r="I1304" s="206"/>
      <c r="J1304" s="202"/>
      <c r="K1304" s="202"/>
      <c r="L1304" s="207"/>
      <c r="M1304" s="208"/>
      <c r="N1304" s="209"/>
      <c r="O1304" s="209"/>
      <c r="P1304" s="209"/>
      <c r="Q1304" s="209"/>
      <c r="R1304" s="209"/>
      <c r="S1304" s="209"/>
      <c r="T1304" s="210"/>
      <c r="AT1304" s="211" t="s">
        <v>165</v>
      </c>
      <c r="AU1304" s="211" t="s">
        <v>173</v>
      </c>
      <c r="AV1304" s="14" t="s">
        <v>86</v>
      </c>
      <c r="AW1304" s="14" t="s">
        <v>37</v>
      </c>
      <c r="AX1304" s="14" t="s">
        <v>84</v>
      </c>
      <c r="AY1304" s="211" t="s">
        <v>157</v>
      </c>
    </row>
    <row r="1305" spans="1:65" s="2" customFormat="1" ht="14.4" customHeight="1">
      <c r="A1305" s="36"/>
      <c r="B1305" s="37"/>
      <c r="C1305" s="239" t="s">
        <v>1006</v>
      </c>
      <c r="D1305" s="239" t="s">
        <v>311</v>
      </c>
      <c r="E1305" s="240" t="s">
        <v>3799</v>
      </c>
      <c r="F1305" s="241" t="s">
        <v>3800</v>
      </c>
      <c r="G1305" s="242" t="s">
        <v>162</v>
      </c>
      <c r="H1305" s="243">
        <v>1</v>
      </c>
      <c r="I1305" s="244"/>
      <c r="J1305" s="245">
        <f>ROUND(I1305*H1305,2)</f>
        <v>0</v>
      </c>
      <c r="K1305" s="246"/>
      <c r="L1305" s="247"/>
      <c r="M1305" s="248" t="s">
        <v>19</v>
      </c>
      <c r="N1305" s="249" t="s">
        <v>47</v>
      </c>
      <c r="O1305" s="66"/>
      <c r="P1305" s="186">
        <f>O1305*H1305</f>
        <v>0</v>
      </c>
      <c r="Q1305" s="186">
        <v>0</v>
      </c>
      <c r="R1305" s="186">
        <f>Q1305*H1305</f>
        <v>0</v>
      </c>
      <c r="S1305" s="186">
        <v>0</v>
      </c>
      <c r="T1305" s="187">
        <f>S1305*H1305</f>
        <v>0</v>
      </c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R1305" s="188" t="s">
        <v>490</v>
      </c>
      <c r="AT1305" s="188" t="s">
        <v>311</v>
      </c>
      <c r="AU1305" s="188" t="s">
        <v>173</v>
      </c>
      <c r="AY1305" s="19" t="s">
        <v>157</v>
      </c>
      <c r="BE1305" s="189">
        <f>IF(N1305="základní",J1305,0)</f>
        <v>0</v>
      </c>
      <c r="BF1305" s="189">
        <f>IF(N1305="snížená",J1305,0)</f>
        <v>0</v>
      </c>
      <c r="BG1305" s="189">
        <f>IF(N1305="zákl. přenesená",J1305,0)</f>
        <v>0</v>
      </c>
      <c r="BH1305" s="189">
        <f>IF(N1305="sníž. přenesená",J1305,0)</f>
        <v>0</v>
      </c>
      <c r="BI1305" s="189">
        <f>IF(N1305="nulová",J1305,0)</f>
        <v>0</v>
      </c>
      <c r="BJ1305" s="19" t="s">
        <v>84</v>
      </c>
      <c r="BK1305" s="189">
        <f>ROUND(I1305*H1305,2)</f>
        <v>0</v>
      </c>
      <c r="BL1305" s="19" t="s">
        <v>310</v>
      </c>
      <c r="BM1305" s="188" t="s">
        <v>3801</v>
      </c>
    </row>
    <row r="1306" spans="2:51" s="13" customFormat="1" ht="10">
      <c r="B1306" s="190"/>
      <c r="C1306" s="191"/>
      <c r="D1306" s="192" t="s">
        <v>165</v>
      </c>
      <c r="E1306" s="193" t="s">
        <v>19</v>
      </c>
      <c r="F1306" s="194" t="s">
        <v>3353</v>
      </c>
      <c r="G1306" s="191"/>
      <c r="H1306" s="193" t="s">
        <v>19</v>
      </c>
      <c r="I1306" s="195"/>
      <c r="J1306" s="191"/>
      <c r="K1306" s="191"/>
      <c r="L1306" s="196"/>
      <c r="M1306" s="197"/>
      <c r="N1306" s="198"/>
      <c r="O1306" s="198"/>
      <c r="P1306" s="198"/>
      <c r="Q1306" s="198"/>
      <c r="R1306" s="198"/>
      <c r="S1306" s="198"/>
      <c r="T1306" s="199"/>
      <c r="AT1306" s="200" t="s">
        <v>165</v>
      </c>
      <c r="AU1306" s="200" t="s">
        <v>173</v>
      </c>
      <c r="AV1306" s="13" t="s">
        <v>84</v>
      </c>
      <c r="AW1306" s="13" t="s">
        <v>37</v>
      </c>
      <c r="AX1306" s="13" t="s">
        <v>76</v>
      </c>
      <c r="AY1306" s="200" t="s">
        <v>157</v>
      </c>
    </row>
    <row r="1307" spans="2:51" s="13" customFormat="1" ht="10">
      <c r="B1307" s="190"/>
      <c r="C1307" s="191"/>
      <c r="D1307" s="192" t="s">
        <v>165</v>
      </c>
      <c r="E1307" s="193" t="s">
        <v>19</v>
      </c>
      <c r="F1307" s="194" t="s">
        <v>3413</v>
      </c>
      <c r="G1307" s="191"/>
      <c r="H1307" s="193" t="s">
        <v>19</v>
      </c>
      <c r="I1307" s="195"/>
      <c r="J1307" s="191"/>
      <c r="K1307" s="191"/>
      <c r="L1307" s="196"/>
      <c r="M1307" s="197"/>
      <c r="N1307" s="198"/>
      <c r="O1307" s="198"/>
      <c r="P1307" s="198"/>
      <c r="Q1307" s="198"/>
      <c r="R1307" s="198"/>
      <c r="S1307" s="198"/>
      <c r="T1307" s="199"/>
      <c r="AT1307" s="200" t="s">
        <v>165</v>
      </c>
      <c r="AU1307" s="200" t="s">
        <v>173</v>
      </c>
      <c r="AV1307" s="13" t="s">
        <v>84</v>
      </c>
      <c r="AW1307" s="13" t="s">
        <v>37</v>
      </c>
      <c r="AX1307" s="13" t="s">
        <v>76</v>
      </c>
      <c r="AY1307" s="200" t="s">
        <v>157</v>
      </c>
    </row>
    <row r="1308" spans="2:51" s="13" customFormat="1" ht="10">
      <c r="B1308" s="190"/>
      <c r="C1308" s="191"/>
      <c r="D1308" s="192" t="s">
        <v>165</v>
      </c>
      <c r="E1308" s="193" t="s">
        <v>19</v>
      </c>
      <c r="F1308" s="194" t="s">
        <v>3414</v>
      </c>
      <c r="G1308" s="191"/>
      <c r="H1308" s="193" t="s">
        <v>19</v>
      </c>
      <c r="I1308" s="195"/>
      <c r="J1308" s="191"/>
      <c r="K1308" s="191"/>
      <c r="L1308" s="196"/>
      <c r="M1308" s="197"/>
      <c r="N1308" s="198"/>
      <c r="O1308" s="198"/>
      <c r="P1308" s="198"/>
      <c r="Q1308" s="198"/>
      <c r="R1308" s="198"/>
      <c r="S1308" s="198"/>
      <c r="T1308" s="199"/>
      <c r="AT1308" s="200" t="s">
        <v>165</v>
      </c>
      <c r="AU1308" s="200" t="s">
        <v>173</v>
      </c>
      <c r="AV1308" s="13" t="s">
        <v>84</v>
      </c>
      <c r="AW1308" s="13" t="s">
        <v>37</v>
      </c>
      <c r="AX1308" s="13" t="s">
        <v>76</v>
      </c>
      <c r="AY1308" s="200" t="s">
        <v>157</v>
      </c>
    </row>
    <row r="1309" spans="2:51" s="13" customFormat="1" ht="10">
      <c r="B1309" s="190"/>
      <c r="C1309" s="191"/>
      <c r="D1309" s="192" t="s">
        <v>165</v>
      </c>
      <c r="E1309" s="193" t="s">
        <v>19</v>
      </c>
      <c r="F1309" s="194" t="s">
        <v>3415</v>
      </c>
      <c r="G1309" s="191"/>
      <c r="H1309" s="193" t="s">
        <v>19</v>
      </c>
      <c r="I1309" s="195"/>
      <c r="J1309" s="191"/>
      <c r="K1309" s="191"/>
      <c r="L1309" s="196"/>
      <c r="M1309" s="197"/>
      <c r="N1309" s="198"/>
      <c r="O1309" s="198"/>
      <c r="P1309" s="198"/>
      <c r="Q1309" s="198"/>
      <c r="R1309" s="198"/>
      <c r="S1309" s="198"/>
      <c r="T1309" s="199"/>
      <c r="AT1309" s="200" t="s">
        <v>165</v>
      </c>
      <c r="AU1309" s="200" t="s">
        <v>173</v>
      </c>
      <c r="AV1309" s="13" t="s">
        <v>84</v>
      </c>
      <c r="AW1309" s="13" t="s">
        <v>37</v>
      </c>
      <c r="AX1309" s="13" t="s">
        <v>76</v>
      </c>
      <c r="AY1309" s="200" t="s">
        <v>157</v>
      </c>
    </row>
    <row r="1310" spans="2:51" s="14" customFormat="1" ht="10">
      <c r="B1310" s="201"/>
      <c r="C1310" s="202"/>
      <c r="D1310" s="192" t="s">
        <v>165</v>
      </c>
      <c r="E1310" s="203" t="s">
        <v>19</v>
      </c>
      <c r="F1310" s="204" t="s">
        <v>84</v>
      </c>
      <c r="G1310" s="202"/>
      <c r="H1310" s="205">
        <v>1</v>
      </c>
      <c r="I1310" s="206"/>
      <c r="J1310" s="202"/>
      <c r="K1310" s="202"/>
      <c r="L1310" s="207"/>
      <c r="M1310" s="208"/>
      <c r="N1310" s="209"/>
      <c r="O1310" s="209"/>
      <c r="P1310" s="209"/>
      <c r="Q1310" s="209"/>
      <c r="R1310" s="209"/>
      <c r="S1310" s="209"/>
      <c r="T1310" s="210"/>
      <c r="AT1310" s="211" t="s">
        <v>165</v>
      </c>
      <c r="AU1310" s="211" t="s">
        <v>173</v>
      </c>
      <c r="AV1310" s="14" t="s">
        <v>86</v>
      </c>
      <c r="AW1310" s="14" t="s">
        <v>37</v>
      </c>
      <c r="AX1310" s="14" t="s">
        <v>84</v>
      </c>
      <c r="AY1310" s="211" t="s">
        <v>157</v>
      </c>
    </row>
    <row r="1311" spans="1:65" s="2" customFormat="1" ht="14.4" customHeight="1">
      <c r="A1311" s="36"/>
      <c r="B1311" s="37"/>
      <c r="C1311" s="239" t="s">
        <v>1012</v>
      </c>
      <c r="D1311" s="239" t="s">
        <v>311</v>
      </c>
      <c r="E1311" s="240" t="s">
        <v>3802</v>
      </c>
      <c r="F1311" s="241" t="s">
        <v>3803</v>
      </c>
      <c r="G1311" s="242" t="s">
        <v>162</v>
      </c>
      <c r="H1311" s="243">
        <v>10</v>
      </c>
      <c r="I1311" s="244"/>
      <c r="J1311" s="245">
        <f>ROUND(I1311*H1311,2)</f>
        <v>0</v>
      </c>
      <c r="K1311" s="246"/>
      <c r="L1311" s="247"/>
      <c r="M1311" s="248" t="s">
        <v>19</v>
      </c>
      <c r="N1311" s="249" t="s">
        <v>47</v>
      </c>
      <c r="O1311" s="66"/>
      <c r="P1311" s="186">
        <f>O1311*H1311</f>
        <v>0</v>
      </c>
      <c r="Q1311" s="186">
        <v>0</v>
      </c>
      <c r="R1311" s="186">
        <f>Q1311*H1311</f>
        <v>0</v>
      </c>
      <c r="S1311" s="186">
        <v>0</v>
      </c>
      <c r="T1311" s="187">
        <f>S1311*H1311</f>
        <v>0</v>
      </c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R1311" s="188" t="s">
        <v>490</v>
      </c>
      <c r="AT1311" s="188" t="s">
        <v>311</v>
      </c>
      <c r="AU1311" s="188" t="s">
        <v>173</v>
      </c>
      <c r="AY1311" s="19" t="s">
        <v>157</v>
      </c>
      <c r="BE1311" s="189">
        <f>IF(N1311="základní",J1311,0)</f>
        <v>0</v>
      </c>
      <c r="BF1311" s="189">
        <f>IF(N1311="snížená",J1311,0)</f>
        <v>0</v>
      </c>
      <c r="BG1311" s="189">
        <f>IF(N1311="zákl. přenesená",J1311,0)</f>
        <v>0</v>
      </c>
      <c r="BH1311" s="189">
        <f>IF(N1311="sníž. přenesená",J1311,0)</f>
        <v>0</v>
      </c>
      <c r="BI1311" s="189">
        <f>IF(N1311="nulová",J1311,0)</f>
        <v>0</v>
      </c>
      <c r="BJ1311" s="19" t="s">
        <v>84</v>
      </c>
      <c r="BK1311" s="189">
        <f>ROUND(I1311*H1311,2)</f>
        <v>0</v>
      </c>
      <c r="BL1311" s="19" t="s">
        <v>310</v>
      </c>
      <c r="BM1311" s="188" t="s">
        <v>3804</v>
      </c>
    </row>
    <row r="1312" spans="2:51" s="13" customFormat="1" ht="10">
      <c r="B1312" s="190"/>
      <c r="C1312" s="191"/>
      <c r="D1312" s="192" t="s">
        <v>165</v>
      </c>
      <c r="E1312" s="193" t="s">
        <v>19</v>
      </c>
      <c r="F1312" s="194" t="s">
        <v>3353</v>
      </c>
      <c r="G1312" s="191"/>
      <c r="H1312" s="193" t="s">
        <v>19</v>
      </c>
      <c r="I1312" s="195"/>
      <c r="J1312" s="191"/>
      <c r="K1312" s="191"/>
      <c r="L1312" s="196"/>
      <c r="M1312" s="197"/>
      <c r="N1312" s="198"/>
      <c r="O1312" s="198"/>
      <c r="P1312" s="198"/>
      <c r="Q1312" s="198"/>
      <c r="R1312" s="198"/>
      <c r="S1312" s="198"/>
      <c r="T1312" s="199"/>
      <c r="AT1312" s="200" t="s">
        <v>165</v>
      </c>
      <c r="AU1312" s="200" t="s">
        <v>173</v>
      </c>
      <c r="AV1312" s="13" t="s">
        <v>84</v>
      </c>
      <c r="AW1312" s="13" t="s">
        <v>37</v>
      </c>
      <c r="AX1312" s="13" t="s">
        <v>76</v>
      </c>
      <c r="AY1312" s="200" t="s">
        <v>157</v>
      </c>
    </row>
    <row r="1313" spans="2:51" s="13" customFormat="1" ht="10">
      <c r="B1313" s="190"/>
      <c r="C1313" s="191"/>
      <c r="D1313" s="192" t="s">
        <v>165</v>
      </c>
      <c r="E1313" s="193" t="s">
        <v>19</v>
      </c>
      <c r="F1313" s="194" t="s">
        <v>3413</v>
      </c>
      <c r="G1313" s="191"/>
      <c r="H1313" s="193" t="s">
        <v>19</v>
      </c>
      <c r="I1313" s="195"/>
      <c r="J1313" s="191"/>
      <c r="K1313" s="191"/>
      <c r="L1313" s="196"/>
      <c r="M1313" s="197"/>
      <c r="N1313" s="198"/>
      <c r="O1313" s="198"/>
      <c r="P1313" s="198"/>
      <c r="Q1313" s="198"/>
      <c r="R1313" s="198"/>
      <c r="S1313" s="198"/>
      <c r="T1313" s="199"/>
      <c r="AT1313" s="200" t="s">
        <v>165</v>
      </c>
      <c r="AU1313" s="200" t="s">
        <v>173</v>
      </c>
      <c r="AV1313" s="13" t="s">
        <v>84</v>
      </c>
      <c r="AW1313" s="13" t="s">
        <v>37</v>
      </c>
      <c r="AX1313" s="13" t="s">
        <v>76</v>
      </c>
      <c r="AY1313" s="200" t="s">
        <v>157</v>
      </c>
    </row>
    <row r="1314" spans="2:51" s="13" customFormat="1" ht="10">
      <c r="B1314" s="190"/>
      <c r="C1314" s="191"/>
      <c r="D1314" s="192" t="s">
        <v>165</v>
      </c>
      <c r="E1314" s="193" t="s">
        <v>19</v>
      </c>
      <c r="F1314" s="194" t="s">
        <v>3414</v>
      </c>
      <c r="G1314" s="191"/>
      <c r="H1314" s="193" t="s">
        <v>19</v>
      </c>
      <c r="I1314" s="195"/>
      <c r="J1314" s="191"/>
      <c r="K1314" s="191"/>
      <c r="L1314" s="196"/>
      <c r="M1314" s="197"/>
      <c r="N1314" s="198"/>
      <c r="O1314" s="198"/>
      <c r="P1314" s="198"/>
      <c r="Q1314" s="198"/>
      <c r="R1314" s="198"/>
      <c r="S1314" s="198"/>
      <c r="T1314" s="199"/>
      <c r="AT1314" s="200" t="s">
        <v>165</v>
      </c>
      <c r="AU1314" s="200" t="s">
        <v>173</v>
      </c>
      <c r="AV1314" s="13" t="s">
        <v>84</v>
      </c>
      <c r="AW1314" s="13" t="s">
        <v>37</v>
      </c>
      <c r="AX1314" s="13" t="s">
        <v>76</v>
      </c>
      <c r="AY1314" s="200" t="s">
        <v>157</v>
      </c>
    </row>
    <row r="1315" spans="2:51" s="13" customFormat="1" ht="10">
      <c r="B1315" s="190"/>
      <c r="C1315" s="191"/>
      <c r="D1315" s="192" t="s">
        <v>165</v>
      </c>
      <c r="E1315" s="193" t="s">
        <v>19</v>
      </c>
      <c r="F1315" s="194" t="s">
        <v>3415</v>
      </c>
      <c r="G1315" s="191"/>
      <c r="H1315" s="193" t="s">
        <v>19</v>
      </c>
      <c r="I1315" s="195"/>
      <c r="J1315" s="191"/>
      <c r="K1315" s="191"/>
      <c r="L1315" s="196"/>
      <c r="M1315" s="197"/>
      <c r="N1315" s="198"/>
      <c r="O1315" s="198"/>
      <c r="P1315" s="198"/>
      <c r="Q1315" s="198"/>
      <c r="R1315" s="198"/>
      <c r="S1315" s="198"/>
      <c r="T1315" s="199"/>
      <c r="AT1315" s="200" t="s">
        <v>165</v>
      </c>
      <c r="AU1315" s="200" t="s">
        <v>173</v>
      </c>
      <c r="AV1315" s="13" t="s">
        <v>84</v>
      </c>
      <c r="AW1315" s="13" t="s">
        <v>37</v>
      </c>
      <c r="AX1315" s="13" t="s">
        <v>76</v>
      </c>
      <c r="AY1315" s="200" t="s">
        <v>157</v>
      </c>
    </row>
    <row r="1316" spans="2:51" s="14" customFormat="1" ht="10">
      <c r="B1316" s="201"/>
      <c r="C1316" s="202"/>
      <c r="D1316" s="192" t="s">
        <v>165</v>
      </c>
      <c r="E1316" s="203" t="s">
        <v>19</v>
      </c>
      <c r="F1316" s="204" t="s">
        <v>232</v>
      </c>
      <c r="G1316" s="202"/>
      <c r="H1316" s="205">
        <v>10</v>
      </c>
      <c r="I1316" s="206"/>
      <c r="J1316" s="202"/>
      <c r="K1316" s="202"/>
      <c r="L1316" s="207"/>
      <c r="M1316" s="208"/>
      <c r="N1316" s="209"/>
      <c r="O1316" s="209"/>
      <c r="P1316" s="209"/>
      <c r="Q1316" s="209"/>
      <c r="R1316" s="209"/>
      <c r="S1316" s="209"/>
      <c r="T1316" s="210"/>
      <c r="AT1316" s="211" t="s">
        <v>165</v>
      </c>
      <c r="AU1316" s="211" t="s">
        <v>173</v>
      </c>
      <c r="AV1316" s="14" t="s">
        <v>86</v>
      </c>
      <c r="AW1316" s="14" t="s">
        <v>37</v>
      </c>
      <c r="AX1316" s="14" t="s">
        <v>84</v>
      </c>
      <c r="AY1316" s="211" t="s">
        <v>157</v>
      </c>
    </row>
    <row r="1317" spans="1:65" s="2" customFormat="1" ht="14.4" customHeight="1">
      <c r="A1317" s="36"/>
      <c r="B1317" s="37"/>
      <c r="C1317" s="239" t="s">
        <v>1018</v>
      </c>
      <c r="D1317" s="239" t="s">
        <v>311</v>
      </c>
      <c r="E1317" s="240" t="s">
        <v>3805</v>
      </c>
      <c r="F1317" s="241" t="s">
        <v>3806</v>
      </c>
      <c r="G1317" s="242" t="s">
        <v>162</v>
      </c>
      <c r="H1317" s="243">
        <v>1</v>
      </c>
      <c r="I1317" s="244"/>
      <c r="J1317" s="245">
        <f>ROUND(I1317*H1317,2)</f>
        <v>0</v>
      </c>
      <c r="K1317" s="246"/>
      <c r="L1317" s="247"/>
      <c r="M1317" s="248" t="s">
        <v>19</v>
      </c>
      <c r="N1317" s="249" t="s">
        <v>47</v>
      </c>
      <c r="O1317" s="66"/>
      <c r="P1317" s="186">
        <f>O1317*H1317</f>
        <v>0</v>
      </c>
      <c r="Q1317" s="186">
        <v>0</v>
      </c>
      <c r="R1317" s="186">
        <f>Q1317*H1317</f>
        <v>0</v>
      </c>
      <c r="S1317" s="186">
        <v>0</v>
      </c>
      <c r="T1317" s="187">
        <f>S1317*H1317</f>
        <v>0</v>
      </c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R1317" s="188" t="s">
        <v>490</v>
      </c>
      <c r="AT1317" s="188" t="s">
        <v>311</v>
      </c>
      <c r="AU1317" s="188" t="s">
        <v>173</v>
      </c>
      <c r="AY1317" s="19" t="s">
        <v>157</v>
      </c>
      <c r="BE1317" s="189">
        <f>IF(N1317="základní",J1317,0)</f>
        <v>0</v>
      </c>
      <c r="BF1317" s="189">
        <f>IF(N1317="snížená",J1317,0)</f>
        <v>0</v>
      </c>
      <c r="BG1317" s="189">
        <f>IF(N1317="zákl. přenesená",J1317,0)</f>
        <v>0</v>
      </c>
      <c r="BH1317" s="189">
        <f>IF(N1317="sníž. přenesená",J1317,0)</f>
        <v>0</v>
      </c>
      <c r="BI1317" s="189">
        <f>IF(N1317="nulová",J1317,0)</f>
        <v>0</v>
      </c>
      <c r="BJ1317" s="19" t="s">
        <v>84</v>
      </c>
      <c r="BK1317" s="189">
        <f>ROUND(I1317*H1317,2)</f>
        <v>0</v>
      </c>
      <c r="BL1317" s="19" t="s">
        <v>310</v>
      </c>
      <c r="BM1317" s="188" t="s">
        <v>3807</v>
      </c>
    </row>
    <row r="1318" spans="2:51" s="13" customFormat="1" ht="10">
      <c r="B1318" s="190"/>
      <c r="C1318" s="191"/>
      <c r="D1318" s="192" t="s">
        <v>165</v>
      </c>
      <c r="E1318" s="193" t="s">
        <v>19</v>
      </c>
      <c r="F1318" s="194" t="s">
        <v>3353</v>
      </c>
      <c r="G1318" s="191"/>
      <c r="H1318" s="193" t="s">
        <v>19</v>
      </c>
      <c r="I1318" s="195"/>
      <c r="J1318" s="191"/>
      <c r="K1318" s="191"/>
      <c r="L1318" s="196"/>
      <c r="M1318" s="197"/>
      <c r="N1318" s="198"/>
      <c r="O1318" s="198"/>
      <c r="P1318" s="198"/>
      <c r="Q1318" s="198"/>
      <c r="R1318" s="198"/>
      <c r="S1318" s="198"/>
      <c r="T1318" s="199"/>
      <c r="AT1318" s="200" t="s">
        <v>165</v>
      </c>
      <c r="AU1318" s="200" t="s">
        <v>173</v>
      </c>
      <c r="AV1318" s="13" t="s">
        <v>84</v>
      </c>
      <c r="AW1318" s="13" t="s">
        <v>37</v>
      </c>
      <c r="AX1318" s="13" t="s">
        <v>76</v>
      </c>
      <c r="AY1318" s="200" t="s">
        <v>157</v>
      </c>
    </row>
    <row r="1319" spans="2:51" s="13" customFormat="1" ht="10">
      <c r="B1319" s="190"/>
      <c r="C1319" s="191"/>
      <c r="D1319" s="192" t="s">
        <v>165</v>
      </c>
      <c r="E1319" s="193" t="s">
        <v>19</v>
      </c>
      <c r="F1319" s="194" t="s">
        <v>3413</v>
      </c>
      <c r="G1319" s="191"/>
      <c r="H1319" s="193" t="s">
        <v>19</v>
      </c>
      <c r="I1319" s="195"/>
      <c r="J1319" s="191"/>
      <c r="K1319" s="191"/>
      <c r="L1319" s="196"/>
      <c r="M1319" s="197"/>
      <c r="N1319" s="198"/>
      <c r="O1319" s="198"/>
      <c r="P1319" s="198"/>
      <c r="Q1319" s="198"/>
      <c r="R1319" s="198"/>
      <c r="S1319" s="198"/>
      <c r="T1319" s="199"/>
      <c r="AT1319" s="200" t="s">
        <v>165</v>
      </c>
      <c r="AU1319" s="200" t="s">
        <v>173</v>
      </c>
      <c r="AV1319" s="13" t="s">
        <v>84</v>
      </c>
      <c r="AW1319" s="13" t="s">
        <v>37</v>
      </c>
      <c r="AX1319" s="13" t="s">
        <v>76</v>
      </c>
      <c r="AY1319" s="200" t="s">
        <v>157</v>
      </c>
    </row>
    <row r="1320" spans="2:51" s="13" customFormat="1" ht="10">
      <c r="B1320" s="190"/>
      <c r="C1320" s="191"/>
      <c r="D1320" s="192" t="s">
        <v>165</v>
      </c>
      <c r="E1320" s="193" t="s">
        <v>19</v>
      </c>
      <c r="F1320" s="194" t="s">
        <v>3414</v>
      </c>
      <c r="G1320" s="191"/>
      <c r="H1320" s="193" t="s">
        <v>19</v>
      </c>
      <c r="I1320" s="195"/>
      <c r="J1320" s="191"/>
      <c r="K1320" s="191"/>
      <c r="L1320" s="196"/>
      <c r="M1320" s="197"/>
      <c r="N1320" s="198"/>
      <c r="O1320" s="198"/>
      <c r="P1320" s="198"/>
      <c r="Q1320" s="198"/>
      <c r="R1320" s="198"/>
      <c r="S1320" s="198"/>
      <c r="T1320" s="199"/>
      <c r="AT1320" s="200" t="s">
        <v>165</v>
      </c>
      <c r="AU1320" s="200" t="s">
        <v>173</v>
      </c>
      <c r="AV1320" s="13" t="s">
        <v>84</v>
      </c>
      <c r="AW1320" s="13" t="s">
        <v>37</v>
      </c>
      <c r="AX1320" s="13" t="s">
        <v>76</v>
      </c>
      <c r="AY1320" s="200" t="s">
        <v>157</v>
      </c>
    </row>
    <row r="1321" spans="2:51" s="13" customFormat="1" ht="10">
      <c r="B1321" s="190"/>
      <c r="C1321" s="191"/>
      <c r="D1321" s="192" t="s">
        <v>165</v>
      </c>
      <c r="E1321" s="193" t="s">
        <v>19</v>
      </c>
      <c r="F1321" s="194" t="s">
        <v>3415</v>
      </c>
      <c r="G1321" s="191"/>
      <c r="H1321" s="193" t="s">
        <v>19</v>
      </c>
      <c r="I1321" s="195"/>
      <c r="J1321" s="191"/>
      <c r="K1321" s="191"/>
      <c r="L1321" s="196"/>
      <c r="M1321" s="197"/>
      <c r="N1321" s="198"/>
      <c r="O1321" s="198"/>
      <c r="P1321" s="198"/>
      <c r="Q1321" s="198"/>
      <c r="R1321" s="198"/>
      <c r="S1321" s="198"/>
      <c r="T1321" s="199"/>
      <c r="AT1321" s="200" t="s">
        <v>165</v>
      </c>
      <c r="AU1321" s="200" t="s">
        <v>173</v>
      </c>
      <c r="AV1321" s="13" t="s">
        <v>84</v>
      </c>
      <c r="AW1321" s="13" t="s">
        <v>37</v>
      </c>
      <c r="AX1321" s="13" t="s">
        <v>76</v>
      </c>
      <c r="AY1321" s="200" t="s">
        <v>157</v>
      </c>
    </row>
    <row r="1322" spans="2:51" s="14" customFormat="1" ht="10">
      <c r="B1322" s="201"/>
      <c r="C1322" s="202"/>
      <c r="D1322" s="192" t="s">
        <v>165</v>
      </c>
      <c r="E1322" s="203" t="s">
        <v>19</v>
      </c>
      <c r="F1322" s="204" t="s">
        <v>84</v>
      </c>
      <c r="G1322" s="202"/>
      <c r="H1322" s="205">
        <v>1</v>
      </c>
      <c r="I1322" s="206"/>
      <c r="J1322" s="202"/>
      <c r="K1322" s="202"/>
      <c r="L1322" s="207"/>
      <c r="M1322" s="208"/>
      <c r="N1322" s="209"/>
      <c r="O1322" s="209"/>
      <c r="P1322" s="209"/>
      <c r="Q1322" s="209"/>
      <c r="R1322" s="209"/>
      <c r="S1322" s="209"/>
      <c r="T1322" s="210"/>
      <c r="AT1322" s="211" t="s">
        <v>165</v>
      </c>
      <c r="AU1322" s="211" t="s">
        <v>173</v>
      </c>
      <c r="AV1322" s="14" t="s">
        <v>86</v>
      </c>
      <c r="AW1322" s="14" t="s">
        <v>37</v>
      </c>
      <c r="AX1322" s="14" t="s">
        <v>84</v>
      </c>
      <c r="AY1322" s="211" t="s">
        <v>157</v>
      </c>
    </row>
    <row r="1323" spans="1:65" s="2" customFormat="1" ht="14.4" customHeight="1">
      <c r="A1323" s="36"/>
      <c r="B1323" s="37"/>
      <c r="C1323" s="239" t="s">
        <v>1025</v>
      </c>
      <c r="D1323" s="239" t="s">
        <v>311</v>
      </c>
      <c r="E1323" s="240" t="s">
        <v>3808</v>
      </c>
      <c r="F1323" s="241" t="s">
        <v>3809</v>
      </c>
      <c r="G1323" s="242" t="s">
        <v>162</v>
      </c>
      <c r="H1323" s="243">
        <v>1</v>
      </c>
      <c r="I1323" s="244"/>
      <c r="J1323" s="245">
        <f>ROUND(I1323*H1323,2)</f>
        <v>0</v>
      </c>
      <c r="K1323" s="246"/>
      <c r="L1323" s="247"/>
      <c r="M1323" s="248" t="s">
        <v>19</v>
      </c>
      <c r="N1323" s="249" t="s">
        <v>47</v>
      </c>
      <c r="O1323" s="66"/>
      <c r="P1323" s="186">
        <f>O1323*H1323</f>
        <v>0</v>
      </c>
      <c r="Q1323" s="186">
        <v>0</v>
      </c>
      <c r="R1323" s="186">
        <f>Q1323*H1323</f>
        <v>0</v>
      </c>
      <c r="S1323" s="186">
        <v>0</v>
      </c>
      <c r="T1323" s="187">
        <f>S1323*H1323</f>
        <v>0</v>
      </c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R1323" s="188" t="s">
        <v>490</v>
      </c>
      <c r="AT1323" s="188" t="s">
        <v>311</v>
      </c>
      <c r="AU1323" s="188" t="s">
        <v>173</v>
      </c>
      <c r="AY1323" s="19" t="s">
        <v>157</v>
      </c>
      <c r="BE1323" s="189">
        <f>IF(N1323="základní",J1323,0)</f>
        <v>0</v>
      </c>
      <c r="BF1323" s="189">
        <f>IF(N1323="snížená",J1323,0)</f>
        <v>0</v>
      </c>
      <c r="BG1323" s="189">
        <f>IF(N1323="zákl. přenesená",J1323,0)</f>
        <v>0</v>
      </c>
      <c r="BH1323" s="189">
        <f>IF(N1323="sníž. přenesená",J1323,0)</f>
        <v>0</v>
      </c>
      <c r="BI1323" s="189">
        <f>IF(N1323="nulová",J1323,0)</f>
        <v>0</v>
      </c>
      <c r="BJ1323" s="19" t="s">
        <v>84</v>
      </c>
      <c r="BK1323" s="189">
        <f>ROUND(I1323*H1323,2)</f>
        <v>0</v>
      </c>
      <c r="BL1323" s="19" t="s">
        <v>310</v>
      </c>
      <c r="BM1323" s="188" t="s">
        <v>3810</v>
      </c>
    </row>
    <row r="1324" spans="2:51" s="13" customFormat="1" ht="10">
      <c r="B1324" s="190"/>
      <c r="C1324" s="191"/>
      <c r="D1324" s="192" t="s">
        <v>165</v>
      </c>
      <c r="E1324" s="193" t="s">
        <v>19</v>
      </c>
      <c r="F1324" s="194" t="s">
        <v>3353</v>
      </c>
      <c r="G1324" s="191"/>
      <c r="H1324" s="193" t="s">
        <v>19</v>
      </c>
      <c r="I1324" s="195"/>
      <c r="J1324" s="191"/>
      <c r="K1324" s="191"/>
      <c r="L1324" s="196"/>
      <c r="M1324" s="197"/>
      <c r="N1324" s="198"/>
      <c r="O1324" s="198"/>
      <c r="P1324" s="198"/>
      <c r="Q1324" s="198"/>
      <c r="R1324" s="198"/>
      <c r="S1324" s="198"/>
      <c r="T1324" s="199"/>
      <c r="AT1324" s="200" t="s">
        <v>165</v>
      </c>
      <c r="AU1324" s="200" t="s">
        <v>173</v>
      </c>
      <c r="AV1324" s="13" t="s">
        <v>84</v>
      </c>
      <c r="AW1324" s="13" t="s">
        <v>37</v>
      </c>
      <c r="AX1324" s="13" t="s">
        <v>76</v>
      </c>
      <c r="AY1324" s="200" t="s">
        <v>157</v>
      </c>
    </row>
    <row r="1325" spans="2:51" s="13" customFormat="1" ht="10">
      <c r="B1325" s="190"/>
      <c r="C1325" s="191"/>
      <c r="D1325" s="192" t="s">
        <v>165</v>
      </c>
      <c r="E1325" s="193" t="s">
        <v>19</v>
      </c>
      <c r="F1325" s="194" t="s">
        <v>3413</v>
      </c>
      <c r="G1325" s="191"/>
      <c r="H1325" s="193" t="s">
        <v>19</v>
      </c>
      <c r="I1325" s="195"/>
      <c r="J1325" s="191"/>
      <c r="K1325" s="191"/>
      <c r="L1325" s="196"/>
      <c r="M1325" s="197"/>
      <c r="N1325" s="198"/>
      <c r="O1325" s="198"/>
      <c r="P1325" s="198"/>
      <c r="Q1325" s="198"/>
      <c r="R1325" s="198"/>
      <c r="S1325" s="198"/>
      <c r="T1325" s="199"/>
      <c r="AT1325" s="200" t="s">
        <v>165</v>
      </c>
      <c r="AU1325" s="200" t="s">
        <v>173</v>
      </c>
      <c r="AV1325" s="13" t="s">
        <v>84</v>
      </c>
      <c r="AW1325" s="13" t="s">
        <v>37</v>
      </c>
      <c r="AX1325" s="13" t="s">
        <v>76</v>
      </c>
      <c r="AY1325" s="200" t="s">
        <v>157</v>
      </c>
    </row>
    <row r="1326" spans="2:51" s="13" customFormat="1" ht="10">
      <c r="B1326" s="190"/>
      <c r="C1326" s="191"/>
      <c r="D1326" s="192" t="s">
        <v>165</v>
      </c>
      <c r="E1326" s="193" t="s">
        <v>19</v>
      </c>
      <c r="F1326" s="194" t="s">
        <v>3414</v>
      </c>
      <c r="G1326" s="191"/>
      <c r="H1326" s="193" t="s">
        <v>19</v>
      </c>
      <c r="I1326" s="195"/>
      <c r="J1326" s="191"/>
      <c r="K1326" s="191"/>
      <c r="L1326" s="196"/>
      <c r="M1326" s="197"/>
      <c r="N1326" s="198"/>
      <c r="O1326" s="198"/>
      <c r="P1326" s="198"/>
      <c r="Q1326" s="198"/>
      <c r="R1326" s="198"/>
      <c r="S1326" s="198"/>
      <c r="T1326" s="199"/>
      <c r="AT1326" s="200" t="s">
        <v>165</v>
      </c>
      <c r="AU1326" s="200" t="s">
        <v>173</v>
      </c>
      <c r="AV1326" s="13" t="s">
        <v>84</v>
      </c>
      <c r="AW1326" s="13" t="s">
        <v>37</v>
      </c>
      <c r="AX1326" s="13" t="s">
        <v>76</v>
      </c>
      <c r="AY1326" s="200" t="s">
        <v>157</v>
      </c>
    </row>
    <row r="1327" spans="2:51" s="13" customFormat="1" ht="10">
      <c r="B1327" s="190"/>
      <c r="C1327" s="191"/>
      <c r="D1327" s="192" t="s">
        <v>165</v>
      </c>
      <c r="E1327" s="193" t="s">
        <v>19</v>
      </c>
      <c r="F1327" s="194" t="s">
        <v>3415</v>
      </c>
      <c r="G1327" s="191"/>
      <c r="H1327" s="193" t="s">
        <v>19</v>
      </c>
      <c r="I1327" s="195"/>
      <c r="J1327" s="191"/>
      <c r="K1327" s="191"/>
      <c r="L1327" s="196"/>
      <c r="M1327" s="197"/>
      <c r="N1327" s="198"/>
      <c r="O1327" s="198"/>
      <c r="P1327" s="198"/>
      <c r="Q1327" s="198"/>
      <c r="R1327" s="198"/>
      <c r="S1327" s="198"/>
      <c r="T1327" s="199"/>
      <c r="AT1327" s="200" t="s">
        <v>165</v>
      </c>
      <c r="AU1327" s="200" t="s">
        <v>173</v>
      </c>
      <c r="AV1327" s="13" t="s">
        <v>84</v>
      </c>
      <c r="AW1327" s="13" t="s">
        <v>37</v>
      </c>
      <c r="AX1327" s="13" t="s">
        <v>76</v>
      </c>
      <c r="AY1327" s="200" t="s">
        <v>157</v>
      </c>
    </row>
    <row r="1328" spans="2:51" s="14" customFormat="1" ht="10">
      <c r="B1328" s="201"/>
      <c r="C1328" s="202"/>
      <c r="D1328" s="192" t="s">
        <v>165</v>
      </c>
      <c r="E1328" s="203" t="s">
        <v>19</v>
      </c>
      <c r="F1328" s="204" t="s">
        <v>84</v>
      </c>
      <c r="G1328" s="202"/>
      <c r="H1328" s="205">
        <v>1</v>
      </c>
      <c r="I1328" s="206"/>
      <c r="J1328" s="202"/>
      <c r="K1328" s="202"/>
      <c r="L1328" s="207"/>
      <c r="M1328" s="208"/>
      <c r="N1328" s="209"/>
      <c r="O1328" s="209"/>
      <c r="P1328" s="209"/>
      <c r="Q1328" s="209"/>
      <c r="R1328" s="209"/>
      <c r="S1328" s="209"/>
      <c r="T1328" s="210"/>
      <c r="AT1328" s="211" t="s">
        <v>165</v>
      </c>
      <c r="AU1328" s="211" t="s">
        <v>173</v>
      </c>
      <c r="AV1328" s="14" t="s">
        <v>86</v>
      </c>
      <c r="AW1328" s="14" t="s">
        <v>37</v>
      </c>
      <c r="AX1328" s="14" t="s">
        <v>84</v>
      </c>
      <c r="AY1328" s="211" t="s">
        <v>157</v>
      </c>
    </row>
    <row r="1329" spans="1:65" s="2" customFormat="1" ht="14.4" customHeight="1">
      <c r="A1329" s="36"/>
      <c r="B1329" s="37"/>
      <c r="C1329" s="239" t="s">
        <v>1031</v>
      </c>
      <c r="D1329" s="239" t="s">
        <v>311</v>
      </c>
      <c r="E1329" s="240" t="s">
        <v>3811</v>
      </c>
      <c r="F1329" s="241" t="s">
        <v>3812</v>
      </c>
      <c r="G1329" s="242" t="s">
        <v>162</v>
      </c>
      <c r="H1329" s="243">
        <v>3</v>
      </c>
      <c r="I1329" s="244"/>
      <c r="J1329" s="245">
        <f>ROUND(I1329*H1329,2)</f>
        <v>0</v>
      </c>
      <c r="K1329" s="246"/>
      <c r="L1329" s="247"/>
      <c r="M1329" s="248" t="s">
        <v>19</v>
      </c>
      <c r="N1329" s="249" t="s">
        <v>47</v>
      </c>
      <c r="O1329" s="66"/>
      <c r="P1329" s="186">
        <f>O1329*H1329</f>
        <v>0</v>
      </c>
      <c r="Q1329" s="186">
        <v>0</v>
      </c>
      <c r="R1329" s="186">
        <f>Q1329*H1329</f>
        <v>0</v>
      </c>
      <c r="S1329" s="186">
        <v>0</v>
      </c>
      <c r="T1329" s="187">
        <f>S1329*H1329</f>
        <v>0</v>
      </c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R1329" s="188" t="s">
        <v>490</v>
      </c>
      <c r="AT1329" s="188" t="s">
        <v>311</v>
      </c>
      <c r="AU1329" s="188" t="s">
        <v>173</v>
      </c>
      <c r="AY1329" s="19" t="s">
        <v>157</v>
      </c>
      <c r="BE1329" s="189">
        <f>IF(N1329="základní",J1329,0)</f>
        <v>0</v>
      </c>
      <c r="BF1329" s="189">
        <f>IF(N1329="snížená",J1329,0)</f>
        <v>0</v>
      </c>
      <c r="BG1329" s="189">
        <f>IF(N1329="zákl. přenesená",J1329,0)</f>
        <v>0</v>
      </c>
      <c r="BH1329" s="189">
        <f>IF(N1329="sníž. přenesená",J1329,0)</f>
        <v>0</v>
      </c>
      <c r="BI1329" s="189">
        <f>IF(N1329="nulová",J1329,0)</f>
        <v>0</v>
      </c>
      <c r="BJ1329" s="19" t="s">
        <v>84</v>
      </c>
      <c r="BK1329" s="189">
        <f>ROUND(I1329*H1329,2)</f>
        <v>0</v>
      </c>
      <c r="BL1329" s="19" t="s">
        <v>310</v>
      </c>
      <c r="BM1329" s="188" t="s">
        <v>3813</v>
      </c>
    </row>
    <row r="1330" spans="2:51" s="13" customFormat="1" ht="10">
      <c r="B1330" s="190"/>
      <c r="C1330" s="191"/>
      <c r="D1330" s="192" t="s">
        <v>165</v>
      </c>
      <c r="E1330" s="193" t="s">
        <v>19</v>
      </c>
      <c r="F1330" s="194" t="s">
        <v>3353</v>
      </c>
      <c r="G1330" s="191"/>
      <c r="H1330" s="193" t="s">
        <v>19</v>
      </c>
      <c r="I1330" s="195"/>
      <c r="J1330" s="191"/>
      <c r="K1330" s="191"/>
      <c r="L1330" s="196"/>
      <c r="M1330" s="197"/>
      <c r="N1330" s="198"/>
      <c r="O1330" s="198"/>
      <c r="P1330" s="198"/>
      <c r="Q1330" s="198"/>
      <c r="R1330" s="198"/>
      <c r="S1330" s="198"/>
      <c r="T1330" s="199"/>
      <c r="AT1330" s="200" t="s">
        <v>165</v>
      </c>
      <c r="AU1330" s="200" t="s">
        <v>173</v>
      </c>
      <c r="AV1330" s="13" t="s">
        <v>84</v>
      </c>
      <c r="AW1330" s="13" t="s">
        <v>37</v>
      </c>
      <c r="AX1330" s="13" t="s">
        <v>76</v>
      </c>
      <c r="AY1330" s="200" t="s">
        <v>157</v>
      </c>
    </row>
    <row r="1331" spans="2:51" s="13" customFormat="1" ht="10">
      <c r="B1331" s="190"/>
      <c r="C1331" s="191"/>
      <c r="D1331" s="192" t="s">
        <v>165</v>
      </c>
      <c r="E1331" s="193" t="s">
        <v>19</v>
      </c>
      <c r="F1331" s="194" t="s">
        <v>3413</v>
      </c>
      <c r="G1331" s="191"/>
      <c r="H1331" s="193" t="s">
        <v>19</v>
      </c>
      <c r="I1331" s="195"/>
      <c r="J1331" s="191"/>
      <c r="K1331" s="191"/>
      <c r="L1331" s="196"/>
      <c r="M1331" s="197"/>
      <c r="N1331" s="198"/>
      <c r="O1331" s="198"/>
      <c r="P1331" s="198"/>
      <c r="Q1331" s="198"/>
      <c r="R1331" s="198"/>
      <c r="S1331" s="198"/>
      <c r="T1331" s="199"/>
      <c r="AT1331" s="200" t="s">
        <v>165</v>
      </c>
      <c r="AU1331" s="200" t="s">
        <v>173</v>
      </c>
      <c r="AV1331" s="13" t="s">
        <v>84</v>
      </c>
      <c r="AW1331" s="13" t="s">
        <v>37</v>
      </c>
      <c r="AX1331" s="13" t="s">
        <v>76</v>
      </c>
      <c r="AY1331" s="200" t="s">
        <v>157</v>
      </c>
    </row>
    <row r="1332" spans="2:51" s="13" customFormat="1" ht="10">
      <c r="B1332" s="190"/>
      <c r="C1332" s="191"/>
      <c r="D1332" s="192" t="s">
        <v>165</v>
      </c>
      <c r="E1332" s="193" t="s">
        <v>19</v>
      </c>
      <c r="F1332" s="194" t="s">
        <v>3414</v>
      </c>
      <c r="G1332" s="191"/>
      <c r="H1332" s="193" t="s">
        <v>19</v>
      </c>
      <c r="I1332" s="195"/>
      <c r="J1332" s="191"/>
      <c r="K1332" s="191"/>
      <c r="L1332" s="196"/>
      <c r="M1332" s="197"/>
      <c r="N1332" s="198"/>
      <c r="O1332" s="198"/>
      <c r="P1332" s="198"/>
      <c r="Q1332" s="198"/>
      <c r="R1332" s="198"/>
      <c r="S1332" s="198"/>
      <c r="T1332" s="199"/>
      <c r="AT1332" s="200" t="s">
        <v>165</v>
      </c>
      <c r="AU1332" s="200" t="s">
        <v>173</v>
      </c>
      <c r="AV1332" s="13" t="s">
        <v>84</v>
      </c>
      <c r="AW1332" s="13" t="s">
        <v>37</v>
      </c>
      <c r="AX1332" s="13" t="s">
        <v>76</v>
      </c>
      <c r="AY1332" s="200" t="s">
        <v>157</v>
      </c>
    </row>
    <row r="1333" spans="2:51" s="13" customFormat="1" ht="10">
      <c r="B1333" s="190"/>
      <c r="C1333" s="191"/>
      <c r="D1333" s="192" t="s">
        <v>165</v>
      </c>
      <c r="E1333" s="193" t="s">
        <v>19</v>
      </c>
      <c r="F1333" s="194" t="s">
        <v>3415</v>
      </c>
      <c r="G1333" s="191"/>
      <c r="H1333" s="193" t="s">
        <v>19</v>
      </c>
      <c r="I1333" s="195"/>
      <c r="J1333" s="191"/>
      <c r="K1333" s="191"/>
      <c r="L1333" s="196"/>
      <c r="M1333" s="197"/>
      <c r="N1333" s="198"/>
      <c r="O1333" s="198"/>
      <c r="P1333" s="198"/>
      <c r="Q1333" s="198"/>
      <c r="R1333" s="198"/>
      <c r="S1333" s="198"/>
      <c r="T1333" s="199"/>
      <c r="AT1333" s="200" t="s">
        <v>165</v>
      </c>
      <c r="AU1333" s="200" t="s">
        <v>173</v>
      </c>
      <c r="AV1333" s="13" t="s">
        <v>84</v>
      </c>
      <c r="AW1333" s="13" t="s">
        <v>37</v>
      </c>
      <c r="AX1333" s="13" t="s">
        <v>76</v>
      </c>
      <c r="AY1333" s="200" t="s">
        <v>157</v>
      </c>
    </row>
    <row r="1334" spans="2:51" s="14" customFormat="1" ht="10">
      <c r="B1334" s="201"/>
      <c r="C1334" s="202"/>
      <c r="D1334" s="192" t="s">
        <v>165</v>
      </c>
      <c r="E1334" s="203" t="s">
        <v>19</v>
      </c>
      <c r="F1334" s="204" t="s">
        <v>173</v>
      </c>
      <c r="G1334" s="202"/>
      <c r="H1334" s="205">
        <v>3</v>
      </c>
      <c r="I1334" s="206"/>
      <c r="J1334" s="202"/>
      <c r="K1334" s="202"/>
      <c r="L1334" s="207"/>
      <c r="M1334" s="208"/>
      <c r="N1334" s="209"/>
      <c r="O1334" s="209"/>
      <c r="P1334" s="209"/>
      <c r="Q1334" s="209"/>
      <c r="R1334" s="209"/>
      <c r="S1334" s="209"/>
      <c r="T1334" s="210"/>
      <c r="AT1334" s="211" t="s">
        <v>165</v>
      </c>
      <c r="AU1334" s="211" t="s">
        <v>173</v>
      </c>
      <c r="AV1334" s="14" t="s">
        <v>86</v>
      </c>
      <c r="AW1334" s="14" t="s">
        <v>37</v>
      </c>
      <c r="AX1334" s="14" t="s">
        <v>84</v>
      </c>
      <c r="AY1334" s="211" t="s">
        <v>157</v>
      </c>
    </row>
    <row r="1335" spans="1:65" s="2" customFormat="1" ht="14.4" customHeight="1">
      <c r="A1335" s="36"/>
      <c r="B1335" s="37"/>
      <c r="C1335" s="239" t="s">
        <v>1039</v>
      </c>
      <c r="D1335" s="239" t="s">
        <v>311</v>
      </c>
      <c r="E1335" s="240" t="s">
        <v>3814</v>
      </c>
      <c r="F1335" s="241" t="s">
        <v>3815</v>
      </c>
      <c r="G1335" s="242" t="s">
        <v>162</v>
      </c>
      <c r="H1335" s="243">
        <v>9</v>
      </c>
      <c r="I1335" s="244"/>
      <c r="J1335" s="245">
        <f>ROUND(I1335*H1335,2)</f>
        <v>0</v>
      </c>
      <c r="K1335" s="246"/>
      <c r="L1335" s="247"/>
      <c r="M1335" s="248" t="s">
        <v>19</v>
      </c>
      <c r="N1335" s="249" t="s">
        <v>47</v>
      </c>
      <c r="O1335" s="66"/>
      <c r="P1335" s="186">
        <f>O1335*H1335</f>
        <v>0</v>
      </c>
      <c r="Q1335" s="186">
        <v>0</v>
      </c>
      <c r="R1335" s="186">
        <f>Q1335*H1335</f>
        <v>0</v>
      </c>
      <c r="S1335" s="186">
        <v>0</v>
      </c>
      <c r="T1335" s="187">
        <f>S1335*H1335</f>
        <v>0</v>
      </c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R1335" s="188" t="s">
        <v>490</v>
      </c>
      <c r="AT1335" s="188" t="s">
        <v>311</v>
      </c>
      <c r="AU1335" s="188" t="s">
        <v>173</v>
      </c>
      <c r="AY1335" s="19" t="s">
        <v>157</v>
      </c>
      <c r="BE1335" s="189">
        <f>IF(N1335="základní",J1335,0)</f>
        <v>0</v>
      </c>
      <c r="BF1335" s="189">
        <f>IF(N1335="snížená",J1335,0)</f>
        <v>0</v>
      </c>
      <c r="BG1335" s="189">
        <f>IF(N1335="zákl. přenesená",J1335,0)</f>
        <v>0</v>
      </c>
      <c r="BH1335" s="189">
        <f>IF(N1335="sníž. přenesená",J1335,0)</f>
        <v>0</v>
      </c>
      <c r="BI1335" s="189">
        <f>IF(N1335="nulová",J1335,0)</f>
        <v>0</v>
      </c>
      <c r="BJ1335" s="19" t="s">
        <v>84</v>
      </c>
      <c r="BK1335" s="189">
        <f>ROUND(I1335*H1335,2)</f>
        <v>0</v>
      </c>
      <c r="BL1335" s="19" t="s">
        <v>310</v>
      </c>
      <c r="BM1335" s="188" t="s">
        <v>3816</v>
      </c>
    </row>
    <row r="1336" spans="2:51" s="13" customFormat="1" ht="10">
      <c r="B1336" s="190"/>
      <c r="C1336" s="191"/>
      <c r="D1336" s="192" t="s">
        <v>165</v>
      </c>
      <c r="E1336" s="193" t="s">
        <v>19</v>
      </c>
      <c r="F1336" s="194" t="s">
        <v>3353</v>
      </c>
      <c r="G1336" s="191"/>
      <c r="H1336" s="193" t="s">
        <v>19</v>
      </c>
      <c r="I1336" s="195"/>
      <c r="J1336" s="191"/>
      <c r="K1336" s="191"/>
      <c r="L1336" s="196"/>
      <c r="M1336" s="197"/>
      <c r="N1336" s="198"/>
      <c r="O1336" s="198"/>
      <c r="P1336" s="198"/>
      <c r="Q1336" s="198"/>
      <c r="R1336" s="198"/>
      <c r="S1336" s="198"/>
      <c r="T1336" s="199"/>
      <c r="AT1336" s="200" t="s">
        <v>165</v>
      </c>
      <c r="AU1336" s="200" t="s">
        <v>173</v>
      </c>
      <c r="AV1336" s="13" t="s">
        <v>84</v>
      </c>
      <c r="AW1336" s="13" t="s">
        <v>37</v>
      </c>
      <c r="AX1336" s="13" t="s">
        <v>76</v>
      </c>
      <c r="AY1336" s="200" t="s">
        <v>157</v>
      </c>
    </row>
    <row r="1337" spans="2:51" s="13" customFormat="1" ht="10">
      <c r="B1337" s="190"/>
      <c r="C1337" s="191"/>
      <c r="D1337" s="192" t="s">
        <v>165</v>
      </c>
      <c r="E1337" s="193" t="s">
        <v>19</v>
      </c>
      <c r="F1337" s="194" t="s">
        <v>3413</v>
      </c>
      <c r="G1337" s="191"/>
      <c r="H1337" s="193" t="s">
        <v>19</v>
      </c>
      <c r="I1337" s="195"/>
      <c r="J1337" s="191"/>
      <c r="K1337" s="191"/>
      <c r="L1337" s="196"/>
      <c r="M1337" s="197"/>
      <c r="N1337" s="198"/>
      <c r="O1337" s="198"/>
      <c r="P1337" s="198"/>
      <c r="Q1337" s="198"/>
      <c r="R1337" s="198"/>
      <c r="S1337" s="198"/>
      <c r="T1337" s="199"/>
      <c r="AT1337" s="200" t="s">
        <v>165</v>
      </c>
      <c r="AU1337" s="200" t="s">
        <v>173</v>
      </c>
      <c r="AV1337" s="13" t="s">
        <v>84</v>
      </c>
      <c r="AW1337" s="13" t="s">
        <v>37</v>
      </c>
      <c r="AX1337" s="13" t="s">
        <v>76</v>
      </c>
      <c r="AY1337" s="200" t="s">
        <v>157</v>
      </c>
    </row>
    <row r="1338" spans="2:51" s="13" customFormat="1" ht="10">
      <c r="B1338" s="190"/>
      <c r="C1338" s="191"/>
      <c r="D1338" s="192" t="s">
        <v>165</v>
      </c>
      <c r="E1338" s="193" t="s">
        <v>19</v>
      </c>
      <c r="F1338" s="194" t="s">
        <v>3414</v>
      </c>
      <c r="G1338" s="191"/>
      <c r="H1338" s="193" t="s">
        <v>19</v>
      </c>
      <c r="I1338" s="195"/>
      <c r="J1338" s="191"/>
      <c r="K1338" s="191"/>
      <c r="L1338" s="196"/>
      <c r="M1338" s="197"/>
      <c r="N1338" s="198"/>
      <c r="O1338" s="198"/>
      <c r="P1338" s="198"/>
      <c r="Q1338" s="198"/>
      <c r="R1338" s="198"/>
      <c r="S1338" s="198"/>
      <c r="T1338" s="199"/>
      <c r="AT1338" s="200" t="s">
        <v>165</v>
      </c>
      <c r="AU1338" s="200" t="s">
        <v>173</v>
      </c>
      <c r="AV1338" s="13" t="s">
        <v>84</v>
      </c>
      <c r="AW1338" s="13" t="s">
        <v>37</v>
      </c>
      <c r="AX1338" s="13" t="s">
        <v>76</v>
      </c>
      <c r="AY1338" s="200" t="s">
        <v>157</v>
      </c>
    </row>
    <row r="1339" spans="2:51" s="13" customFormat="1" ht="10">
      <c r="B1339" s="190"/>
      <c r="C1339" s="191"/>
      <c r="D1339" s="192" t="s">
        <v>165</v>
      </c>
      <c r="E1339" s="193" t="s">
        <v>19</v>
      </c>
      <c r="F1339" s="194" t="s">
        <v>3415</v>
      </c>
      <c r="G1339" s="191"/>
      <c r="H1339" s="193" t="s">
        <v>19</v>
      </c>
      <c r="I1339" s="195"/>
      <c r="J1339" s="191"/>
      <c r="K1339" s="191"/>
      <c r="L1339" s="196"/>
      <c r="M1339" s="197"/>
      <c r="N1339" s="198"/>
      <c r="O1339" s="198"/>
      <c r="P1339" s="198"/>
      <c r="Q1339" s="198"/>
      <c r="R1339" s="198"/>
      <c r="S1339" s="198"/>
      <c r="T1339" s="199"/>
      <c r="AT1339" s="200" t="s">
        <v>165</v>
      </c>
      <c r="AU1339" s="200" t="s">
        <v>173</v>
      </c>
      <c r="AV1339" s="13" t="s">
        <v>84</v>
      </c>
      <c r="AW1339" s="13" t="s">
        <v>37</v>
      </c>
      <c r="AX1339" s="13" t="s">
        <v>76</v>
      </c>
      <c r="AY1339" s="200" t="s">
        <v>157</v>
      </c>
    </row>
    <row r="1340" spans="2:51" s="14" customFormat="1" ht="10">
      <c r="B1340" s="201"/>
      <c r="C1340" s="202"/>
      <c r="D1340" s="192" t="s">
        <v>165</v>
      </c>
      <c r="E1340" s="203" t="s">
        <v>19</v>
      </c>
      <c r="F1340" s="204" t="s">
        <v>221</v>
      </c>
      <c r="G1340" s="202"/>
      <c r="H1340" s="205">
        <v>9</v>
      </c>
      <c r="I1340" s="206"/>
      <c r="J1340" s="202"/>
      <c r="K1340" s="202"/>
      <c r="L1340" s="207"/>
      <c r="M1340" s="208"/>
      <c r="N1340" s="209"/>
      <c r="O1340" s="209"/>
      <c r="P1340" s="209"/>
      <c r="Q1340" s="209"/>
      <c r="R1340" s="209"/>
      <c r="S1340" s="209"/>
      <c r="T1340" s="210"/>
      <c r="AT1340" s="211" t="s">
        <v>165</v>
      </c>
      <c r="AU1340" s="211" t="s">
        <v>173</v>
      </c>
      <c r="AV1340" s="14" t="s">
        <v>86</v>
      </c>
      <c r="AW1340" s="14" t="s">
        <v>37</v>
      </c>
      <c r="AX1340" s="14" t="s">
        <v>84</v>
      </c>
      <c r="AY1340" s="211" t="s">
        <v>157</v>
      </c>
    </row>
    <row r="1341" spans="1:65" s="2" customFormat="1" ht="14.4" customHeight="1">
      <c r="A1341" s="36"/>
      <c r="B1341" s="37"/>
      <c r="C1341" s="239" t="s">
        <v>1043</v>
      </c>
      <c r="D1341" s="239" t="s">
        <v>311</v>
      </c>
      <c r="E1341" s="240" t="s">
        <v>3817</v>
      </c>
      <c r="F1341" s="241" t="s">
        <v>3818</v>
      </c>
      <c r="G1341" s="242" t="s">
        <v>162</v>
      </c>
      <c r="H1341" s="243">
        <v>2</v>
      </c>
      <c r="I1341" s="244"/>
      <c r="J1341" s="245">
        <f>ROUND(I1341*H1341,2)</f>
        <v>0</v>
      </c>
      <c r="K1341" s="246"/>
      <c r="L1341" s="247"/>
      <c r="M1341" s="248" t="s">
        <v>19</v>
      </c>
      <c r="N1341" s="249" t="s">
        <v>47</v>
      </c>
      <c r="O1341" s="66"/>
      <c r="P1341" s="186">
        <f>O1341*H1341</f>
        <v>0</v>
      </c>
      <c r="Q1341" s="186">
        <v>0</v>
      </c>
      <c r="R1341" s="186">
        <f>Q1341*H1341</f>
        <v>0</v>
      </c>
      <c r="S1341" s="186">
        <v>0</v>
      </c>
      <c r="T1341" s="187">
        <f>S1341*H1341</f>
        <v>0</v>
      </c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R1341" s="188" t="s">
        <v>490</v>
      </c>
      <c r="AT1341" s="188" t="s">
        <v>311</v>
      </c>
      <c r="AU1341" s="188" t="s">
        <v>173</v>
      </c>
      <c r="AY1341" s="19" t="s">
        <v>157</v>
      </c>
      <c r="BE1341" s="189">
        <f>IF(N1341="základní",J1341,0)</f>
        <v>0</v>
      </c>
      <c r="BF1341" s="189">
        <f>IF(N1341="snížená",J1341,0)</f>
        <v>0</v>
      </c>
      <c r="BG1341" s="189">
        <f>IF(N1341="zákl. přenesená",J1341,0)</f>
        <v>0</v>
      </c>
      <c r="BH1341" s="189">
        <f>IF(N1341="sníž. přenesená",J1341,0)</f>
        <v>0</v>
      </c>
      <c r="BI1341" s="189">
        <f>IF(N1341="nulová",J1341,0)</f>
        <v>0</v>
      </c>
      <c r="BJ1341" s="19" t="s">
        <v>84</v>
      </c>
      <c r="BK1341" s="189">
        <f>ROUND(I1341*H1341,2)</f>
        <v>0</v>
      </c>
      <c r="BL1341" s="19" t="s">
        <v>310</v>
      </c>
      <c r="BM1341" s="188" t="s">
        <v>3819</v>
      </c>
    </row>
    <row r="1342" spans="2:51" s="13" customFormat="1" ht="10">
      <c r="B1342" s="190"/>
      <c r="C1342" s="191"/>
      <c r="D1342" s="192" t="s">
        <v>165</v>
      </c>
      <c r="E1342" s="193" t="s">
        <v>19</v>
      </c>
      <c r="F1342" s="194" t="s">
        <v>3353</v>
      </c>
      <c r="G1342" s="191"/>
      <c r="H1342" s="193" t="s">
        <v>19</v>
      </c>
      <c r="I1342" s="195"/>
      <c r="J1342" s="191"/>
      <c r="K1342" s="191"/>
      <c r="L1342" s="196"/>
      <c r="M1342" s="197"/>
      <c r="N1342" s="198"/>
      <c r="O1342" s="198"/>
      <c r="P1342" s="198"/>
      <c r="Q1342" s="198"/>
      <c r="R1342" s="198"/>
      <c r="S1342" s="198"/>
      <c r="T1342" s="199"/>
      <c r="AT1342" s="200" t="s">
        <v>165</v>
      </c>
      <c r="AU1342" s="200" t="s">
        <v>173</v>
      </c>
      <c r="AV1342" s="13" t="s">
        <v>84</v>
      </c>
      <c r="AW1342" s="13" t="s">
        <v>37</v>
      </c>
      <c r="AX1342" s="13" t="s">
        <v>76</v>
      </c>
      <c r="AY1342" s="200" t="s">
        <v>157</v>
      </c>
    </row>
    <row r="1343" spans="2:51" s="13" customFormat="1" ht="10">
      <c r="B1343" s="190"/>
      <c r="C1343" s="191"/>
      <c r="D1343" s="192" t="s">
        <v>165</v>
      </c>
      <c r="E1343" s="193" t="s">
        <v>19</v>
      </c>
      <c r="F1343" s="194" t="s">
        <v>3413</v>
      </c>
      <c r="G1343" s="191"/>
      <c r="H1343" s="193" t="s">
        <v>19</v>
      </c>
      <c r="I1343" s="195"/>
      <c r="J1343" s="191"/>
      <c r="K1343" s="191"/>
      <c r="L1343" s="196"/>
      <c r="M1343" s="197"/>
      <c r="N1343" s="198"/>
      <c r="O1343" s="198"/>
      <c r="P1343" s="198"/>
      <c r="Q1343" s="198"/>
      <c r="R1343" s="198"/>
      <c r="S1343" s="198"/>
      <c r="T1343" s="199"/>
      <c r="AT1343" s="200" t="s">
        <v>165</v>
      </c>
      <c r="AU1343" s="200" t="s">
        <v>173</v>
      </c>
      <c r="AV1343" s="13" t="s">
        <v>84</v>
      </c>
      <c r="AW1343" s="13" t="s">
        <v>37</v>
      </c>
      <c r="AX1343" s="13" t="s">
        <v>76</v>
      </c>
      <c r="AY1343" s="200" t="s">
        <v>157</v>
      </c>
    </row>
    <row r="1344" spans="2:51" s="13" customFormat="1" ht="10">
      <c r="B1344" s="190"/>
      <c r="C1344" s="191"/>
      <c r="D1344" s="192" t="s">
        <v>165</v>
      </c>
      <c r="E1344" s="193" t="s">
        <v>19</v>
      </c>
      <c r="F1344" s="194" t="s">
        <v>3414</v>
      </c>
      <c r="G1344" s="191"/>
      <c r="H1344" s="193" t="s">
        <v>19</v>
      </c>
      <c r="I1344" s="195"/>
      <c r="J1344" s="191"/>
      <c r="K1344" s="191"/>
      <c r="L1344" s="196"/>
      <c r="M1344" s="197"/>
      <c r="N1344" s="198"/>
      <c r="O1344" s="198"/>
      <c r="P1344" s="198"/>
      <c r="Q1344" s="198"/>
      <c r="R1344" s="198"/>
      <c r="S1344" s="198"/>
      <c r="T1344" s="199"/>
      <c r="AT1344" s="200" t="s">
        <v>165</v>
      </c>
      <c r="AU1344" s="200" t="s">
        <v>173</v>
      </c>
      <c r="AV1344" s="13" t="s">
        <v>84</v>
      </c>
      <c r="AW1344" s="13" t="s">
        <v>37</v>
      </c>
      <c r="AX1344" s="13" t="s">
        <v>76</v>
      </c>
      <c r="AY1344" s="200" t="s">
        <v>157</v>
      </c>
    </row>
    <row r="1345" spans="2:51" s="13" customFormat="1" ht="10">
      <c r="B1345" s="190"/>
      <c r="C1345" s="191"/>
      <c r="D1345" s="192" t="s">
        <v>165</v>
      </c>
      <c r="E1345" s="193" t="s">
        <v>19</v>
      </c>
      <c r="F1345" s="194" t="s">
        <v>3415</v>
      </c>
      <c r="G1345" s="191"/>
      <c r="H1345" s="193" t="s">
        <v>19</v>
      </c>
      <c r="I1345" s="195"/>
      <c r="J1345" s="191"/>
      <c r="K1345" s="191"/>
      <c r="L1345" s="196"/>
      <c r="M1345" s="197"/>
      <c r="N1345" s="198"/>
      <c r="O1345" s="198"/>
      <c r="P1345" s="198"/>
      <c r="Q1345" s="198"/>
      <c r="R1345" s="198"/>
      <c r="S1345" s="198"/>
      <c r="T1345" s="199"/>
      <c r="AT1345" s="200" t="s">
        <v>165</v>
      </c>
      <c r="AU1345" s="200" t="s">
        <v>173</v>
      </c>
      <c r="AV1345" s="13" t="s">
        <v>84</v>
      </c>
      <c r="AW1345" s="13" t="s">
        <v>37</v>
      </c>
      <c r="AX1345" s="13" t="s">
        <v>76</v>
      </c>
      <c r="AY1345" s="200" t="s">
        <v>157</v>
      </c>
    </row>
    <row r="1346" spans="2:51" s="14" customFormat="1" ht="10">
      <c r="B1346" s="201"/>
      <c r="C1346" s="202"/>
      <c r="D1346" s="192" t="s">
        <v>165</v>
      </c>
      <c r="E1346" s="203" t="s">
        <v>19</v>
      </c>
      <c r="F1346" s="204" t="s">
        <v>86</v>
      </c>
      <c r="G1346" s="202"/>
      <c r="H1346" s="205">
        <v>2</v>
      </c>
      <c r="I1346" s="206"/>
      <c r="J1346" s="202"/>
      <c r="K1346" s="202"/>
      <c r="L1346" s="207"/>
      <c r="M1346" s="208"/>
      <c r="N1346" s="209"/>
      <c r="O1346" s="209"/>
      <c r="P1346" s="209"/>
      <c r="Q1346" s="209"/>
      <c r="R1346" s="209"/>
      <c r="S1346" s="209"/>
      <c r="T1346" s="210"/>
      <c r="AT1346" s="211" t="s">
        <v>165</v>
      </c>
      <c r="AU1346" s="211" t="s">
        <v>173</v>
      </c>
      <c r="AV1346" s="14" t="s">
        <v>86</v>
      </c>
      <c r="AW1346" s="14" t="s">
        <v>37</v>
      </c>
      <c r="AX1346" s="14" t="s">
        <v>84</v>
      </c>
      <c r="AY1346" s="211" t="s">
        <v>157</v>
      </c>
    </row>
    <row r="1347" spans="1:65" s="2" customFormat="1" ht="14.4" customHeight="1">
      <c r="A1347" s="36"/>
      <c r="B1347" s="37"/>
      <c r="C1347" s="239" t="s">
        <v>1049</v>
      </c>
      <c r="D1347" s="239" t="s">
        <v>311</v>
      </c>
      <c r="E1347" s="240" t="s">
        <v>3820</v>
      </c>
      <c r="F1347" s="241" t="s">
        <v>3821</v>
      </c>
      <c r="G1347" s="242" t="s">
        <v>162</v>
      </c>
      <c r="H1347" s="243">
        <v>1</v>
      </c>
      <c r="I1347" s="244"/>
      <c r="J1347" s="245">
        <f>ROUND(I1347*H1347,2)</f>
        <v>0</v>
      </c>
      <c r="K1347" s="246"/>
      <c r="L1347" s="247"/>
      <c r="M1347" s="248" t="s">
        <v>19</v>
      </c>
      <c r="N1347" s="249" t="s">
        <v>47</v>
      </c>
      <c r="O1347" s="66"/>
      <c r="P1347" s="186">
        <f>O1347*H1347</f>
        <v>0</v>
      </c>
      <c r="Q1347" s="186">
        <v>0</v>
      </c>
      <c r="R1347" s="186">
        <f>Q1347*H1347</f>
        <v>0</v>
      </c>
      <c r="S1347" s="186">
        <v>0</v>
      </c>
      <c r="T1347" s="187">
        <f>S1347*H1347</f>
        <v>0</v>
      </c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R1347" s="188" t="s">
        <v>490</v>
      </c>
      <c r="AT1347" s="188" t="s">
        <v>311</v>
      </c>
      <c r="AU1347" s="188" t="s">
        <v>173</v>
      </c>
      <c r="AY1347" s="19" t="s">
        <v>157</v>
      </c>
      <c r="BE1347" s="189">
        <f>IF(N1347="základní",J1347,0)</f>
        <v>0</v>
      </c>
      <c r="BF1347" s="189">
        <f>IF(N1347="snížená",J1347,0)</f>
        <v>0</v>
      </c>
      <c r="BG1347" s="189">
        <f>IF(N1347="zákl. přenesená",J1347,0)</f>
        <v>0</v>
      </c>
      <c r="BH1347" s="189">
        <f>IF(N1347="sníž. přenesená",J1347,0)</f>
        <v>0</v>
      </c>
      <c r="BI1347" s="189">
        <f>IF(N1347="nulová",J1347,0)</f>
        <v>0</v>
      </c>
      <c r="BJ1347" s="19" t="s">
        <v>84</v>
      </c>
      <c r="BK1347" s="189">
        <f>ROUND(I1347*H1347,2)</f>
        <v>0</v>
      </c>
      <c r="BL1347" s="19" t="s">
        <v>310</v>
      </c>
      <c r="BM1347" s="188" t="s">
        <v>3822</v>
      </c>
    </row>
    <row r="1348" spans="2:51" s="13" customFormat="1" ht="10">
      <c r="B1348" s="190"/>
      <c r="C1348" s="191"/>
      <c r="D1348" s="192" t="s">
        <v>165</v>
      </c>
      <c r="E1348" s="193" t="s">
        <v>19</v>
      </c>
      <c r="F1348" s="194" t="s">
        <v>3353</v>
      </c>
      <c r="G1348" s="191"/>
      <c r="H1348" s="193" t="s">
        <v>19</v>
      </c>
      <c r="I1348" s="195"/>
      <c r="J1348" s="191"/>
      <c r="K1348" s="191"/>
      <c r="L1348" s="196"/>
      <c r="M1348" s="197"/>
      <c r="N1348" s="198"/>
      <c r="O1348" s="198"/>
      <c r="P1348" s="198"/>
      <c r="Q1348" s="198"/>
      <c r="R1348" s="198"/>
      <c r="S1348" s="198"/>
      <c r="T1348" s="199"/>
      <c r="AT1348" s="200" t="s">
        <v>165</v>
      </c>
      <c r="AU1348" s="200" t="s">
        <v>173</v>
      </c>
      <c r="AV1348" s="13" t="s">
        <v>84</v>
      </c>
      <c r="AW1348" s="13" t="s">
        <v>37</v>
      </c>
      <c r="AX1348" s="13" t="s">
        <v>76</v>
      </c>
      <c r="AY1348" s="200" t="s">
        <v>157</v>
      </c>
    </row>
    <row r="1349" spans="2:51" s="13" customFormat="1" ht="10">
      <c r="B1349" s="190"/>
      <c r="C1349" s="191"/>
      <c r="D1349" s="192" t="s">
        <v>165</v>
      </c>
      <c r="E1349" s="193" t="s">
        <v>19</v>
      </c>
      <c r="F1349" s="194" t="s">
        <v>3413</v>
      </c>
      <c r="G1349" s="191"/>
      <c r="H1349" s="193" t="s">
        <v>19</v>
      </c>
      <c r="I1349" s="195"/>
      <c r="J1349" s="191"/>
      <c r="K1349" s="191"/>
      <c r="L1349" s="196"/>
      <c r="M1349" s="197"/>
      <c r="N1349" s="198"/>
      <c r="O1349" s="198"/>
      <c r="P1349" s="198"/>
      <c r="Q1349" s="198"/>
      <c r="R1349" s="198"/>
      <c r="S1349" s="198"/>
      <c r="T1349" s="199"/>
      <c r="AT1349" s="200" t="s">
        <v>165</v>
      </c>
      <c r="AU1349" s="200" t="s">
        <v>173</v>
      </c>
      <c r="AV1349" s="13" t="s">
        <v>84</v>
      </c>
      <c r="AW1349" s="13" t="s">
        <v>37</v>
      </c>
      <c r="AX1349" s="13" t="s">
        <v>76</v>
      </c>
      <c r="AY1349" s="200" t="s">
        <v>157</v>
      </c>
    </row>
    <row r="1350" spans="2:51" s="13" customFormat="1" ht="10">
      <c r="B1350" s="190"/>
      <c r="C1350" s="191"/>
      <c r="D1350" s="192" t="s">
        <v>165</v>
      </c>
      <c r="E1350" s="193" t="s">
        <v>19</v>
      </c>
      <c r="F1350" s="194" t="s">
        <v>3414</v>
      </c>
      <c r="G1350" s="191"/>
      <c r="H1350" s="193" t="s">
        <v>19</v>
      </c>
      <c r="I1350" s="195"/>
      <c r="J1350" s="191"/>
      <c r="K1350" s="191"/>
      <c r="L1350" s="196"/>
      <c r="M1350" s="197"/>
      <c r="N1350" s="198"/>
      <c r="O1350" s="198"/>
      <c r="P1350" s="198"/>
      <c r="Q1350" s="198"/>
      <c r="R1350" s="198"/>
      <c r="S1350" s="198"/>
      <c r="T1350" s="199"/>
      <c r="AT1350" s="200" t="s">
        <v>165</v>
      </c>
      <c r="AU1350" s="200" t="s">
        <v>173</v>
      </c>
      <c r="AV1350" s="13" t="s">
        <v>84</v>
      </c>
      <c r="AW1350" s="13" t="s">
        <v>37</v>
      </c>
      <c r="AX1350" s="13" t="s">
        <v>76</v>
      </c>
      <c r="AY1350" s="200" t="s">
        <v>157</v>
      </c>
    </row>
    <row r="1351" spans="2:51" s="13" customFormat="1" ht="10">
      <c r="B1351" s="190"/>
      <c r="C1351" s="191"/>
      <c r="D1351" s="192" t="s">
        <v>165</v>
      </c>
      <c r="E1351" s="193" t="s">
        <v>19</v>
      </c>
      <c r="F1351" s="194" t="s">
        <v>3415</v>
      </c>
      <c r="G1351" s="191"/>
      <c r="H1351" s="193" t="s">
        <v>19</v>
      </c>
      <c r="I1351" s="195"/>
      <c r="J1351" s="191"/>
      <c r="K1351" s="191"/>
      <c r="L1351" s="196"/>
      <c r="M1351" s="197"/>
      <c r="N1351" s="198"/>
      <c r="O1351" s="198"/>
      <c r="P1351" s="198"/>
      <c r="Q1351" s="198"/>
      <c r="R1351" s="198"/>
      <c r="S1351" s="198"/>
      <c r="T1351" s="199"/>
      <c r="AT1351" s="200" t="s">
        <v>165</v>
      </c>
      <c r="AU1351" s="200" t="s">
        <v>173</v>
      </c>
      <c r="AV1351" s="13" t="s">
        <v>84</v>
      </c>
      <c r="AW1351" s="13" t="s">
        <v>37</v>
      </c>
      <c r="AX1351" s="13" t="s">
        <v>76</v>
      </c>
      <c r="AY1351" s="200" t="s">
        <v>157</v>
      </c>
    </row>
    <row r="1352" spans="2:51" s="14" customFormat="1" ht="10">
      <c r="B1352" s="201"/>
      <c r="C1352" s="202"/>
      <c r="D1352" s="192" t="s">
        <v>165</v>
      </c>
      <c r="E1352" s="203" t="s">
        <v>19</v>
      </c>
      <c r="F1352" s="204" t="s">
        <v>84</v>
      </c>
      <c r="G1352" s="202"/>
      <c r="H1352" s="205">
        <v>1</v>
      </c>
      <c r="I1352" s="206"/>
      <c r="J1352" s="202"/>
      <c r="K1352" s="202"/>
      <c r="L1352" s="207"/>
      <c r="M1352" s="208"/>
      <c r="N1352" s="209"/>
      <c r="O1352" s="209"/>
      <c r="P1352" s="209"/>
      <c r="Q1352" s="209"/>
      <c r="R1352" s="209"/>
      <c r="S1352" s="209"/>
      <c r="T1352" s="210"/>
      <c r="AT1352" s="211" t="s">
        <v>165</v>
      </c>
      <c r="AU1352" s="211" t="s">
        <v>173</v>
      </c>
      <c r="AV1352" s="14" t="s">
        <v>86</v>
      </c>
      <c r="AW1352" s="14" t="s">
        <v>37</v>
      </c>
      <c r="AX1352" s="14" t="s">
        <v>84</v>
      </c>
      <c r="AY1352" s="211" t="s">
        <v>157</v>
      </c>
    </row>
    <row r="1353" spans="1:65" s="2" customFormat="1" ht="14.4" customHeight="1">
      <c r="A1353" s="36"/>
      <c r="B1353" s="37"/>
      <c r="C1353" s="239" t="s">
        <v>1056</v>
      </c>
      <c r="D1353" s="239" t="s">
        <v>311</v>
      </c>
      <c r="E1353" s="240" t="s">
        <v>3823</v>
      </c>
      <c r="F1353" s="241" t="s">
        <v>3824</v>
      </c>
      <c r="G1353" s="242" t="s">
        <v>162</v>
      </c>
      <c r="H1353" s="243">
        <v>1</v>
      </c>
      <c r="I1353" s="244"/>
      <c r="J1353" s="245">
        <f>ROUND(I1353*H1353,2)</f>
        <v>0</v>
      </c>
      <c r="K1353" s="246"/>
      <c r="L1353" s="247"/>
      <c r="M1353" s="248" t="s">
        <v>19</v>
      </c>
      <c r="N1353" s="249" t="s">
        <v>47</v>
      </c>
      <c r="O1353" s="66"/>
      <c r="P1353" s="186">
        <f>O1353*H1353</f>
        <v>0</v>
      </c>
      <c r="Q1353" s="186">
        <v>0</v>
      </c>
      <c r="R1353" s="186">
        <f>Q1353*H1353</f>
        <v>0</v>
      </c>
      <c r="S1353" s="186">
        <v>0</v>
      </c>
      <c r="T1353" s="187">
        <f>S1353*H1353</f>
        <v>0</v>
      </c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R1353" s="188" t="s">
        <v>490</v>
      </c>
      <c r="AT1353" s="188" t="s">
        <v>311</v>
      </c>
      <c r="AU1353" s="188" t="s">
        <v>173</v>
      </c>
      <c r="AY1353" s="19" t="s">
        <v>157</v>
      </c>
      <c r="BE1353" s="189">
        <f>IF(N1353="základní",J1353,0)</f>
        <v>0</v>
      </c>
      <c r="BF1353" s="189">
        <f>IF(N1353="snížená",J1353,0)</f>
        <v>0</v>
      </c>
      <c r="BG1353" s="189">
        <f>IF(N1353="zákl. přenesená",J1353,0)</f>
        <v>0</v>
      </c>
      <c r="BH1353" s="189">
        <f>IF(N1353="sníž. přenesená",J1353,0)</f>
        <v>0</v>
      </c>
      <c r="BI1353" s="189">
        <f>IF(N1353="nulová",J1353,0)</f>
        <v>0</v>
      </c>
      <c r="BJ1353" s="19" t="s">
        <v>84</v>
      </c>
      <c r="BK1353" s="189">
        <f>ROUND(I1353*H1353,2)</f>
        <v>0</v>
      </c>
      <c r="BL1353" s="19" t="s">
        <v>310</v>
      </c>
      <c r="BM1353" s="188" t="s">
        <v>3825</v>
      </c>
    </row>
    <row r="1354" spans="2:51" s="13" customFormat="1" ht="10">
      <c r="B1354" s="190"/>
      <c r="C1354" s="191"/>
      <c r="D1354" s="192" t="s">
        <v>165</v>
      </c>
      <c r="E1354" s="193" t="s">
        <v>19</v>
      </c>
      <c r="F1354" s="194" t="s">
        <v>3353</v>
      </c>
      <c r="G1354" s="191"/>
      <c r="H1354" s="193" t="s">
        <v>19</v>
      </c>
      <c r="I1354" s="195"/>
      <c r="J1354" s="191"/>
      <c r="K1354" s="191"/>
      <c r="L1354" s="196"/>
      <c r="M1354" s="197"/>
      <c r="N1354" s="198"/>
      <c r="O1354" s="198"/>
      <c r="P1354" s="198"/>
      <c r="Q1354" s="198"/>
      <c r="R1354" s="198"/>
      <c r="S1354" s="198"/>
      <c r="T1354" s="199"/>
      <c r="AT1354" s="200" t="s">
        <v>165</v>
      </c>
      <c r="AU1354" s="200" t="s">
        <v>173</v>
      </c>
      <c r="AV1354" s="13" t="s">
        <v>84</v>
      </c>
      <c r="AW1354" s="13" t="s">
        <v>37</v>
      </c>
      <c r="AX1354" s="13" t="s">
        <v>76</v>
      </c>
      <c r="AY1354" s="200" t="s">
        <v>157</v>
      </c>
    </row>
    <row r="1355" spans="2:51" s="13" customFormat="1" ht="10">
      <c r="B1355" s="190"/>
      <c r="C1355" s="191"/>
      <c r="D1355" s="192" t="s">
        <v>165</v>
      </c>
      <c r="E1355" s="193" t="s">
        <v>19</v>
      </c>
      <c r="F1355" s="194" t="s">
        <v>3413</v>
      </c>
      <c r="G1355" s="191"/>
      <c r="H1355" s="193" t="s">
        <v>19</v>
      </c>
      <c r="I1355" s="195"/>
      <c r="J1355" s="191"/>
      <c r="K1355" s="191"/>
      <c r="L1355" s="196"/>
      <c r="M1355" s="197"/>
      <c r="N1355" s="198"/>
      <c r="O1355" s="198"/>
      <c r="P1355" s="198"/>
      <c r="Q1355" s="198"/>
      <c r="R1355" s="198"/>
      <c r="S1355" s="198"/>
      <c r="T1355" s="199"/>
      <c r="AT1355" s="200" t="s">
        <v>165</v>
      </c>
      <c r="AU1355" s="200" t="s">
        <v>173</v>
      </c>
      <c r="AV1355" s="13" t="s">
        <v>84</v>
      </c>
      <c r="AW1355" s="13" t="s">
        <v>37</v>
      </c>
      <c r="AX1355" s="13" t="s">
        <v>76</v>
      </c>
      <c r="AY1355" s="200" t="s">
        <v>157</v>
      </c>
    </row>
    <row r="1356" spans="2:51" s="13" customFormat="1" ht="10">
      <c r="B1356" s="190"/>
      <c r="C1356" s="191"/>
      <c r="D1356" s="192" t="s">
        <v>165</v>
      </c>
      <c r="E1356" s="193" t="s">
        <v>19</v>
      </c>
      <c r="F1356" s="194" t="s">
        <v>3414</v>
      </c>
      <c r="G1356" s="191"/>
      <c r="H1356" s="193" t="s">
        <v>19</v>
      </c>
      <c r="I1356" s="195"/>
      <c r="J1356" s="191"/>
      <c r="K1356" s="191"/>
      <c r="L1356" s="196"/>
      <c r="M1356" s="197"/>
      <c r="N1356" s="198"/>
      <c r="O1356" s="198"/>
      <c r="P1356" s="198"/>
      <c r="Q1356" s="198"/>
      <c r="R1356" s="198"/>
      <c r="S1356" s="198"/>
      <c r="T1356" s="199"/>
      <c r="AT1356" s="200" t="s">
        <v>165</v>
      </c>
      <c r="AU1356" s="200" t="s">
        <v>173</v>
      </c>
      <c r="AV1356" s="13" t="s">
        <v>84</v>
      </c>
      <c r="AW1356" s="13" t="s">
        <v>37</v>
      </c>
      <c r="AX1356" s="13" t="s">
        <v>76</v>
      </c>
      <c r="AY1356" s="200" t="s">
        <v>157</v>
      </c>
    </row>
    <row r="1357" spans="2:51" s="13" customFormat="1" ht="10">
      <c r="B1357" s="190"/>
      <c r="C1357" s="191"/>
      <c r="D1357" s="192" t="s">
        <v>165</v>
      </c>
      <c r="E1357" s="193" t="s">
        <v>19</v>
      </c>
      <c r="F1357" s="194" t="s">
        <v>3415</v>
      </c>
      <c r="G1357" s="191"/>
      <c r="H1357" s="193" t="s">
        <v>19</v>
      </c>
      <c r="I1357" s="195"/>
      <c r="J1357" s="191"/>
      <c r="K1357" s="191"/>
      <c r="L1357" s="196"/>
      <c r="M1357" s="197"/>
      <c r="N1357" s="198"/>
      <c r="O1357" s="198"/>
      <c r="P1357" s="198"/>
      <c r="Q1357" s="198"/>
      <c r="R1357" s="198"/>
      <c r="S1357" s="198"/>
      <c r="T1357" s="199"/>
      <c r="AT1357" s="200" t="s">
        <v>165</v>
      </c>
      <c r="AU1357" s="200" t="s">
        <v>173</v>
      </c>
      <c r="AV1357" s="13" t="s">
        <v>84</v>
      </c>
      <c r="AW1357" s="13" t="s">
        <v>37</v>
      </c>
      <c r="AX1357" s="13" t="s">
        <v>76</v>
      </c>
      <c r="AY1357" s="200" t="s">
        <v>157</v>
      </c>
    </row>
    <row r="1358" spans="2:51" s="14" customFormat="1" ht="10">
      <c r="B1358" s="201"/>
      <c r="C1358" s="202"/>
      <c r="D1358" s="192" t="s">
        <v>165</v>
      </c>
      <c r="E1358" s="203" t="s">
        <v>19</v>
      </c>
      <c r="F1358" s="204" t="s">
        <v>84</v>
      </c>
      <c r="G1358" s="202"/>
      <c r="H1358" s="205">
        <v>1</v>
      </c>
      <c r="I1358" s="206"/>
      <c r="J1358" s="202"/>
      <c r="K1358" s="202"/>
      <c r="L1358" s="207"/>
      <c r="M1358" s="208"/>
      <c r="N1358" s="209"/>
      <c r="O1358" s="209"/>
      <c r="P1358" s="209"/>
      <c r="Q1358" s="209"/>
      <c r="R1358" s="209"/>
      <c r="S1358" s="209"/>
      <c r="T1358" s="210"/>
      <c r="AT1358" s="211" t="s">
        <v>165</v>
      </c>
      <c r="AU1358" s="211" t="s">
        <v>173</v>
      </c>
      <c r="AV1358" s="14" t="s">
        <v>86</v>
      </c>
      <c r="AW1358" s="14" t="s">
        <v>37</v>
      </c>
      <c r="AX1358" s="14" t="s">
        <v>84</v>
      </c>
      <c r="AY1358" s="211" t="s">
        <v>157</v>
      </c>
    </row>
    <row r="1359" spans="1:65" s="2" customFormat="1" ht="14.4" customHeight="1">
      <c r="A1359" s="36"/>
      <c r="B1359" s="37"/>
      <c r="C1359" s="239" t="s">
        <v>1062</v>
      </c>
      <c r="D1359" s="239" t="s">
        <v>311</v>
      </c>
      <c r="E1359" s="240" t="s">
        <v>3826</v>
      </c>
      <c r="F1359" s="241" t="s">
        <v>3827</v>
      </c>
      <c r="G1359" s="242" t="s">
        <v>162</v>
      </c>
      <c r="H1359" s="243">
        <v>8</v>
      </c>
      <c r="I1359" s="244"/>
      <c r="J1359" s="245">
        <f>ROUND(I1359*H1359,2)</f>
        <v>0</v>
      </c>
      <c r="K1359" s="246"/>
      <c r="L1359" s="247"/>
      <c r="M1359" s="248" t="s">
        <v>19</v>
      </c>
      <c r="N1359" s="249" t="s">
        <v>47</v>
      </c>
      <c r="O1359" s="66"/>
      <c r="P1359" s="186">
        <f>O1359*H1359</f>
        <v>0</v>
      </c>
      <c r="Q1359" s="186">
        <v>0</v>
      </c>
      <c r="R1359" s="186">
        <f>Q1359*H1359</f>
        <v>0</v>
      </c>
      <c r="S1359" s="186">
        <v>0</v>
      </c>
      <c r="T1359" s="187">
        <f>S1359*H1359</f>
        <v>0</v>
      </c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R1359" s="188" t="s">
        <v>490</v>
      </c>
      <c r="AT1359" s="188" t="s">
        <v>311</v>
      </c>
      <c r="AU1359" s="188" t="s">
        <v>173</v>
      </c>
      <c r="AY1359" s="19" t="s">
        <v>157</v>
      </c>
      <c r="BE1359" s="189">
        <f>IF(N1359="základní",J1359,0)</f>
        <v>0</v>
      </c>
      <c r="BF1359" s="189">
        <f>IF(N1359="snížená",J1359,0)</f>
        <v>0</v>
      </c>
      <c r="BG1359" s="189">
        <f>IF(N1359="zákl. přenesená",J1359,0)</f>
        <v>0</v>
      </c>
      <c r="BH1359" s="189">
        <f>IF(N1359="sníž. přenesená",J1359,0)</f>
        <v>0</v>
      </c>
      <c r="BI1359" s="189">
        <f>IF(N1359="nulová",J1359,0)</f>
        <v>0</v>
      </c>
      <c r="BJ1359" s="19" t="s">
        <v>84</v>
      </c>
      <c r="BK1359" s="189">
        <f>ROUND(I1359*H1359,2)</f>
        <v>0</v>
      </c>
      <c r="BL1359" s="19" t="s">
        <v>310</v>
      </c>
      <c r="BM1359" s="188" t="s">
        <v>3828</v>
      </c>
    </row>
    <row r="1360" spans="2:51" s="13" customFormat="1" ht="10">
      <c r="B1360" s="190"/>
      <c r="C1360" s="191"/>
      <c r="D1360" s="192" t="s">
        <v>165</v>
      </c>
      <c r="E1360" s="193" t="s">
        <v>19</v>
      </c>
      <c r="F1360" s="194" t="s">
        <v>3353</v>
      </c>
      <c r="G1360" s="191"/>
      <c r="H1360" s="193" t="s">
        <v>19</v>
      </c>
      <c r="I1360" s="195"/>
      <c r="J1360" s="191"/>
      <c r="K1360" s="191"/>
      <c r="L1360" s="196"/>
      <c r="M1360" s="197"/>
      <c r="N1360" s="198"/>
      <c r="O1360" s="198"/>
      <c r="P1360" s="198"/>
      <c r="Q1360" s="198"/>
      <c r="R1360" s="198"/>
      <c r="S1360" s="198"/>
      <c r="T1360" s="199"/>
      <c r="AT1360" s="200" t="s">
        <v>165</v>
      </c>
      <c r="AU1360" s="200" t="s">
        <v>173</v>
      </c>
      <c r="AV1360" s="13" t="s">
        <v>84</v>
      </c>
      <c r="AW1360" s="13" t="s">
        <v>37</v>
      </c>
      <c r="AX1360" s="13" t="s">
        <v>76</v>
      </c>
      <c r="AY1360" s="200" t="s">
        <v>157</v>
      </c>
    </row>
    <row r="1361" spans="2:51" s="13" customFormat="1" ht="10">
      <c r="B1361" s="190"/>
      <c r="C1361" s="191"/>
      <c r="D1361" s="192" t="s">
        <v>165</v>
      </c>
      <c r="E1361" s="193" t="s">
        <v>19</v>
      </c>
      <c r="F1361" s="194" t="s">
        <v>3413</v>
      </c>
      <c r="G1361" s="191"/>
      <c r="H1361" s="193" t="s">
        <v>19</v>
      </c>
      <c r="I1361" s="195"/>
      <c r="J1361" s="191"/>
      <c r="K1361" s="191"/>
      <c r="L1361" s="196"/>
      <c r="M1361" s="197"/>
      <c r="N1361" s="198"/>
      <c r="O1361" s="198"/>
      <c r="P1361" s="198"/>
      <c r="Q1361" s="198"/>
      <c r="R1361" s="198"/>
      <c r="S1361" s="198"/>
      <c r="T1361" s="199"/>
      <c r="AT1361" s="200" t="s">
        <v>165</v>
      </c>
      <c r="AU1361" s="200" t="s">
        <v>173</v>
      </c>
      <c r="AV1361" s="13" t="s">
        <v>84</v>
      </c>
      <c r="AW1361" s="13" t="s">
        <v>37</v>
      </c>
      <c r="AX1361" s="13" t="s">
        <v>76</v>
      </c>
      <c r="AY1361" s="200" t="s">
        <v>157</v>
      </c>
    </row>
    <row r="1362" spans="2:51" s="13" customFormat="1" ht="10">
      <c r="B1362" s="190"/>
      <c r="C1362" s="191"/>
      <c r="D1362" s="192" t="s">
        <v>165</v>
      </c>
      <c r="E1362" s="193" t="s">
        <v>19</v>
      </c>
      <c r="F1362" s="194" t="s">
        <v>3414</v>
      </c>
      <c r="G1362" s="191"/>
      <c r="H1362" s="193" t="s">
        <v>19</v>
      </c>
      <c r="I1362" s="195"/>
      <c r="J1362" s="191"/>
      <c r="K1362" s="191"/>
      <c r="L1362" s="196"/>
      <c r="M1362" s="197"/>
      <c r="N1362" s="198"/>
      <c r="O1362" s="198"/>
      <c r="P1362" s="198"/>
      <c r="Q1362" s="198"/>
      <c r="R1362" s="198"/>
      <c r="S1362" s="198"/>
      <c r="T1362" s="199"/>
      <c r="AT1362" s="200" t="s">
        <v>165</v>
      </c>
      <c r="AU1362" s="200" t="s">
        <v>173</v>
      </c>
      <c r="AV1362" s="13" t="s">
        <v>84</v>
      </c>
      <c r="AW1362" s="13" t="s">
        <v>37</v>
      </c>
      <c r="AX1362" s="13" t="s">
        <v>76</v>
      </c>
      <c r="AY1362" s="200" t="s">
        <v>157</v>
      </c>
    </row>
    <row r="1363" spans="2:51" s="13" customFormat="1" ht="10">
      <c r="B1363" s="190"/>
      <c r="C1363" s="191"/>
      <c r="D1363" s="192" t="s">
        <v>165</v>
      </c>
      <c r="E1363" s="193" t="s">
        <v>19</v>
      </c>
      <c r="F1363" s="194" t="s">
        <v>3415</v>
      </c>
      <c r="G1363" s="191"/>
      <c r="H1363" s="193" t="s">
        <v>19</v>
      </c>
      <c r="I1363" s="195"/>
      <c r="J1363" s="191"/>
      <c r="K1363" s="191"/>
      <c r="L1363" s="196"/>
      <c r="M1363" s="197"/>
      <c r="N1363" s="198"/>
      <c r="O1363" s="198"/>
      <c r="P1363" s="198"/>
      <c r="Q1363" s="198"/>
      <c r="R1363" s="198"/>
      <c r="S1363" s="198"/>
      <c r="T1363" s="199"/>
      <c r="AT1363" s="200" t="s">
        <v>165</v>
      </c>
      <c r="AU1363" s="200" t="s">
        <v>173</v>
      </c>
      <c r="AV1363" s="13" t="s">
        <v>84</v>
      </c>
      <c r="AW1363" s="13" t="s">
        <v>37</v>
      </c>
      <c r="AX1363" s="13" t="s">
        <v>76</v>
      </c>
      <c r="AY1363" s="200" t="s">
        <v>157</v>
      </c>
    </row>
    <row r="1364" spans="2:51" s="14" customFormat="1" ht="10">
      <c r="B1364" s="201"/>
      <c r="C1364" s="202"/>
      <c r="D1364" s="192" t="s">
        <v>165</v>
      </c>
      <c r="E1364" s="203" t="s">
        <v>19</v>
      </c>
      <c r="F1364" s="204" t="s">
        <v>211</v>
      </c>
      <c r="G1364" s="202"/>
      <c r="H1364" s="205">
        <v>8</v>
      </c>
      <c r="I1364" s="206"/>
      <c r="J1364" s="202"/>
      <c r="K1364" s="202"/>
      <c r="L1364" s="207"/>
      <c r="M1364" s="208"/>
      <c r="N1364" s="209"/>
      <c r="O1364" s="209"/>
      <c r="P1364" s="209"/>
      <c r="Q1364" s="209"/>
      <c r="R1364" s="209"/>
      <c r="S1364" s="209"/>
      <c r="T1364" s="210"/>
      <c r="AT1364" s="211" t="s">
        <v>165</v>
      </c>
      <c r="AU1364" s="211" t="s">
        <v>173</v>
      </c>
      <c r="AV1364" s="14" t="s">
        <v>86</v>
      </c>
      <c r="AW1364" s="14" t="s">
        <v>37</v>
      </c>
      <c r="AX1364" s="14" t="s">
        <v>84</v>
      </c>
      <c r="AY1364" s="211" t="s">
        <v>157</v>
      </c>
    </row>
    <row r="1365" spans="1:65" s="2" customFormat="1" ht="14.4" customHeight="1">
      <c r="A1365" s="36"/>
      <c r="B1365" s="37"/>
      <c r="C1365" s="239" t="s">
        <v>1071</v>
      </c>
      <c r="D1365" s="239" t="s">
        <v>311</v>
      </c>
      <c r="E1365" s="240" t="s">
        <v>3829</v>
      </c>
      <c r="F1365" s="241" t="s">
        <v>3830</v>
      </c>
      <c r="G1365" s="242" t="s">
        <v>162</v>
      </c>
      <c r="H1365" s="243">
        <v>1</v>
      </c>
      <c r="I1365" s="244"/>
      <c r="J1365" s="245">
        <f>ROUND(I1365*H1365,2)</f>
        <v>0</v>
      </c>
      <c r="K1365" s="246"/>
      <c r="L1365" s="247"/>
      <c r="M1365" s="248" t="s">
        <v>19</v>
      </c>
      <c r="N1365" s="249" t="s">
        <v>47</v>
      </c>
      <c r="O1365" s="66"/>
      <c r="P1365" s="186">
        <f>O1365*H1365</f>
        <v>0</v>
      </c>
      <c r="Q1365" s="186">
        <v>0</v>
      </c>
      <c r="R1365" s="186">
        <f>Q1365*H1365</f>
        <v>0</v>
      </c>
      <c r="S1365" s="186">
        <v>0</v>
      </c>
      <c r="T1365" s="187">
        <f>S1365*H1365</f>
        <v>0</v>
      </c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R1365" s="188" t="s">
        <v>490</v>
      </c>
      <c r="AT1365" s="188" t="s">
        <v>311</v>
      </c>
      <c r="AU1365" s="188" t="s">
        <v>173</v>
      </c>
      <c r="AY1365" s="19" t="s">
        <v>157</v>
      </c>
      <c r="BE1365" s="189">
        <f>IF(N1365="základní",J1365,0)</f>
        <v>0</v>
      </c>
      <c r="BF1365" s="189">
        <f>IF(N1365="snížená",J1365,0)</f>
        <v>0</v>
      </c>
      <c r="BG1365" s="189">
        <f>IF(N1365="zákl. přenesená",J1365,0)</f>
        <v>0</v>
      </c>
      <c r="BH1365" s="189">
        <f>IF(N1365="sníž. přenesená",J1365,0)</f>
        <v>0</v>
      </c>
      <c r="BI1365" s="189">
        <f>IF(N1365="nulová",J1365,0)</f>
        <v>0</v>
      </c>
      <c r="BJ1365" s="19" t="s">
        <v>84</v>
      </c>
      <c r="BK1365" s="189">
        <f>ROUND(I1365*H1365,2)</f>
        <v>0</v>
      </c>
      <c r="BL1365" s="19" t="s">
        <v>310</v>
      </c>
      <c r="BM1365" s="188" t="s">
        <v>3831</v>
      </c>
    </row>
    <row r="1366" spans="2:51" s="13" customFormat="1" ht="10">
      <c r="B1366" s="190"/>
      <c r="C1366" s="191"/>
      <c r="D1366" s="192" t="s">
        <v>165</v>
      </c>
      <c r="E1366" s="193" t="s">
        <v>19</v>
      </c>
      <c r="F1366" s="194" t="s">
        <v>3353</v>
      </c>
      <c r="G1366" s="191"/>
      <c r="H1366" s="193" t="s">
        <v>19</v>
      </c>
      <c r="I1366" s="195"/>
      <c r="J1366" s="191"/>
      <c r="K1366" s="191"/>
      <c r="L1366" s="196"/>
      <c r="M1366" s="197"/>
      <c r="N1366" s="198"/>
      <c r="O1366" s="198"/>
      <c r="P1366" s="198"/>
      <c r="Q1366" s="198"/>
      <c r="R1366" s="198"/>
      <c r="S1366" s="198"/>
      <c r="T1366" s="199"/>
      <c r="AT1366" s="200" t="s">
        <v>165</v>
      </c>
      <c r="AU1366" s="200" t="s">
        <v>173</v>
      </c>
      <c r="AV1366" s="13" t="s">
        <v>84</v>
      </c>
      <c r="AW1366" s="13" t="s">
        <v>37</v>
      </c>
      <c r="AX1366" s="13" t="s">
        <v>76</v>
      </c>
      <c r="AY1366" s="200" t="s">
        <v>157</v>
      </c>
    </row>
    <row r="1367" spans="2:51" s="13" customFormat="1" ht="10">
      <c r="B1367" s="190"/>
      <c r="C1367" s="191"/>
      <c r="D1367" s="192" t="s">
        <v>165</v>
      </c>
      <c r="E1367" s="193" t="s">
        <v>19</v>
      </c>
      <c r="F1367" s="194" t="s">
        <v>3413</v>
      </c>
      <c r="G1367" s="191"/>
      <c r="H1367" s="193" t="s">
        <v>19</v>
      </c>
      <c r="I1367" s="195"/>
      <c r="J1367" s="191"/>
      <c r="K1367" s="191"/>
      <c r="L1367" s="196"/>
      <c r="M1367" s="197"/>
      <c r="N1367" s="198"/>
      <c r="O1367" s="198"/>
      <c r="P1367" s="198"/>
      <c r="Q1367" s="198"/>
      <c r="R1367" s="198"/>
      <c r="S1367" s="198"/>
      <c r="T1367" s="199"/>
      <c r="AT1367" s="200" t="s">
        <v>165</v>
      </c>
      <c r="AU1367" s="200" t="s">
        <v>173</v>
      </c>
      <c r="AV1367" s="13" t="s">
        <v>84</v>
      </c>
      <c r="AW1367" s="13" t="s">
        <v>37</v>
      </c>
      <c r="AX1367" s="13" t="s">
        <v>76</v>
      </c>
      <c r="AY1367" s="200" t="s">
        <v>157</v>
      </c>
    </row>
    <row r="1368" spans="2:51" s="13" customFormat="1" ht="10">
      <c r="B1368" s="190"/>
      <c r="C1368" s="191"/>
      <c r="D1368" s="192" t="s">
        <v>165</v>
      </c>
      <c r="E1368" s="193" t="s">
        <v>19</v>
      </c>
      <c r="F1368" s="194" t="s">
        <v>3414</v>
      </c>
      <c r="G1368" s="191"/>
      <c r="H1368" s="193" t="s">
        <v>19</v>
      </c>
      <c r="I1368" s="195"/>
      <c r="J1368" s="191"/>
      <c r="K1368" s="191"/>
      <c r="L1368" s="196"/>
      <c r="M1368" s="197"/>
      <c r="N1368" s="198"/>
      <c r="O1368" s="198"/>
      <c r="P1368" s="198"/>
      <c r="Q1368" s="198"/>
      <c r="R1368" s="198"/>
      <c r="S1368" s="198"/>
      <c r="T1368" s="199"/>
      <c r="AT1368" s="200" t="s">
        <v>165</v>
      </c>
      <c r="AU1368" s="200" t="s">
        <v>173</v>
      </c>
      <c r="AV1368" s="13" t="s">
        <v>84</v>
      </c>
      <c r="AW1368" s="13" t="s">
        <v>37</v>
      </c>
      <c r="AX1368" s="13" t="s">
        <v>76</v>
      </c>
      <c r="AY1368" s="200" t="s">
        <v>157</v>
      </c>
    </row>
    <row r="1369" spans="2:51" s="13" customFormat="1" ht="10">
      <c r="B1369" s="190"/>
      <c r="C1369" s="191"/>
      <c r="D1369" s="192" t="s">
        <v>165</v>
      </c>
      <c r="E1369" s="193" t="s">
        <v>19</v>
      </c>
      <c r="F1369" s="194" t="s">
        <v>3415</v>
      </c>
      <c r="G1369" s="191"/>
      <c r="H1369" s="193" t="s">
        <v>19</v>
      </c>
      <c r="I1369" s="195"/>
      <c r="J1369" s="191"/>
      <c r="K1369" s="191"/>
      <c r="L1369" s="196"/>
      <c r="M1369" s="197"/>
      <c r="N1369" s="198"/>
      <c r="O1369" s="198"/>
      <c r="P1369" s="198"/>
      <c r="Q1369" s="198"/>
      <c r="R1369" s="198"/>
      <c r="S1369" s="198"/>
      <c r="T1369" s="199"/>
      <c r="AT1369" s="200" t="s">
        <v>165</v>
      </c>
      <c r="AU1369" s="200" t="s">
        <v>173</v>
      </c>
      <c r="AV1369" s="13" t="s">
        <v>84</v>
      </c>
      <c r="AW1369" s="13" t="s">
        <v>37</v>
      </c>
      <c r="AX1369" s="13" t="s">
        <v>76</v>
      </c>
      <c r="AY1369" s="200" t="s">
        <v>157</v>
      </c>
    </row>
    <row r="1370" spans="2:51" s="14" customFormat="1" ht="10">
      <c r="B1370" s="201"/>
      <c r="C1370" s="202"/>
      <c r="D1370" s="192" t="s">
        <v>165</v>
      </c>
      <c r="E1370" s="203" t="s">
        <v>19</v>
      </c>
      <c r="F1370" s="204" t="s">
        <v>84</v>
      </c>
      <c r="G1370" s="202"/>
      <c r="H1370" s="205">
        <v>1</v>
      </c>
      <c r="I1370" s="206"/>
      <c r="J1370" s="202"/>
      <c r="K1370" s="202"/>
      <c r="L1370" s="207"/>
      <c r="M1370" s="208"/>
      <c r="N1370" s="209"/>
      <c r="O1370" s="209"/>
      <c r="P1370" s="209"/>
      <c r="Q1370" s="209"/>
      <c r="R1370" s="209"/>
      <c r="S1370" s="209"/>
      <c r="T1370" s="210"/>
      <c r="AT1370" s="211" t="s">
        <v>165</v>
      </c>
      <c r="AU1370" s="211" t="s">
        <v>173</v>
      </c>
      <c r="AV1370" s="14" t="s">
        <v>86</v>
      </c>
      <c r="AW1370" s="14" t="s">
        <v>37</v>
      </c>
      <c r="AX1370" s="14" t="s">
        <v>84</v>
      </c>
      <c r="AY1370" s="211" t="s">
        <v>157</v>
      </c>
    </row>
    <row r="1371" spans="1:65" s="2" customFormat="1" ht="14.4" customHeight="1">
      <c r="A1371" s="36"/>
      <c r="B1371" s="37"/>
      <c r="C1371" s="239" t="s">
        <v>1083</v>
      </c>
      <c r="D1371" s="239" t="s">
        <v>311</v>
      </c>
      <c r="E1371" s="240" t="s">
        <v>3832</v>
      </c>
      <c r="F1371" s="241" t="s">
        <v>3833</v>
      </c>
      <c r="G1371" s="242" t="s">
        <v>162</v>
      </c>
      <c r="H1371" s="243">
        <v>1</v>
      </c>
      <c r="I1371" s="244"/>
      <c r="J1371" s="245">
        <f>ROUND(I1371*H1371,2)</f>
        <v>0</v>
      </c>
      <c r="K1371" s="246"/>
      <c r="L1371" s="247"/>
      <c r="M1371" s="248" t="s">
        <v>19</v>
      </c>
      <c r="N1371" s="249" t="s">
        <v>47</v>
      </c>
      <c r="O1371" s="66"/>
      <c r="P1371" s="186">
        <f>O1371*H1371</f>
        <v>0</v>
      </c>
      <c r="Q1371" s="186">
        <v>0</v>
      </c>
      <c r="R1371" s="186">
        <f>Q1371*H1371</f>
        <v>0</v>
      </c>
      <c r="S1371" s="186">
        <v>0</v>
      </c>
      <c r="T1371" s="187">
        <f>S1371*H1371</f>
        <v>0</v>
      </c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R1371" s="188" t="s">
        <v>490</v>
      </c>
      <c r="AT1371" s="188" t="s">
        <v>311</v>
      </c>
      <c r="AU1371" s="188" t="s">
        <v>173</v>
      </c>
      <c r="AY1371" s="19" t="s">
        <v>157</v>
      </c>
      <c r="BE1371" s="189">
        <f>IF(N1371="základní",J1371,0)</f>
        <v>0</v>
      </c>
      <c r="BF1371" s="189">
        <f>IF(N1371="snížená",J1371,0)</f>
        <v>0</v>
      </c>
      <c r="BG1371" s="189">
        <f>IF(N1371="zákl. přenesená",J1371,0)</f>
        <v>0</v>
      </c>
      <c r="BH1371" s="189">
        <f>IF(N1371="sníž. přenesená",J1371,0)</f>
        <v>0</v>
      </c>
      <c r="BI1371" s="189">
        <f>IF(N1371="nulová",J1371,0)</f>
        <v>0</v>
      </c>
      <c r="BJ1371" s="19" t="s">
        <v>84</v>
      </c>
      <c r="BK1371" s="189">
        <f>ROUND(I1371*H1371,2)</f>
        <v>0</v>
      </c>
      <c r="BL1371" s="19" t="s">
        <v>310</v>
      </c>
      <c r="BM1371" s="188" t="s">
        <v>3834</v>
      </c>
    </row>
    <row r="1372" spans="2:51" s="13" customFormat="1" ht="10">
      <c r="B1372" s="190"/>
      <c r="C1372" s="191"/>
      <c r="D1372" s="192" t="s">
        <v>165</v>
      </c>
      <c r="E1372" s="193" t="s">
        <v>19</v>
      </c>
      <c r="F1372" s="194" t="s">
        <v>3353</v>
      </c>
      <c r="G1372" s="191"/>
      <c r="H1372" s="193" t="s">
        <v>19</v>
      </c>
      <c r="I1372" s="195"/>
      <c r="J1372" s="191"/>
      <c r="K1372" s="191"/>
      <c r="L1372" s="196"/>
      <c r="M1372" s="197"/>
      <c r="N1372" s="198"/>
      <c r="O1372" s="198"/>
      <c r="P1372" s="198"/>
      <c r="Q1372" s="198"/>
      <c r="R1372" s="198"/>
      <c r="S1372" s="198"/>
      <c r="T1372" s="199"/>
      <c r="AT1372" s="200" t="s">
        <v>165</v>
      </c>
      <c r="AU1372" s="200" t="s">
        <v>173</v>
      </c>
      <c r="AV1372" s="13" t="s">
        <v>84</v>
      </c>
      <c r="AW1372" s="13" t="s">
        <v>37</v>
      </c>
      <c r="AX1372" s="13" t="s">
        <v>76</v>
      </c>
      <c r="AY1372" s="200" t="s">
        <v>157</v>
      </c>
    </row>
    <row r="1373" spans="2:51" s="13" customFormat="1" ht="10">
      <c r="B1373" s="190"/>
      <c r="C1373" s="191"/>
      <c r="D1373" s="192" t="s">
        <v>165</v>
      </c>
      <c r="E1373" s="193" t="s">
        <v>19</v>
      </c>
      <c r="F1373" s="194" t="s">
        <v>3413</v>
      </c>
      <c r="G1373" s="191"/>
      <c r="H1373" s="193" t="s">
        <v>19</v>
      </c>
      <c r="I1373" s="195"/>
      <c r="J1373" s="191"/>
      <c r="K1373" s="191"/>
      <c r="L1373" s="196"/>
      <c r="M1373" s="197"/>
      <c r="N1373" s="198"/>
      <c r="O1373" s="198"/>
      <c r="P1373" s="198"/>
      <c r="Q1373" s="198"/>
      <c r="R1373" s="198"/>
      <c r="S1373" s="198"/>
      <c r="T1373" s="199"/>
      <c r="AT1373" s="200" t="s">
        <v>165</v>
      </c>
      <c r="AU1373" s="200" t="s">
        <v>173</v>
      </c>
      <c r="AV1373" s="13" t="s">
        <v>84</v>
      </c>
      <c r="AW1373" s="13" t="s">
        <v>37</v>
      </c>
      <c r="AX1373" s="13" t="s">
        <v>76</v>
      </c>
      <c r="AY1373" s="200" t="s">
        <v>157</v>
      </c>
    </row>
    <row r="1374" spans="2:51" s="13" customFormat="1" ht="10">
      <c r="B1374" s="190"/>
      <c r="C1374" s="191"/>
      <c r="D1374" s="192" t="s">
        <v>165</v>
      </c>
      <c r="E1374" s="193" t="s">
        <v>19</v>
      </c>
      <c r="F1374" s="194" t="s">
        <v>3414</v>
      </c>
      <c r="G1374" s="191"/>
      <c r="H1374" s="193" t="s">
        <v>19</v>
      </c>
      <c r="I1374" s="195"/>
      <c r="J1374" s="191"/>
      <c r="K1374" s="191"/>
      <c r="L1374" s="196"/>
      <c r="M1374" s="197"/>
      <c r="N1374" s="198"/>
      <c r="O1374" s="198"/>
      <c r="P1374" s="198"/>
      <c r="Q1374" s="198"/>
      <c r="R1374" s="198"/>
      <c r="S1374" s="198"/>
      <c r="T1374" s="199"/>
      <c r="AT1374" s="200" t="s">
        <v>165</v>
      </c>
      <c r="AU1374" s="200" t="s">
        <v>173</v>
      </c>
      <c r="AV1374" s="13" t="s">
        <v>84</v>
      </c>
      <c r="AW1374" s="13" t="s">
        <v>37</v>
      </c>
      <c r="AX1374" s="13" t="s">
        <v>76</v>
      </c>
      <c r="AY1374" s="200" t="s">
        <v>157</v>
      </c>
    </row>
    <row r="1375" spans="2:51" s="13" customFormat="1" ht="10">
      <c r="B1375" s="190"/>
      <c r="C1375" s="191"/>
      <c r="D1375" s="192" t="s">
        <v>165</v>
      </c>
      <c r="E1375" s="193" t="s">
        <v>19</v>
      </c>
      <c r="F1375" s="194" t="s">
        <v>3415</v>
      </c>
      <c r="G1375" s="191"/>
      <c r="H1375" s="193" t="s">
        <v>19</v>
      </c>
      <c r="I1375" s="195"/>
      <c r="J1375" s="191"/>
      <c r="K1375" s="191"/>
      <c r="L1375" s="196"/>
      <c r="M1375" s="197"/>
      <c r="N1375" s="198"/>
      <c r="O1375" s="198"/>
      <c r="P1375" s="198"/>
      <c r="Q1375" s="198"/>
      <c r="R1375" s="198"/>
      <c r="S1375" s="198"/>
      <c r="T1375" s="199"/>
      <c r="AT1375" s="200" t="s">
        <v>165</v>
      </c>
      <c r="AU1375" s="200" t="s">
        <v>173</v>
      </c>
      <c r="AV1375" s="13" t="s">
        <v>84</v>
      </c>
      <c r="AW1375" s="13" t="s">
        <v>37</v>
      </c>
      <c r="AX1375" s="13" t="s">
        <v>76</v>
      </c>
      <c r="AY1375" s="200" t="s">
        <v>157</v>
      </c>
    </row>
    <row r="1376" spans="2:51" s="14" customFormat="1" ht="10">
      <c r="B1376" s="201"/>
      <c r="C1376" s="202"/>
      <c r="D1376" s="192" t="s">
        <v>165</v>
      </c>
      <c r="E1376" s="203" t="s">
        <v>19</v>
      </c>
      <c r="F1376" s="204" t="s">
        <v>84</v>
      </c>
      <c r="G1376" s="202"/>
      <c r="H1376" s="205">
        <v>1</v>
      </c>
      <c r="I1376" s="206"/>
      <c r="J1376" s="202"/>
      <c r="K1376" s="202"/>
      <c r="L1376" s="207"/>
      <c r="M1376" s="208"/>
      <c r="N1376" s="209"/>
      <c r="O1376" s="209"/>
      <c r="P1376" s="209"/>
      <c r="Q1376" s="209"/>
      <c r="R1376" s="209"/>
      <c r="S1376" s="209"/>
      <c r="T1376" s="210"/>
      <c r="AT1376" s="211" t="s">
        <v>165</v>
      </c>
      <c r="AU1376" s="211" t="s">
        <v>173</v>
      </c>
      <c r="AV1376" s="14" t="s">
        <v>86</v>
      </c>
      <c r="AW1376" s="14" t="s">
        <v>37</v>
      </c>
      <c r="AX1376" s="14" t="s">
        <v>84</v>
      </c>
      <c r="AY1376" s="211" t="s">
        <v>157</v>
      </c>
    </row>
    <row r="1377" spans="1:65" s="2" customFormat="1" ht="14.4" customHeight="1">
      <c r="A1377" s="36"/>
      <c r="B1377" s="37"/>
      <c r="C1377" s="239" t="s">
        <v>1090</v>
      </c>
      <c r="D1377" s="239" t="s">
        <v>311</v>
      </c>
      <c r="E1377" s="240" t="s">
        <v>3835</v>
      </c>
      <c r="F1377" s="241" t="s">
        <v>3836</v>
      </c>
      <c r="G1377" s="242" t="s">
        <v>162</v>
      </c>
      <c r="H1377" s="243">
        <v>1</v>
      </c>
      <c r="I1377" s="244"/>
      <c r="J1377" s="245">
        <f>ROUND(I1377*H1377,2)</f>
        <v>0</v>
      </c>
      <c r="K1377" s="246"/>
      <c r="L1377" s="247"/>
      <c r="M1377" s="248" t="s">
        <v>19</v>
      </c>
      <c r="N1377" s="249" t="s">
        <v>47</v>
      </c>
      <c r="O1377" s="66"/>
      <c r="P1377" s="186">
        <f>O1377*H1377</f>
        <v>0</v>
      </c>
      <c r="Q1377" s="186">
        <v>0</v>
      </c>
      <c r="R1377" s="186">
        <f>Q1377*H1377</f>
        <v>0</v>
      </c>
      <c r="S1377" s="186">
        <v>0</v>
      </c>
      <c r="T1377" s="187">
        <f>S1377*H1377</f>
        <v>0</v>
      </c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R1377" s="188" t="s">
        <v>490</v>
      </c>
      <c r="AT1377" s="188" t="s">
        <v>311</v>
      </c>
      <c r="AU1377" s="188" t="s">
        <v>173</v>
      </c>
      <c r="AY1377" s="19" t="s">
        <v>157</v>
      </c>
      <c r="BE1377" s="189">
        <f>IF(N1377="základní",J1377,0)</f>
        <v>0</v>
      </c>
      <c r="BF1377" s="189">
        <f>IF(N1377="snížená",J1377,0)</f>
        <v>0</v>
      </c>
      <c r="BG1377" s="189">
        <f>IF(N1377="zákl. přenesená",J1377,0)</f>
        <v>0</v>
      </c>
      <c r="BH1377" s="189">
        <f>IF(N1377="sníž. přenesená",J1377,0)</f>
        <v>0</v>
      </c>
      <c r="BI1377" s="189">
        <f>IF(N1377="nulová",J1377,0)</f>
        <v>0</v>
      </c>
      <c r="BJ1377" s="19" t="s">
        <v>84</v>
      </c>
      <c r="BK1377" s="189">
        <f>ROUND(I1377*H1377,2)</f>
        <v>0</v>
      </c>
      <c r="BL1377" s="19" t="s">
        <v>310</v>
      </c>
      <c r="BM1377" s="188" t="s">
        <v>3837</v>
      </c>
    </row>
    <row r="1378" spans="2:51" s="13" customFormat="1" ht="10">
      <c r="B1378" s="190"/>
      <c r="C1378" s="191"/>
      <c r="D1378" s="192" t="s">
        <v>165</v>
      </c>
      <c r="E1378" s="193" t="s">
        <v>19</v>
      </c>
      <c r="F1378" s="194" t="s">
        <v>3353</v>
      </c>
      <c r="G1378" s="191"/>
      <c r="H1378" s="193" t="s">
        <v>19</v>
      </c>
      <c r="I1378" s="195"/>
      <c r="J1378" s="191"/>
      <c r="K1378" s="191"/>
      <c r="L1378" s="196"/>
      <c r="M1378" s="197"/>
      <c r="N1378" s="198"/>
      <c r="O1378" s="198"/>
      <c r="P1378" s="198"/>
      <c r="Q1378" s="198"/>
      <c r="R1378" s="198"/>
      <c r="S1378" s="198"/>
      <c r="T1378" s="199"/>
      <c r="AT1378" s="200" t="s">
        <v>165</v>
      </c>
      <c r="AU1378" s="200" t="s">
        <v>173</v>
      </c>
      <c r="AV1378" s="13" t="s">
        <v>84</v>
      </c>
      <c r="AW1378" s="13" t="s">
        <v>37</v>
      </c>
      <c r="AX1378" s="13" t="s">
        <v>76</v>
      </c>
      <c r="AY1378" s="200" t="s">
        <v>157</v>
      </c>
    </row>
    <row r="1379" spans="2:51" s="13" customFormat="1" ht="10">
      <c r="B1379" s="190"/>
      <c r="C1379" s="191"/>
      <c r="D1379" s="192" t="s">
        <v>165</v>
      </c>
      <c r="E1379" s="193" t="s">
        <v>19</v>
      </c>
      <c r="F1379" s="194" t="s">
        <v>3413</v>
      </c>
      <c r="G1379" s="191"/>
      <c r="H1379" s="193" t="s">
        <v>19</v>
      </c>
      <c r="I1379" s="195"/>
      <c r="J1379" s="191"/>
      <c r="K1379" s="191"/>
      <c r="L1379" s="196"/>
      <c r="M1379" s="197"/>
      <c r="N1379" s="198"/>
      <c r="O1379" s="198"/>
      <c r="P1379" s="198"/>
      <c r="Q1379" s="198"/>
      <c r="R1379" s="198"/>
      <c r="S1379" s="198"/>
      <c r="T1379" s="199"/>
      <c r="AT1379" s="200" t="s">
        <v>165</v>
      </c>
      <c r="AU1379" s="200" t="s">
        <v>173</v>
      </c>
      <c r="AV1379" s="13" t="s">
        <v>84</v>
      </c>
      <c r="AW1379" s="13" t="s">
        <v>37</v>
      </c>
      <c r="AX1379" s="13" t="s">
        <v>76</v>
      </c>
      <c r="AY1379" s="200" t="s">
        <v>157</v>
      </c>
    </row>
    <row r="1380" spans="2:51" s="13" customFormat="1" ht="10">
      <c r="B1380" s="190"/>
      <c r="C1380" s="191"/>
      <c r="D1380" s="192" t="s">
        <v>165</v>
      </c>
      <c r="E1380" s="193" t="s">
        <v>19</v>
      </c>
      <c r="F1380" s="194" t="s">
        <v>3414</v>
      </c>
      <c r="G1380" s="191"/>
      <c r="H1380" s="193" t="s">
        <v>19</v>
      </c>
      <c r="I1380" s="195"/>
      <c r="J1380" s="191"/>
      <c r="K1380" s="191"/>
      <c r="L1380" s="196"/>
      <c r="M1380" s="197"/>
      <c r="N1380" s="198"/>
      <c r="O1380" s="198"/>
      <c r="P1380" s="198"/>
      <c r="Q1380" s="198"/>
      <c r="R1380" s="198"/>
      <c r="S1380" s="198"/>
      <c r="T1380" s="199"/>
      <c r="AT1380" s="200" t="s">
        <v>165</v>
      </c>
      <c r="AU1380" s="200" t="s">
        <v>173</v>
      </c>
      <c r="AV1380" s="13" t="s">
        <v>84</v>
      </c>
      <c r="AW1380" s="13" t="s">
        <v>37</v>
      </c>
      <c r="AX1380" s="13" t="s">
        <v>76</v>
      </c>
      <c r="AY1380" s="200" t="s">
        <v>157</v>
      </c>
    </row>
    <row r="1381" spans="2:51" s="13" customFormat="1" ht="10">
      <c r="B1381" s="190"/>
      <c r="C1381" s="191"/>
      <c r="D1381" s="192" t="s">
        <v>165</v>
      </c>
      <c r="E1381" s="193" t="s">
        <v>19</v>
      </c>
      <c r="F1381" s="194" t="s">
        <v>3415</v>
      </c>
      <c r="G1381" s="191"/>
      <c r="H1381" s="193" t="s">
        <v>19</v>
      </c>
      <c r="I1381" s="195"/>
      <c r="J1381" s="191"/>
      <c r="K1381" s="191"/>
      <c r="L1381" s="196"/>
      <c r="M1381" s="197"/>
      <c r="N1381" s="198"/>
      <c r="O1381" s="198"/>
      <c r="P1381" s="198"/>
      <c r="Q1381" s="198"/>
      <c r="R1381" s="198"/>
      <c r="S1381" s="198"/>
      <c r="T1381" s="199"/>
      <c r="AT1381" s="200" t="s">
        <v>165</v>
      </c>
      <c r="AU1381" s="200" t="s">
        <v>173</v>
      </c>
      <c r="AV1381" s="13" t="s">
        <v>84</v>
      </c>
      <c r="AW1381" s="13" t="s">
        <v>37</v>
      </c>
      <c r="AX1381" s="13" t="s">
        <v>76</v>
      </c>
      <c r="AY1381" s="200" t="s">
        <v>157</v>
      </c>
    </row>
    <row r="1382" spans="2:51" s="14" customFormat="1" ht="10">
      <c r="B1382" s="201"/>
      <c r="C1382" s="202"/>
      <c r="D1382" s="192" t="s">
        <v>165</v>
      </c>
      <c r="E1382" s="203" t="s">
        <v>19</v>
      </c>
      <c r="F1382" s="204" t="s">
        <v>84</v>
      </c>
      <c r="G1382" s="202"/>
      <c r="H1382" s="205">
        <v>1</v>
      </c>
      <c r="I1382" s="206"/>
      <c r="J1382" s="202"/>
      <c r="K1382" s="202"/>
      <c r="L1382" s="207"/>
      <c r="M1382" s="208"/>
      <c r="N1382" s="209"/>
      <c r="O1382" s="209"/>
      <c r="P1382" s="209"/>
      <c r="Q1382" s="209"/>
      <c r="R1382" s="209"/>
      <c r="S1382" s="209"/>
      <c r="T1382" s="210"/>
      <c r="AT1382" s="211" t="s">
        <v>165</v>
      </c>
      <c r="AU1382" s="211" t="s">
        <v>173</v>
      </c>
      <c r="AV1382" s="14" t="s">
        <v>86</v>
      </c>
      <c r="AW1382" s="14" t="s">
        <v>37</v>
      </c>
      <c r="AX1382" s="14" t="s">
        <v>84</v>
      </c>
      <c r="AY1382" s="211" t="s">
        <v>157</v>
      </c>
    </row>
    <row r="1383" spans="1:65" s="2" customFormat="1" ht="14.4" customHeight="1">
      <c r="A1383" s="36"/>
      <c r="B1383" s="37"/>
      <c r="C1383" s="239" t="s">
        <v>1095</v>
      </c>
      <c r="D1383" s="239" t="s">
        <v>311</v>
      </c>
      <c r="E1383" s="240" t="s">
        <v>3838</v>
      </c>
      <c r="F1383" s="241" t="s">
        <v>3839</v>
      </c>
      <c r="G1383" s="242" t="s">
        <v>162</v>
      </c>
      <c r="H1383" s="243">
        <v>1</v>
      </c>
      <c r="I1383" s="244"/>
      <c r="J1383" s="245">
        <f>ROUND(I1383*H1383,2)</f>
        <v>0</v>
      </c>
      <c r="K1383" s="246"/>
      <c r="L1383" s="247"/>
      <c r="M1383" s="248" t="s">
        <v>19</v>
      </c>
      <c r="N1383" s="249" t="s">
        <v>47</v>
      </c>
      <c r="O1383" s="66"/>
      <c r="P1383" s="186">
        <f>O1383*H1383</f>
        <v>0</v>
      </c>
      <c r="Q1383" s="186">
        <v>0</v>
      </c>
      <c r="R1383" s="186">
        <f>Q1383*H1383</f>
        <v>0</v>
      </c>
      <c r="S1383" s="186">
        <v>0</v>
      </c>
      <c r="T1383" s="187">
        <f>S1383*H1383</f>
        <v>0</v>
      </c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R1383" s="188" t="s">
        <v>490</v>
      </c>
      <c r="AT1383" s="188" t="s">
        <v>311</v>
      </c>
      <c r="AU1383" s="188" t="s">
        <v>173</v>
      </c>
      <c r="AY1383" s="19" t="s">
        <v>157</v>
      </c>
      <c r="BE1383" s="189">
        <f>IF(N1383="základní",J1383,0)</f>
        <v>0</v>
      </c>
      <c r="BF1383" s="189">
        <f>IF(N1383="snížená",J1383,0)</f>
        <v>0</v>
      </c>
      <c r="BG1383" s="189">
        <f>IF(N1383="zákl. přenesená",J1383,0)</f>
        <v>0</v>
      </c>
      <c r="BH1383" s="189">
        <f>IF(N1383="sníž. přenesená",J1383,0)</f>
        <v>0</v>
      </c>
      <c r="BI1383" s="189">
        <f>IF(N1383="nulová",J1383,0)</f>
        <v>0</v>
      </c>
      <c r="BJ1383" s="19" t="s">
        <v>84</v>
      </c>
      <c r="BK1383" s="189">
        <f>ROUND(I1383*H1383,2)</f>
        <v>0</v>
      </c>
      <c r="BL1383" s="19" t="s">
        <v>310</v>
      </c>
      <c r="BM1383" s="188" t="s">
        <v>3840</v>
      </c>
    </row>
    <row r="1384" spans="2:51" s="13" customFormat="1" ht="10">
      <c r="B1384" s="190"/>
      <c r="C1384" s="191"/>
      <c r="D1384" s="192" t="s">
        <v>165</v>
      </c>
      <c r="E1384" s="193" t="s">
        <v>19</v>
      </c>
      <c r="F1384" s="194" t="s">
        <v>3353</v>
      </c>
      <c r="G1384" s="191"/>
      <c r="H1384" s="193" t="s">
        <v>19</v>
      </c>
      <c r="I1384" s="195"/>
      <c r="J1384" s="191"/>
      <c r="K1384" s="191"/>
      <c r="L1384" s="196"/>
      <c r="M1384" s="197"/>
      <c r="N1384" s="198"/>
      <c r="O1384" s="198"/>
      <c r="P1384" s="198"/>
      <c r="Q1384" s="198"/>
      <c r="R1384" s="198"/>
      <c r="S1384" s="198"/>
      <c r="T1384" s="199"/>
      <c r="AT1384" s="200" t="s">
        <v>165</v>
      </c>
      <c r="AU1384" s="200" t="s">
        <v>173</v>
      </c>
      <c r="AV1384" s="13" t="s">
        <v>84</v>
      </c>
      <c r="AW1384" s="13" t="s">
        <v>37</v>
      </c>
      <c r="AX1384" s="13" t="s">
        <v>76</v>
      </c>
      <c r="AY1384" s="200" t="s">
        <v>157</v>
      </c>
    </row>
    <row r="1385" spans="2:51" s="13" customFormat="1" ht="10">
      <c r="B1385" s="190"/>
      <c r="C1385" s="191"/>
      <c r="D1385" s="192" t="s">
        <v>165</v>
      </c>
      <c r="E1385" s="193" t="s">
        <v>19</v>
      </c>
      <c r="F1385" s="194" t="s">
        <v>3413</v>
      </c>
      <c r="G1385" s="191"/>
      <c r="H1385" s="193" t="s">
        <v>19</v>
      </c>
      <c r="I1385" s="195"/>
      <c r="J1385" s="191"/>
      <c r="K1385" s="191"/>
      <c r="L1385" s="196"/>
      <c r="M1385" s="197"/>
      <c r="N1385" s="198"/>
      <c r="O1385" s="198"/>
      <c r="P1385" s="198"/>
      <c r="Q1385" s="198"/>
      <c r="R1385" s="198"/>
      <c r="S1385" s="198"/>
      <c r="T1385" s="199"/>
      <c r="AT1385" s="200" t="s">
        <v>165</v>
      </c>
      <c r="AU1385" s="200" t="s">
        <v>173</v>
      </c>
      <c r="AV1385" s="13" t="s">
        <v>84</v>
      </c>
      <c r="AW1385" s="13" t="s">
        <v>37</v>
      </c>
      <c r="AX1385" s="13" t="s">
        <v>76</v>
      </c>
      <c r="AY1385" s="200" t="s">
        <v>157</v>
      </c>
    </row>
    <row r="1386" spans="2:51" s="13" customFormat="1" ht="10">
      <c r="B1386" s="190"/>
      <c r="C1386" s="191"/>
      <c r="D1386" s="192" t="s">
        <v>165</v>
      </c>
      <c r="E1386" s="193" t="s">
        <v>19</v>
      </c>
      <c r="F1386" s="194" t="s">
        <v>3414</v>
      </c>
      <c r="G1386" s="191"/>
      <c r="H1386" s="193" t="s">
        <v>19</v>
      </c>
      <c r="I1386" s="195"/>
      <c r="J1386" s="191"/>
      <c r="K1386" s="191"/>
      <c r="L1386" s="196"/>
      <c r="M1386" s="197"/>
      <c r="N1386" s="198"/>
      <c r="O1386" s="198"/>
      <c r="P1386" s="198"/>
      <c r="Q1386" s="198"/>
      <c r="R1386" s="198"/>
      <c r="S1386" s="198"/>
      <c r="T1386" s="199"/>
      <c r="AT1386" s="200" t="s">
        <v>165</v>
      </c>
      <c r="AU1386" s="200" t="s">
        <v>173</v>
      </c>
      <c r="AV1386" s="13" t="s">
        <v>84</v>
      </c>
      <c r="AW1386" s="13" t="s">
        <v>37</v>
      </c>
      <c r="AX1386" s="13" t="s">
        <v>76</v>
      </c>
      <c r="AY1386" s="200" t="s">
        <v>157</v>
      </c>
    </row>
    <row r="1387" spans="2:51" s="13" customFormat="1" ht="10">
      <c r="B1387" s="190"/>
      <c r="C1387" s="191"/>
      <c r="D1387" s="192" t="s">
        <v>165</v>
      </c>
      <c r="E1387" s="193" t="s">
        <v>19</v>
      </c>
      <c r="F1387" s="194" t="s">
        <v>3415</v>
      </c>
      <c r="G1387" s="191"/>
      <c r="H1387" s="193" t="s">
        <v>19</v>
      </c>
      <c r="I1387" s="195"/>
      <c r="J1387" s="191"/>
      <c r="K1387" s="191"/>
      <c r="L1387" s="196"/>
      <c r="M1387" s="197"/>
      <c r="N1387" s="198"/>
      <c r="O1387" s="198"/>
      <c r="P1387" s="198"/>
      <c r="Q1387" s="198"/>
      <c r="R1387" s="198"/>
      <c r="S1387" s="198"/>
      <c r="T1387" s="199"/>
      <c r="AT1387" s="200" t="s">
        <v>165</v>
      </c>
      <c r="AU1387" s="200" t="s">
        <v>173</v>
      </c>
      <c r="AV1387" s="13" t="s">
        <v>84</v>
      </c>
      <c r="AW1387" s="13" t="s">
        <v>37</v>
      </c>
      <c r="AX1387" s="13" t="s">
        <v>76</v>
      </c>
      <c r="AY1387" s="200" t="s">
        <v>157</v>
      </c>
    </row>
    <row r="1388" spans="2:51" s="14" customFormat="1" ht="10">
      <c r="B1388" s="201"/>
      <c r="C1388" s="202"/>
      <c r="D1388" s="192" t="s">
        <v>165</v>
      </c>
      <c r="E1388" s="203" t="s">
        <v>19</v>
      </c>
      <c r="F1388" s="204" t="s">
        <v>84</v>
      </c>
      <c r="G1388" s="202"/>
      <c r="H1388" s="205">
        <v>1</v>
      </c>
      <c r="I1388" s="206"/>
      <c r="J1388" s="202"/>
      <c r="K1388" s="202"/>
      <c r="L1388" s="207"/>
      <c r="M1388" s="208"/>
      <c r="N1388" s="209"/>
      <c r="O1388" s="209"/>
      <c r="P1388" s="209"/>
      <c r="Q1388" s="209"/>
      <c r="R1388" s="209"/>
      <c r="S1388" s="209"/>
      <c r="T1388" s="210"/>
      <c r="AT1388" s="211" t="s">
        <v>165</v>
      </c>
      <c r="AU1388" s="211" t="s">
        <v>173</v>
      </c>
      <c r="AV1388" s="14" t="s">
        <v>86</v>
      </c>
      <c r="AW1388" s="14" t="s">
        <v>37</v>
      </c>
      <c r="AX1388" s="14" t="s">
        <v>84</v>
      </c>
      <c r="AY1388" s="211" t="s">
        <v>157</v>
      </c>
    </row>
    <row r="1389" spans="1:65" s="2" customFormat="1" ht="14.4" customHeight="1">
      <c r="A1389" s="36"/>
      <c r="B1389" s="37"/>
      <c r="C1389" s="239" t="s">
        <v>1101</v>
      </c>
      <c r="D1389" s="239" t="s">
        <v>311</v>
      </c>
      <c r="E1389" s="240" t="s">
        <v>3841</v>
      </c>
      <c r="F1389" s="241" t="s">
        <v>3842</v>
      </c>
      <c r="G1389" s="242" t="s">
        <v>162</v>
      </c>
      <c r="H1389" s="243">
        <v>2</v>
      </c>
      <c r="I1389" s="244"/>
      <c r="J1389" s="245">
        <f>ROUND(I1389*H1389,2)</f>
        <v>0</v>
      </c>
      <c r="K1389" s="246"/>
      <c r="L1389" s="247"/>
      <c r="M1389" s="248" t="s">
        <v>19</v>
      </c>
      <c r="N1389" s="249" t="s">
        <v>47</v>
      </c>
      <c r="O1389" s="66"/>
      <c r="P1389" s="186">
        <f>O1389*H1389</f>
        <v>0</v>
      </c>
      <c r="Q1389" s="186">
        <v>0</v>
      </c>
      <c r="R1389" s="186">
        <f>Q1389*H1389</f>
        <v>0</v>
      </c>
      <c r="S1389" s="186">
        <v>0</v>
      </c>
      <c r="T1389" s="187">
        <f>S1389*H1389</f>
        <v>0</v>
      </c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R1389" s="188" t="s">
        <v>490</v>
      </c>
      <c r="AT1389" s="188" t="s">
        <v>311</v>
      </c>
      <c r="AU1389" s="188" t="s">
        <v>173</v>
      </c>
      <c r="AY1389" s="19" t="s">
        <v>157</v>
      </c>
      <c r="BE1389" s="189">
        <f>IF(N1389="základní",J1389,0)</f>
        <v>0</v>
      </c>
      <c r="BF1389" s="189">
        <f>IF(N1389="snížená",J1389,0)</f>
        <v>0</v>
      </c>
      <c r="BG1389" s="189">
        <f>IF(N1389="zákl. přenesená",J1389,0)</f>
        <v>0</v>
      </c>
      <c r="BH1389" s="189">
        <f>IF(N1389="sníž. přenesená",J1389,0)</f>
        <v>0</v>
      </c>
      <c r="BI1389" s="189">
        <f>IF(N1389="nulová",J1389,0)</f>
        <v>0</v>
      </c>
      <c r="BJ1389" s="19" t="s">
        <v>84</v>
      </c>
      <c r="BK1389" s="189">
        <f>ROUND(I1389*H1389,2)</f>
        <v>0</v>
      </c>
      <c r="BL1389" s="19" t="s">
        <v>310</v>
      </c>
      <c r="BM1389" s="188" t="s">
        <v>3843</v>
      </c>
    </row>
    <row r="1390" spans="2:51" s="13" customFormat="1" ht="10">
      <c r="B1390" s="190"/>
      <c r="C1390" s="191"/>
      <c r="D1390" s="192" t="s">
        <v>165</v>
      </c>
      <c r="E1390" s="193" t="s">
        <v>19</v>
      </c>
      <c r="F1390" s="194" t="s">
        <v>3353</v>
      </c>
      <c r="G1390" s="191"/>
      <c r="H1390" s="193" t="s">
        <v>19</v>
      </c>
      <c r="I1390" s="195"/>
      <c r="J1390" s="191"/>
      <c r="K1390" s="191"/>
      <c r="L1390" s="196"/>
      <c r="M1390" s="197"/>
      <c r="N1390" s="198"/>
      <c r="O1390" s="198"/>
      <c r="P1390" s="198"/>
      <c r="Q1390" s="198"/>
      <c r="R1390" s="198"/>
      <c r="S1390" s="198"/>
      <c r="T1390" s="199"/>
      <c r="AT1390" s="200" t="s">
        <v>165</v>
      </c>
      <c r="AU1390" s="200" t="s">
        <v>173</v>
      </c>
      <c r="AV1390" s="13" t="s">
        <v>84</v>
      </c>
      <c r="AW1390" s="13" t="s">
        <v>37</v>
      </c>
      <c r="AX1390" s="13" t="s">
        <v>76</v>
      </c>
      <c r="AY1390" s="200" t="s">
        <v>157</v>
      </c>
    </row>
    <row r="1391" spans="2:51" s="13" customFormat="1" ht="10">
      <c r="B1391" s="190"/>
      <c r="C1391" s="191"/>
      <c r="D1391" s="192" t="s">
        <v>165</v>
      </c>
      <c r="E1391" s="193" t="s">
        <v>19</v>
      </c>
      <c r="F1391" s="194" t="s">
        <v>3413</v>
      </c>
      <c r="G1391" s="191"/>
      <c r="H1391" s="193" t="s">
        <v>19</v>
      </c>
      <c r="I1391" s="195"/>
      <c r="J1391" s="191"/>
      <c r="K1391" s="191"/>
      <c r="L1391" s="196"/>
      <c r="M1391" s="197"/>
      <c r="N1391" s="198"/>
      <c r="O1391" s="198"/>
      <c r="P1391" s="198"/>
      <c r="Q1391" s="198"/>
      <c r="R1391" s="198"/>
      <c r="S1391" s="198"/>
      <c r="T1391" s="199"/>
      <c r="AT1391" s="200" t="s">
        <v>165</v>
      </c>
      <c r="AU1391" s="200" t="s">
        <v>173</v>
      </c>
      <c r="AV1391" s="13" t="s">
        <v>84</v>
      </c>
      <c r="AW1391" s="13" t="s">
        <v>37</v>
      </c>
      <c r="AX1391" s="13" t="s">
        <v>76</v>
      </c>
      <c r="AY1391" s="200" t="s">
        <v>157</v>
      </c>
    </row>
    <row r="1392" spans="2:51" s="13" customFormat="1" ht="10">
      <c r="B1392" s="190"/>
      <c r="C1392" s="191"/>
      <c r="D1392" s="192" t="s">
        <v>165</v>
      </c>
      <c r="E1392" s="193" t="s">
        <v>19</v>
      </c>
      <c r="F1392" s="194" t="s">
        <v>3414</v>
      </c>
      <c r="G1392" s="191"/>
      <c r="H1392" s="193" t="s">
        <v>19</v>
      </c>
      <c r="I1392" s="195"/>
      <c r="J1392" s="191"/>
      <c r="K1392" s="191"/>
      <c r="L1392" s="196"/>
      <c r="M1392" s="197"/>
      <c r="N1392" s="198"/>
      <c r="O1392" s="198"/>
      <c r="P1392" s="198"/>
      <c r="Q1392" s="198"/>
      <c r="R1392" s="198"/>
      <c r="S1392" s="198"/>
      <c r="T1392" s="199"/>
      <c r="AT1392" s="200" t="s">
        <v>165</v>
      </c>
      <c r="AU1392" s="200" t="s">
        <v>173</v>
      </c>
      <c r="AV1392" s="13" t="s">
        <v>84</v>
      </c>
      <c r="AW1392" s="13" t="s">
        <v>37</v>
      </c>
      <c r="AX1392" s="13" t="s">
        <v>76</v>
      </c>
      <c r="AY1392" s="200" t="s">
        <v>157</v>
      </c>
    </row>
    <row r="1393" spans="2:51" s="13" customFormat="1" ht="10">
      <c r="B1393" s="190"/>
      <c r="C1393" s="191"/>
      <c r="D1393" s="192" t="s">
        <v>165</v>
      </c>
      <c r="E1393" s="193" t="s">
        <v>19</v>
      </c>
      <c r="F1393" s="194" t="s">
        <v>3415</v>
      </c>
      <c r="G1393" s="191"/>
      <c r="H1393" s="193" t="s">
        <v>19</v>
      </c>
      <c r="I1393" s="195"/>
      <c r="J1393" s="191"/>
      <c r="K1393" s="191"/>
      <c r="L1393" s="196"/>
      <c r="M1393" s="197"/>
      <c r="N1393" s="198"/>
      <c r="O1393" s="198"/>
      <c r="P1393" s="198"/>
      <c r="Q1393" s="198"/>
      <c r="R1393" s="198"/>
      <c r="S1393" s="198"/>
      <c r="T1393" s="199"/>
      <c r="AT1393" s="200" t="s">
        <v>165</v>
      </c>
      <c r="AU1393" s="200" t="s">
        <v>173</v>
      </c>
      <c r="AV1393" s="13" t="s">
        <v>84</v>
      </c>
      <c r="AW1393" s="13" t="s">
        <v>37</v>
      </c>
      <c r="AX1393" s="13" t="s">
        <v>76</v>
      </c>
      <c r="AY1393" s="200" t="s">
        <v>157</v>
      </c>
    </row>
    <row r="1394" spans="2:51" s="14" customFormat="1" ht="10">
      <c r="B1394" s="201"/>
      <c r="C1394" s="202"/>
      <c r="D1394" s="192" t="s">
        <v>165</v>
      </c>
      <c r="E1394" s="203" t="s">
        <v>19</v>
      </c>
      <c r="F1394" s="204" t="s">
        <v>86</v>
      </c>
      <c r="G1394" s="202"/>
      <c r="H1394" s="205">
        <v>2</v>
      </c>
      <c r="I1394" s="206"/>
      <c r="J1394" s="202"/>
      <c r="K1394" s="202"/>
      <c r="L1394" s="207"/>
      <c r="M1394" s="208"/>
      <c r="N1394" s="209"/>
      <c r="O1394" s="209"/>
      <c r="P1394" s="209"/>
      <c r="Q1394" s="209"/>
      <c r="R1394" s="209"/>
      <c r="S1394" s="209"/>
      <c r="T1394" s="210"/>
      <c r="AT1394" s="211" t="s">
        <v>165</v>
      </c>
      <c r="AU1394" s="211" t="s">
        <v>173</v>
      </c>
      <c r="AV1394" s="14" t="s">
        <v>86</v>
      </c>
      <c r="AW1394" s="14" t="s">
        <v>37</v>
      </c>
      <c r="AX1394" s="14" t="s">
        <v>84</v>
      </c>
      <c r="AY1394" s="211" t="s">
        <v>157</v>
      </c>
    </row>
    <row r="1395" spans="1:65" s="2" customFormat="1" ht="14.4" customHeight="1">
      <c r="A1395" s="36"/>
      <c r="B1395" s="37"/>
      <c r="C1395" s="239" t="s">
        <v>1107</v>
      </c>
      <c r="D1395" s="239" t="s">
        <v>311</v>
      </c>
      <c r="E1395" s="240" t="s">
        <v>3844</v>
      </c>
      <c r="F1395" s="241" t="s">
        <v>3845</v>
      </c>
      <c r="G1395" s="242" t="s">
        <v>162</v>
      </c>
      <c r="H1395" s="243">
        <v>1</v>
      </c>
      <c r="I1395" s="244"/>
      <c r="J1395" s="245">
        <f>ROUND(I1395*H1395,2)</f>
        <v>0</v>
      </c>
      <c r="K1395" s="246"/>
      <c r="L1395" s="247"/>
      <c r="M1395" s="248" t="s">
        <v>19</v>
      </c>
      <c r="N1395" s="249" t="s">
        <v>47</v>
      </c>
      <c r="O1395" s="66"/>
      <c r="P1395" s="186">
        <f>O1395*H1395</f>
        <v>0</v>
      </c>
      <c r="Q1395" s="186">
        <v>0</v>
      </c>
      <c r="R1395" s="186">
        <f>Q1395*H1395</f>
        <v>0</v>
      </c>
      <c r="S1395" s="186">
        <v>0</v>
      </c>
      <c r="T1395" s="187">
        <f>S1395*H1395</f>
        <v>0</v>
      </c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R1395" s="188" t="s">
        <v>490</v>
      </c>
      <c r="AT1395" s="188" t="s">
        <v>311</v>
      </c>
      <c r="AU1395" s="188" t="s">
        <v>173</v>
      </c>
      <c r="AY1395" s="19" t="s">
        <v>157</v>
      </c>
      <c r="BE1395" s="189">
        <f>IF(N1395="základní",J1395,0)</f>
        <v>0</v>
      </c>
      <c r="BF1395" s="189">
        <f>IF(N1395="snížená",J1395,0)</f>
        <v>0</v>
      </c>
      <c r="BG1395" s="189">
        <f>IF(N1395="zákl. přenesená",J1395,0)</f>
        <v>0</v>
      </c>
      <c r="BH1395" s="189">
        <f>IF(N1395="sníž. přenesená",J1395,0)</f>
        <v>0</v>
      </c>
      <c r="BI1395" s="189">
        <f>IF(N1395="nulová",J1395,0)</f>
        <v>0</v>
      </c>
      <c r="BJ1395" s="19" t="s">
        <v>84</v>
      </c>
      <c r="BK1395" s="189">
        <f>ROUND(I1395*H1395,2)</f>
        <v>0</v>
      </c>
      <c r="BL1395" s="19" t="s">
        <v>310</v>
      </c>
      <c r="BM1395" s="188" t="s">
        <v>3846</v>
      </c>
    </row>
    <row r="1396" spans="2:51" s="13" customFormat="1" ht="10">
      <c r="B1396" s="190"/>
      <c r="C1396" s="191"/>
      <c r="D1396" s="192" t="s">
        <v>165</v>
      </c>
      <c r="E1396" s="193" t="s">
        <v>19</v>
      </c>
      <c r="F1396" s="194" t="s">
        <v>3353</v>
      </c>
      <c r="G1396" s="191"/>
      <c r="H1396" s="193" t="s">
        <v>19</v>
      </c>
      <c r="I1396" s="195"/>
      <c r="J1396" s="191"/>
      <c r="K1396" s="191"/>
      <c r="L1396" s="196"/>
      <c r="M1396" s="197"/>
      <c r="N1396" s="198"/>
      <c r="O1396" s="198"/>
      <c r="P1396" s="198"/>
      <c r="Q1396" s="198"/>
      <c r="R1396" s="198"/>
      <c r="S1396" s="198"/>
      <c r="T1396" s="199"/>
      <c r="AT1396" s="200" t="s">
        <v>165</v>
      </c>
      <c r="AU1396" s="200" t="s">
        <v>173</v>
      </c>
      <c r="AV1396" s="13" t="s">
        <v>84</v>
      </c>
      <c r="AW1396" s="13" t="s">
        <v>37</v>
      </c>
      <c r="AX1396" s="13" t="s">
        <v>76</v>
      </c>
      <c r="AY1396" s="200" t="s">
        <v>157</v>
      </c>
    </row>
    <row r="1397" spans="2:51" s="13" customFormat="1" ht="10">
      <c r="B1397" s="190"/>
      <c r="C1397" s="191"/>
      <c r="D1397" s="192" t="s">
        <v>165</v>
      </c>
      <c r="E1397" s="193" t="s">
        <v>19</v>
      </c>
      <c r="F1397" s="194" t="s">
        <v>3413</v>
      </c>
      <c r="G1397" s="191"/>
      <c r="H1397" s="193" t="s">
        <v>19</v>
      </c>
      <c r="I1397" s="195"/>
      <c r="J1397" s="191"/>
      <c r="K1397" s="191"/>
      <c r="L1397" s="196"/>
      <c r="M1397" s="197"/>
      <c r="N1397" s="198"/>
      <c r="O1397" s="198"/>
      <c r="P1397" s="198"/>
      <c r="Q1397" s="198"/>
      <c r="R1397" s="198"/>
      <c r="S1397" s="198"/>
      <c r="T1397" s="199"/>
      <c r="AT1397" s="200" t="s">
        <v>165</v>
      </c>
      <c r="AU1397" s="200" t="s">
        <v>173</v>
      </c>
      <c r="AV1397" s="13" t="s">
        <v>84</v>
      </c>
      <c r="AW1397" s="13" t="s">
        <v>37</v>
      </c>
      <c r="AX1397" s="13" t="s">
        <v>76</v>
      </c>
      <c r="AY1397" s="200" t="s">
        <v>157</v>
      </c>
    </row>
    <row r="1398" spans="2:51" s="13" customFormat="1" ht="10">
      <c r="B1398" s="190"/>
      <c r="C1398" s="191"/>
      <c r="D1398" s="192" t="s">
        <v>165</v>
      </c>
      <c r="E1398" s="193" t="s">
        <v>19</v>
      </c>
      <c r="F1398" s="194" t="s">
        <v>3414</v>
      </c>
      <c r="G1398" s="191"/>
      <c r="H1398" s="193" t="s">
        <v>19</v>
      </c>
      <c r="I1398" s="195"/>
      <c r="J1398" s="191"/>
      <c r="K1398" s="191"/>
      <c r="L1398" s="196"/>
      <c r="M1398" s="197"/>
      <c r="N1398" s="198"/>
      <c r="O1398" s="198"/>
      <c r="P1398" s="198"/>
      <c r="Q1398" s="198"/>
      <c r="R1398" s="198"/>
      <c r="S1398" s="198"/>
      <c r="T1398" s="199"/>
      <c r="AT1398" s="200" t="s">
        <v>165</v>
      </c>
      <c r="AU1398" s="200" t="s">
        <v>173</v>
      </c>
      <c r="AV1398" s="13" t="s">
        <v>84</v>
      </c>
      <c r="AW1398" s="13" t="s">
        <v>37</v>
      </c>
      <c r="AX1398" s="13" t="s">
        <v>76</v>
      </c>
      <c r="AY1398" s="200" t="s">
        <v>157</v>
      </c>
    </row>
    <row r="1399" spans="2:51" s="13" customFormat="1" ht="10">
      <c r="B1399" s="190"/>
      <c r="C1399" s="191"/>
      <c r="D1399" s="192" t="s">
        <v>165</v>
      </c>
      <c r="E1399" s="193" t="s">
        <v>19</v>
      </c>
      <c r="F1399" s="194" t="s">
        <v>3415</v>
      </c>
      <c r="G1399" s="191"/>
      <c r="H1399" s="193" t="s">
        <v>19</v>
      </c>
      <c r="I1399" s="195"/>
      <c r="J1399" s="191"/>
      <c r="K1399" s="191"/>
      <c r="L1399" s="196"/>
      <c r="M1399" s="197"/>
      <c r="N1399" s="198"/>
      <c r="O1399" s="198"/>
      <c r="P1399" s="198"/>
      <c r="Q1399" s="198"/>
      <c r="R1399" s="198"/>
      <c r="S1399" s="198"/>
      <c r="T1399" s="199"/>
      <c r="AT1399" s="200" t="s">
        <v>165</v>
      </c>
      <c r="AU1399" s="200" t="s">
        <v>173</v>
      </c>
      <c r="AV1399" s="13" t="s">
        <v>84</v>
      </c>
      <c r="AW1399" s="13" t="s">
        <v>37</v>
      </c>
      <c r="AX1399" s="13" t="s">
        <v>76</v>
      </c>
      <c r="AY1399" s="200" t="s">
        <v>157</v>
      </c>
    </row>
    <row r="1400" spans="2:51" s="14" customFormat="1" ht="10">
      <c r="B1400" s="201"/>
      <c r="C1400" s="202"/>
      <c r="D1400" s="192" t="s">
        <v>165</v>
      </c>
      <c r="E1400" s="203" t="s">
        <v>19</v>
      </c>
      <c r="F1400" s="204" t="s">
        <v>84</v>
      </c>
      <c r="G1400" s="202"/>
      <c r="H1400" s="205">
        <v>1</v>
      </c>
      <c r="I1400" s="206"/>
      <c r="J1400" s="202"/>
      <c r="K1400" s="202"/>
      <c r="L1400" s="207"/>
      <c r="M1400" s="208"/>
      <c r="N1400" s="209"/>
      <c r="O1400" s="209"/>
      <c r="P1400" s="209"/>
      <c r="Q1400" s="209"/>
      <c r="R1400" s="209"/>
      <c r="S1400" s="209"/>
      <c r="T1400" s="210"/>
      <c r="AT1400" s="211" t="s">
        <v>165</v>
      </c>
      <c r="AU1400" s="211" t="s">
        <v>173</v>
      </c>
      <c r="AV1400" s="14" t="s">
        <v>86</v>
      </c>
      <c r="AW1400" s="14" t="s">
        <v>37</v>
      </c>
      <c r="AX1400" s="14" t="s">
        <v>84</v>
      </c>
      <c r="AY1400" s="211" t="s">
        <v>157</v>
      </c>
    </row>
    <row r="1401" spans="1:65" s="2" customFormat="1" ht="14.4" customHeight="1">
      <c r="A1401" s="36"/>
      <c r="B1401" s="37"/>
      <c r="C1401" s="239" t="s">
        <v>1127</v>
      </c>
      <c r="D1401" s="239" t="s">
        <v>311</v>
      </c>
      <c r="E1401" s="240" t="s">
        <v>3847</v>
      </c>
      <c r="F1401" s="241" t="s">
        <v>3848</v>
      </c>
      <c r="G1401" s="242" t="s">
        <v>162</v>
      </c>
      <c r="H1401" s="243">
        <v>1</v>
      </c>
      <c r="I1401" s="244"/>
      <c r="J1401" s="245">
        <f>ROUND(I1401*H1401,2)</f>
        <v>0</v>
      </c>
      <c r="K1401" s="246"/>
      <c r="L1401" s="247"/>
      <c r="M1401" s="248" t="s">
        <v>19</v>
      </c>
      <c r="N1401" s="249" t="s">
        <v>47</v>
      </c>
      <c r="O1401" s="66"/>
      <c r="P1401" s="186">
        <f>O1401*H1401</f>
        <v>0</v>
      </c>
      <c r="Q1401" s="186">
        <v>0</v>
      </c>
      <c r="R1401" s="186">
        <f>Q1401*H1401</f>
        <v>0</v>
      </c>
      <c r="S1401" s="186">
        <v>0</v>
      </c>
      <c r="T1401" s="187">
        <f>S1401*H1401</f>
        <v>0</v>
      </c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R1401" s="188" t="s">
        <v>490</v>
      </c>
      <c r="AT1401" s="188" t="s">
        <v>311</v>
      </c>
      <c r="AU1401" s="188" t="s">
        <v>173</v>
      </c>
      <c r="AY1401" s="19" t="s">
        <v>157</v>
      </c>
      <c r="BE1401" s="189">
        <f>IF(N1401="základní",J1401,0)</f>
        <v>0</v>
      </c>
      <c r="BF1401" s="189">
        <f>IF(N1401="snížená",J1401,0)</f>
        <v>0</v>
      </c>
      <c r="BG1401" s="189">
        <f>IF(N1401="zákl. přenesená",J1401,0)</f>
        <v>0</v>
      </c>
      <c r="BH1401" s="189">
        <f>IF(N1401="sníž. přenesená",J1401,0)</f>
        <v>0</v>
      </c>
      <c r="BI1401" s="189">
        <f>IF(N1401="nulová",J1401,0)</f>
        <v>0</v>
      </c>
      <c r="BJ1401" s="19" t="s">
        <v>84</v>
      </c>
      <c r="BK1401" s="189">
        <f>ROUND(I1401*H1401,2)</f>
        <v>0</v>
      </c>
      <c r="BL1401" s="19" t="s">
        <v>310</v>
      </c>
      <c r="BM1401" s="188" t="s">
        <v>3849</v>
      </c>
    </row>
    <row r="1402" spans="2:51" s="13" customFormat="1" ht="10">
      <c r="B1402" s="190"/>
      <c r="C1402" s="191"/>
      <c r="D1402" s="192" t="s">
        <v>165</v>
      </c>
      <c r="E1402" s="193" t="s">
        <v>19</v>
      </c>
      <c r="F1402" s="194" t="s">
        <v>3353</v>
      </c>
      <c r="G1402" s="191"/>
      <c r="H1402" s="193" t="s">
        <v>19</v>
      </c>
      <c r="I1402" s="195"/>
      <c r="J1402" s="191"/>
      <c r="K1402" s="191"/>
      <c r="L1402" s="196"/>
      <c r="M1402" s="197"/>
      <c r="N1402" s="198"/>
      <c r="O1402" s="198"/>
      <c r="P1402" s="198"/>
      <c r="Q1402" s="198"/>
      <c r="R1402" s="198"/>
      <c r="S1402" s="198"/>
      <c r="T1402" s="199"/>
      <c r="AT1402" s="200" t="s">
        <v>165</v>
      </c>
      <c r="AU1402" s="200" t="s">
        <v>173</v>
      </c>
      <c r="AV1402" s="13" t="s">
        <v>84</v>
      </c>
      <c r="AW1402" s="13" t="s">
        <v>37</v>
      </c>
      <c r="AX1402" s="13" t="s">
        <v>76</v>
      </c>
      <c r="AY1402" s="200" t="s">
        <v>157</v>
      </c>
    </row>
    <row r="1403" spans="2:51" s="13" customFormat="1" ht="10">
      <c r="B1403" s="190"/>
      <c r="C1403" s="191"/>
      <c r="D1403" s="192" t="s">
        <v>165</v>
      </c>
      <c r="E1403" s="193" t="s">
        <v>19</v>
      </c>
      <c r="F1403" s="194" t="s">
        <v>3413</v>
      </c>
      <c r="G1403" s="191"/>
      <c r="H1403" s="193" t="s">
        <v>19</v>
      </c>
      <c r="I1403" s="195"/>
      <c r="J1403" s="191"/>
      <c r="K1403" s="191"/>
      <c r="L1403" s="196"/>
      <c r="M1403" s="197"/>
      <c r="N1403" s="198"/>
      <c r="O1403" s="198"/>
      <c r="P1403" s="198"/>
      <c r="Q1403" s="198"/>
      <c r="R1403" s="198"/>
      <c r="S1403" s="198"/>
      <c r="T1403" s="199"/>
      <c r="AT1403" s="200" t="s">
        <v>165</v>
      </c>
      <c r="AU1403" s="200" t="s">
        <v>173</v>
      </c>
      <c r="AV1403" s="13" t="s">
        <v>84</v>
      </c>
      <c r="AW1403" s="13" t="s">
        <v>37</v>
      </c>
      <c r="AX1403" s="13" t="s">
        <v>76</v>
      </c>
      <c r="AY1403" s="200" t="s">
        <v>157</v>
      </c>
    </row>
    <row r="1404" spans="2:51" s="13" customFormat="1" ht="10">
      <c r="B1404" s="190"/>
      <c r="C1404" s="191"/>
      <c r="D1404" s="192" t="s">
        <v>165</v>
      </c>
      <c r="E1404" s="193" t="s">
        <v>19</v>
      </c>
      <c r="F1404" s="194" t="s">
        <v>3414</v>
      </c>
      <c r="G1404" s="191"/>
      <c r="H1404" s="193" t="s">
        <v>19</v>
      </c>
      <c r="I1404" s="195"/>
      <c r="J1404" s="191"/>
      <c r="K1404" s="191"/>
      <c r="L1404" s="196"/>
      <c r="M1404" s="197"/>
      <c r="N1404" s="198"/>
      <c r="O1404" s="198"/>
      <c r="P1404" s="198"/>
      <c r="Q1404" s="198"/>
      <c r="R1404" s="198"/>
      <c r="S1404" s="198"/>
      <c r="T1404" s="199"/>
      <c r="AT1404" s="200" t="s">
        <v>165</v>
      </c>
      <c r="AU1404" s="200" t="s">
        <v>173</v>
      </c>
      <c r="AV1404" s="13" t="s">
        <v>84</v>
      </c>
      <c r="AW1404" s="13" t="s">
        <v>37</v>
      </c>
      <c r="AX1404" s="13" t="s">
        <v>76</v>
      </c>
      <c r="AY1404" s="200" t="s">
        <v>157</v>
      </c>
    </row>
    <row r="1405" spans="2:51" s="13" customFormat="1" ht="10">
      <c r="B1405" s="190"/>
      <c r="C1405" s="191"/>
      <c r="D1405" s="192" t="s">
        <v>165</v>
      </c>
      <c r="E1405" s="193" t="s">
        <v>19</v>
      </c>
      <c r="F1405" s="194" t="s">
        <v>3415</v>
      </c>
      <c r="G1405" s="191"/>
      <c r="H1405" s="193" t="s">
        <v>19</v>
      </c>
      <c r="I1405" s="195"/>
      <c r="J1405" s="191"/>
      <c r="K1405" s="191"/>
      <c r="L1405" s="196"/>
      <c r="M1405" s="197"/>
      <c r="N1405" s="198"/>
      <c r="O1405" s="198"/>
      <c r="P1405" s="198"/>
      <c r="Q1405" s="198"/>
      <c r="R1405" s="198"/>
      <c r="S1405" s="198"/>
      <c r="T1405" s="199"/>
      <c r="AT1405" s="200" t="s">
        <v>165</v>
      </c>
      <c r="AU1405" s="200" t="s">
        <v>173</v>
      </c>
      <c r="AV1405" s="13" t="s">
        <v>84</v>
      </c>
      <c r="AW1405" s="13" t="s">
        <v>37</v>
      </c>
      <c r="AX1405" s="13" t="s">
        <v>76</v>
      </c>
      <c r="AY1405" s="200" t="s">
        <v>157</v>
      </c>
    </row>
    <row r="1406" spans="2:51" s="14" customFormat="1" ht="10">
      <c r="B1406" s="201"/>
      <c r="C1406" s="202"/>
      <c r="D1406" s="192" t="s">
        <v>165</v>
      </c>
      <c r="E1406" s="203" t="s">
        <v>19</v>
      </c>
      <c r="F1406" s="204" t="s">
        <v>84</v>
      </c>
      <c r="G1406" s="202"/>
      <c r="H1406" s="205">
        <v>1</v>
      </c>
      <c r="I1406" s="206"/>
      <c r="J1406" s="202"/>
      <c r="K1406" s="202"/>
      <c r="L1406" s="207"/>
      <c r="M1406" s="208"/>
      <c r="N1406" s="209"/>
      <c r="O1406" s="209"/>
      <c r="P1406" s="209"/>
      <c r="Q1406" s="209"/>
      <c r="R1406" s="209"/>
      <c r="S1406" s="209"/>
      <c r="T1406" s="210"/>
      <c r="AT1406" s="211" t="s">
        <v>165</v>
      </c>
      <c r="AU1406" s="211" t="s">
        <v>173</v>
      </c>
      <c r="AV1406" s="14" t="s">
        <v>86</v>
      </c>
      <c r="AW1406" s="14" t="s">
        <v>37</v>
      </c>
      <c r="AX1406" s="14" t="s">
        <v>84</v>
      </c>
      <c r="AY1406" s="211" t="s">
        <v>157</v>
      </c>
    </row>
    <row r="1407" spans="1:65" s="2" customFormat="1" ht="14.4" customHeight="1">
      <c r="A1407" s="36"/>
      <c r="B1407" s="37"/>
      <c r="C1407" s="239" t="s">
        <v>1131</v>
      </c>
      <c r="D1407" s="239" t="s">
        <v>311</v>
      </c>
      <c r="E1407" s="240" t="s">
        <v>3850</v>
      </c>
      <c r="F1407" s="241" t="s">
        <v>3851</v>
      </c>
      <c r="G1407" s="242" t="s">
        <v>162</v>
      </c>
      <c r="H1407" s="243">
        <v>3</v>
      </c>
      <c r="I1407" s="244"/>
      <c r="J1407" s="245">
        <f>ROUND(I1407*H1407,2)</f>
        <v>0</v>
      </c>
      <c r="K1407" s="246"/>
      <c r="L1407" s="247"/>
      <c r="M1407" s="248" t="s">
        <v>19</v>
      </c>
      <c r="N1407" s="249" t="s">
        <v>47</v>
      </c>
      <c r="O1407" s="66"/>
      <c r="P1407" s="186">
        <f>O1407*H1407</f>
        <v>0</v>
      </c>
      <c r="Q1407" s="186">
        <v>0</v>
      </c>
      <c r="R1407" s="186">
        <f>Q1407*H1407</f>
        <v>0</v>
      </c>
      <c r="S1407" s="186">
        <v>0</v>
      </c>
      <c r="T1407" s="187">
        <f>S1407*H1407</f>
        <v>0</v>
      </c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R1407" s="188" t="s">
        <v>490</v>
      </c>
      <c r="AT1407" s="188" t="s">
        <v>311</v>
      </c>
      <c r="AU1407" s="188" t="s">
        <v>173</v>
      </c>
      <c r="AY1407" s="19" t="s">
        <v>157</v>
      </c>
      <c r="BE1407" s="189">
        <f>IF(N1407="základní",J1407,0)</f>
        <v>0</v>
      </c>
      <c r="BF1407" s="189">
        <f>IF(N1407="snížená",J1407,0)</f>
        <v>0</v>
      </c>
      <c r="BG1407" s="189">
        <f>IF(N1407="zákl. přenesená",J1407,0)</f>
        <v>0</v>
      </c>
      <c r="BH1407" s="189">
        <f>IF(N1407="sníž. přenesená",J1407,0)</f>
        <v>0</v>
      </c>
      <c r="BI1407" s="189">
        <f>IF(N1407="nulová",J1407,0)</f>
        <v>0</v>
      </c>
      <c r="BJ1407" s="19" t="s">
        <v>84</v>
      </c>
      <c r="BK1407" s="189">
        <f>ROUND(I1407*H1407,2)</f>
        <v>0</v>
      </c>
      <c r="BL1407" s="19" t="s">
        <v>310</v>
      </c>
      <c r="BM1407" s="188" t="s">
        <v>3852</v>
      </c>
    </row>
    <row r="1408" spans="2:51" s="13" customFormat="1" ht="10">
      <c r="B1408" s="190"/>
      <c r="C1408" s="191"/>
      <c r="D1408" s="192" t="s">
        <v>165</v>
      </c>
      <c r="E1408" s="193" t="s">
        <v>19</v>
      </c>
      <c r="F1408" s="194" t="s">
        <v>3353</v>
      </c>
      <c r="G1408" s="191"/>
      <c r="H1408" s="193" t="s">
        <v>19</v>
      </c>
      <c r="I1408" s="195"/>
      <c r="J1408" s="191"/>
      <c r="K1408" s="191"/>
      <c r="L1408" s="196"/>
      <c r="M1408" s="197"/>
      <c r="N1408" s="198"/>
      <c r="O1408" s="198"/>
      <c r="P1408" s="198"/>
      <c r="Q1408" s="198"/>
      <c r="R1408" s="198"/>
      <c r="S1408" s="198"/>
      <c r="T1408" s="199"/>
      <c r="AT1408" s="200" t="s">
        <v>165</v>
      </c>
      <c r="AU1408" s="200" t="s">
        <v>173</v>
      </c>
      <c r="AV1408" s="13" t="s">
        <v>84</v>
      </c>
      <c r="AW1408" s="13" t="s">
        <v>37</v>
      </c>
      <c r="AX1408" s="13" t="s">
        <v>76</v>
      </c>
      <c r="AY1408" s="200" t="s">
        <v>157</v>
      </c>
    </row>
    <row r="1409" spans="2:51" s="13" customFormat="1" ht="10">
      <c r="B1409" s="190"/>
      <c r="C1409" s="191"/>
      <c r="D1409" s="192" t="s">
        <v>165</v>
      </c>
      <c r="E1409" s="193" t="s">
        <v>19</v>
      </c>
      <c r="F1409" s="194" t="s">
        <v>3413</v>
      </c>
      <c r="G1409" s="191"/>
      <c r="H1409" s="193" t="s">
        <v>19</v>
      </c>
      <c r="I1409" s="195"/>
      <c r="J1409" s="191"/>
      <c r="K1409" s="191"/>
      <c r="L1409" s="196"/>
      <c r="M1409" s="197"/>
      <c r="N1409" s="198"/>
      <c r="O1409" s="198"/>
      <c r="P1409" s="198"/>
      <c r="Q1409" s="198"/>
      <c r="R1409" s="198"/>
      <c r="S1409" s="198"/>
      <c r="T1409" s="199"/>
      <c r="AT1409" s="200" t="s">
        <v>165</v>
      </c>
      <c r="AU1409" s="200" t="s">
        <v>173</v>
      </c>
      <c r="AV1409" s="13" t="s">
        <v>84</v>
      </c>
      <c r="AW1409" s="13" t="s">
        <v>37</v>
      </c>
      <c r="AX1409" s="13" t="s">
        <v>76</v>
      </c>
      <c r="AY1409" s="200" t="s">
        <v>157</v>
      </c>
    </row>
    <row r="1410" spans="2:51" s="13" customFormat="1" ht="10">
      <c r="B1410" s="190"/>
      <c r="C1410" s="191"/>
      <c r="D1410" s="192" t="s">
        <v>165</v>
      </c>
      <c r="E1410" s="193" t="s">
        <v>19</v>
      </c>
      <c r="F1410" s="194" t="s">
        <v>3414</v>
      </c>
      <c r="G1410" s="191"/>
      <c r="H1410" s="193" t="s">
        <v>19</v>
      </c>
      <c r="I1410" s="195"/>
      <c r="J1410" s="191"/>
      <c r="K1410" s="191"/>
      <c r="L1410" s="196"/>
      <c r="M1410" s="197"/>
      <c r="N1410" s="198"/>
      <c r="O1410" s="198"/>
      <c r="P1410" s="198"/>
      <c r="Q1410" s="198"/>
      <c r="R1410" s="198"/>
      <c r="S1410" s="198"/>
      <c r="T1410" s="199"/>
      <c r="AT1410" s="200" t="s">
        <v>165</v>
      </c>
      <c r="AU1410" s="200" t="s">
        <v>173</v>
      </c>
      <c r="AV1410" s="13" t="s">
        <v>84</v>
      </c>
      <c r="AW1410" s="13" t="s">
        <v>37</v>
      </c>
      <c r="AX1410" s="13" t="s">
        <v>76</v>
      </c>
      <c r="AY1410" s="200" t="s">
        <v>157</v>
      </c>
    </row>
    <row r="1411" spans="2:51" s="13" customFormat="1" ht="10">
      <c r="B1411" s="190"/>
      <c r="C1411" s="191"/>
      <c r="D1411" s="192" t="s">
        <v>165</v>
      </c>
      <c r="E1411" s="193" t="s">
        <v>19</v>
      </c>
      <c r="F1411" s="194" t="s">
        <v>3415</v>
      </c>
      <c r="G1411" s="191"/>
      <c r="H1411" s="193" t="s">
        <v>19</v>
      </c>
      <c r="I1411" s="195"/>
      <c r="J1411" s="191"/>
      <c r="K1411" s="191"/>
      <c r="L1411" s="196"/>
      <c r="M1411" s="197"/>
      <c r="N1411" s="198"/>
      <c r="O1411" s="198"/>
      <c r="P1411" s="198"/>
      <c r="Q1411" s="198"/>
      <c r="R1411" s="198"/>
      <c r="S1411" s="198"/>
      <c r="T1411" s="199"/>
      <c r="AT1411" s="200" t="s">
        <v>165</v>
      </c>
      <c r="AU1411" s="200" t="s">
        <v>173</v>
      </c>
      <c r="AV1411" s="13" t="s">
        <v>84</v>
      </c>
      <c r="AW1411" s="13" t="s">
        <v>37</v>
      </c>
      <c r="AX1411" s="13" t="s">
        <v>76</v>
      </c>
      <c r="AY1411" s="200" t="s">
        <v>157</v>
      </c>
    </row>
    <row r="1412" spans="2:51" s="14" customFormat="1" ht="10">
      <c r="B1412" s="201"/>
      <c r="C1412" s="202"/>
      <c r="D1412" s="192" t="s">
        <v>165</v>
      </c>
      <c r="E1412" s="203" t="s">
        <v>19</v>
      </c>
      <c r="F1412" s="204" t="s">
        <v>173</v>
      </c>
      <c r="G1412" s="202"/>
      <c r="H1412" s="205">
        <v>3</v>
      </c>
      <c r="I1412" s="206"/>
      <c r="J1412" s="202"/>
      <c r="K1412" s="202"/>
      <c r="L1412" s="207"/>
      <c r="M1412" s="208"/>
      <c r="N1412" s="209"/>
      <c r="O1412" s="209"/>
      <c r="P1412" s="209"/>
      <c r="Q1412" s="209"/>
      <c r="R1412" s="209"/>
      <c r="S1412" s="209"/>
      <c r="T1412" s="210"/>
      <c r="AT1412" s="211" t="s">
        <v>165</v>
      </c>
      <c r="AU1412" s="211" t="s">
        <v>173</v>
      </c>
      <c r="AV1412" s="14" t="s">
        <v>86</v>
      </c>
      <c r="AW1412" s="14" t="s">
        <v>37</v>
      </c>
      <c r="AX1412" s="14" t="s">
        <v>84</v>
      </c>
      <c r="AY1412" s="211" t="s">
        <v>157</v>
      </c>
    </row>
    <row r="1413" spans="1:65" s="2" customFormat="1" ht="14.4" customHeight="1">
      <c r="A1413" s="36"/>
      <c r="B1413" s="37"/>
      <c r="C1413" s="239" t="s">
        <v>1135</v>
      </c>
      <c r="D1413" s="239" t="s">
        <v>311</v>
      </c>
      <c r="E1413" s="240" t="s">
        <v>3853</v>
      </c>
      <c r="F1413" s="241" t="s">
        <v>3854</v>
      </c>
      <c r="G1413" s="242" t="s">
        <v>162</v>
      </c>
      <c r="H1413" s="243">
        <v>1</v>
      </c>
      <c r="I1413" s="244"/>
      <c r="J1413" s="245">
        <f>ROUND(I1413*H1413,2)</f>
        <v>0</v>
      </c>
      <c r="K1413" s="246"/>
      <c r="L1413" s="247"/>
      <c r="M1413" s="248" t="s">
        <v>19</v>
      </c>
      <c r="N1413" s="249" t="s">
        <v>47</v>
      </c>
      <c r="O1413" s="66"/>
      <c r="P1413" s="186">
        <f>O1413*H1413</f>
        <v>0</v>
      </c>
      <c r="Q1413" s="186">
        <v>0</v>
      </c>
      <c r="R1413" s="186">
        <f>Q1413*H1413</f>
        <v>0</v>
      </c>
      <c r="S1413" s="186">
        <v>0</v>
      </c>
      <c r="T1413" s="187">
        <f>S1413*H1413</f>
        <v>0</v>
      </c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R1413" s="188" t="s">
        <v>490</v>
      </c>
      <c r="AT1413" s="188" t="s">
        <v>311</v>
      </c>
      <c r="AU1413" s="188" t="s">
        <v>173</v>
      </c>
      <c r="AY1413" s="19" t="s">
        <v>157</v>
      </c>
      <c r="BE1413" s="189">
        <f>IF(N1413="základní",J1413,0)</f>
        <v>0</v>
      </c>
      <c r="BF1413" s="189">
        <f>IF(N1413="snížená",J1413,0)</f>
        <v>0</v>
      </c>
      <c r="BG1413" s="189">
        <f>IF(N1413="zákl. přenesená",J1413,0)</f>
        <v>0</v>
      </c>
      <c r="BH1413" s="189">
        <f>IF(N1413="sníž. přenesená",J1413,0)</f>
        <v>0</v>
      </c>
      <c r="BI1413" s="189">
        <f>IF(N1413="nulová",J1413,0)</f>
        <v>0</v>
      </c>
      <c r="BJ1413" s="19" t="s">
        <v>84</v>
      </c>
      <c r="BK1413" s="189">
        <f>ROUND(I1413*H1413,2)</f>
        <v>0</v>
      </c>
      <c r="BL1413" s="19" t="s">
        <v>310</v>
      </c>
      <c r="BM1413" s="188" t="s">
        <v>3855</v>
      </c>
    </row>
    <row r="1414" spans="2:51" s="13" customFormat="1" ht="10">
      <c r="B1414" s="190"/>
      <c r="C1414" s="191"/>
      <c r="D1414" s="192" t="s">
        <v>165</v>
      </c>
      <c r="E1414" s="193" t="s">
        <v>19</v>
      </c>
      <c r="F1414" s="194" t="s">
        <v>3353</v>
      </c>
      <c r="G1414" s="191"/>
      <c r="H1414" s="193" t="s">
        <v>19</v>
      </c>
      <c r="I1414" s="195"/>
      <c r="J1414" s="191"/>
      <c r="K1414" s="191"/>
      <c r="L1414" s="196"/>
      <c r="M1414" s="197"/>
      <c r="N1414" s="198"/>
      <c r="O1414" s="198"/>
      <c r="P1414" s="198"/>
      <c r="Q1414" s="198"/>
      <c r="R1414" s="198"/>
      <c r="S1414" s="198"/>
      <c r="T1414" s="199"/>
      <c r="AT1414" s="200" t="s">
        <v>165</v>
      </c>
      <c r="AU1414" s="200" t="s">
        <v>173</v>
      </c>
      <c r="AV1414" s="13" t="s">
        <v>84</v>
      </c>
      <c r="AW1414" s="13" t="s">
        <v>37</v>
      </c>
      <c r="AX1414" s="13" t="s">
        <v>76</v>
      </c>
      <c r="AY1414" s="200" t="s">
        <v>157</v>
      </c>
    </row>
    <row r="1415" spans="2:51" s="13" customFormat="1" ht="10">
      <c r="B1415" s="190"/>
      <c r="C1415" s="191"/>
      <c r="D1415" s="192" t="s">
        <v>165</v>
      </c>
      <c r="E1415" s="193" t="s">
        <v>19</v>
      </c>
      <c r="F1415" s="194" t="s">
        <v>3413</v>
      </c>
      <c r="G1415" s="191"/>
      <c r="H1415" s="193" t="s">
        <v>19</v>
      </c>
      <c r="I1415" s="195"/>
      <c r="J1415" s="191"/>
      <c r="K1415" s="191"/>
      <c r="L1415" s="196"/>
      <c r="M1415" s="197"/>
      <c r="N1415" s="198"/>
      <c r="O1415" s="198"/>
      <c r="P1415" s="198"/>
      <c r="Q1415" s="198"/>
      <c r="R1415" s="198"/>
      <c r="S1415" s="198"/>
      <c r="T1415" s="199"/>
      <c r="AT1415" s="200" t="s">
        <v>165</v>
      </c>
      <c r="AU1415" s="200" t="s">
        <v>173</v>
      </c>
      <c r="AV1415" s="13" t="s">
        <v>84</v>
      </c>
      <c r="AW1415" s="13" t="s">
        <v>37</v>
      </c>
      <c r="AX1415" s="13" t="s">
        <v>76</v>
      </c>
      <c r="AY1415" s="200" t="s">
        <v>157</v>
      </c>
    </row>
    <row r="1416" spans="2:51" s="13" customFormat="1" ht="10">
      <c r="B1416" s="190"/>
      <c r="C1416" s="191"/>
      <c r="D1416" s="192" t="s">
        <v>165</v>
      </c>
      <c r="E1416" s="193" t="s">
        <v>19</v>
      </c>
      <c r="F1416" s="194" t="s">
        <v>3414</v>
      </c>
      <c r="G1416" s="191"/>
      <c r="H1416" s="193" t="s">
        <v>19</v>
      </c>
      <c r="I1416" s="195"/>
      <c r="J1416" s="191"/>
      <c r="K1416" s="191"/>
      <c r="L1416" s="196"/>
      <c r="M1416" s="197"/>
      <c r="N1416" s="198"/>
      <c r="O1416" s="198"/>
      <c r="P1416" s="198"/>
      <c r="Q1416" s="198"/>
      <c r="R1416" s="198"/>
      <c r="S1416" s="198"/>
      <c r="T1416" s="199"/>
      <c r="AT1416" s="200" t="s">
        <v>165</v>
      </c>
      <c r="AU1416" s="200" t="s">
        <v>173</v>
      </c>
      <c r="AV1416" s="13" t="s">
        <v>84</v>
      </c>
      <c r="AW1416" s="13" t="s">
        <v>37</v>
      </c>
      <c r="AX1416" s="13" t="s">
        <v>76</v>
      </c>
      <c r="AY1416" s="200" t="s">
        <v>157</v>
      </c>
    </row>
    <row r="1417" spans="2:51" s="13" customFormat="1" ht="10">
      <c r="B1417" s="190"/>
      <c r="C1417" s="191"/>
      <c r="D1417" s="192" t="s">
        <v>165</v>
      </c>
      <c r="E1417" s="193" t="s">
        <v>19</v>
      </c>
      <c r="F1417" s="194" t="s">
        <v>3415</v>
      </c>
      <c r="G1417" s="191"/>
      <c r="H1417" s="193" t="s">
        <v>19</v>
      </c>
      <c r="I1417" s="195"/>
      <c r="J1417" s="191"/>
      <c r="K1417" s="191"/>
      <c r="L1417" s="196"/>
      <c r="M1417" s="197"/>
      <c r="N1417" s="198"/>
      <c r="O1417" s="198"/>
      <c r="P1417" s="198"/>
      <c r="Q1417" s="198"/>
      <c r="R1417" s="198"/>
      <c r="S1417" s="198"/>
      <c r="T1417" s="199"/>
      <c r="AT1417" s="200" t="s">
        <v>165</v>
      </c>
      <c r="AU1417" s="200" t="s">
        <v>173</v>
      </c>
      <c r="AV1417" s="13" t="s">
        <v>84</v>
      </c>
      <c r="AW1417" s="13" t="s">
        <v>37</v>
      </c>
      <c r="AX1417" s="13" t="s">
        <v>76</v>
      </c>
      <c r="AY1417" s="200" t="s">
        <v>157</v>
      </c>
    </row>
    <row r="1418" spans="2:51" s="14" customFormat="1" ht="10">
      <c r="B1418" s="201"/>
      <c r="C1418" s="202"/>
      <c r="D1418" s="192" t="s">
        <v>165</v>
      </c>
      <c r="E1418" s="203" t="s">
        <v>19</v>
      </c>
      <c r="F1418" s="204" t="s">
        <v>84</v>
      </c>
      <c r="G1418" s="202"/>
      <c r="H1418" s="205">
        <v>1</v>
      </c>
      <c r="I1418" s="206"/>
      <c r="J1418" s="202"/>
      <c r="K1418" s="202"/>
      <c r="L1418" s="207"/>
      <c r="M1418" s="208"/>
      <c r="N1418" s="209"/>
      <c r="O1418" s="209"/>
      <c r="P1418" s="209"/>
      <c r="Q1418" s="209"/>
      <c r="R1418" s="209"/>
      <c r="S1418" s="209"/>
      <c r="T1418" s="210"/>
      <c r="AT1418" s="211" t="s">
        <v>165</v>
      </c>
      <c r="AU1418" s="211" t="s">
        <v>173</v>
      </c>
      <c r="AV1418" s="14" t="s">
        <v>86</v>
      </c>
      <c r="AW1418" s="14" t="s">
        <v>37</v>
      </c>
      <c r="AX1418" s="14" t="s">
        <v>84</v>
      </c>
      <c r="AY1418" s="211" t="s">
        <v>157</v>
      </c>
    </row>
    <row r="1419" spans="1:65" s="2" customFormat="1" ht="14.4" customHeight="1">
      <c r="A1419" s="36"/>
      <c r="B1419" s="37"/>
      <c r="C1419" s="239" t="s">
        <v>1139</v>
      </c>
      <c r="D1419" s="239" t="s">
        <v>311</v>
      </c>
      <c r="E1419" s="240" t="s">
        <v>3856</v>
      </c>
      <c r="F1419" s="241" t="s">
        <v>3857</v>
      </c>
      <c r="G1419" s="242" t="s">
        <v>162</v>
      </c>
      <c r="H1419" s="243">
        <v>1</v>
      </c>
      <c r="I1419" s="244"/>
      <c r="J1419" s="245">
        <f>ROUND(I1419*H1419,2)</f>
        <v>0</v>
      </c>
      <c r="K1419" s="246"/>
      <c r="L1419" s="247"/>
      <c r="M1419" s="248" t="s">
        <v>19</v>
      </c>
      <c r="N1419" s="249" t="s">
        <v>47</v>
      </c>
      <c r="O1419" s="66"/>
      <c r="P1419" s="186">
        <f>O1419*H1419</f>
        <v>0</v>
      </c>
      <c r="Q1419" s="186">
        <v>0</v>
      </c>
      <c r="R1419" s="186">
        <f>Q1419*H1419</f>
        <v>0</v>
      </c>
      <c r="S1419" s="186">
        <v>0</v>
      </c>
      <c r="T1419" s="187">
        <f>S1419*H1419</f>
        <v>0</v>
      </c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R1419" s="188" t="s">
        <v>490</v>
      </c>
      <c r="AT1419" s="188" t="s">
        <v>311</v>
      </c>
      <c r="AU1419" s="188" t="s">
        <v>173</v>
      </c>
      <c r="AY1419" s="19" t="s">
        <v>157</v>
      </c>
      <c r="BE1419" s="189">
        <f>IF(N1419="základní",J1419,0)</f>
        <v>0</v>
      </c>
      <c r="BF1419" s="189">
        <f>IF(N1419="snížená",J1419,0)</f>
        <v>0</v>
      </c>
      <c r="BG1419" s="189">
        <f>IF(N1419="zákl. přenesená",J1419,0)</f>
        <v>0</v>
      </c>
      <c r="BH1419" s="189">
        <f>IF(N1419="sníž. přenesená",J1419,0)</f>
        <v>0</v>
      </c>
      <c r="BI1419" s="189">
        <f>IF(N1419="nulová",J1419,0)</f>
        <v>0</v>
      </c>
      <c r="BJ1419" s="19" t="s">
        <v>84</v>
      </c>
      <c r="BK1419" s="189">
        <f>ROUND(I1419*H1419,2)</f>
        <v>0</v>
      </c>
      <c r="BL1419" s="19" t="s">
        <v>310</v>
      </c>
      <c r="BM1419" s="188" t="s">
        <v>3858</v>
      </c>
    </row>
    <row r="1420" spans="2:51" s="13" customFormat="1" ht="10">
      <c r="B1420" s="190"/>
      <c r="C1420" s="191"/>
      <c r="D1420" s="192" t="s">
        <v>165</v>
      </c>
      <c r="E1420" s="193" t="s">
        <v>19</v>
      </c>
      <c r="F1420" s="194" t="s">
        <v>3353</v>
      </c>
      <c r="G1420" s="191"/>
      <c r="H1420" s="193" t="s">
        <v>19</v>
      </c>
      <c r="I1420" s="195"/>
      <c r="J1420" s="191"/>
      <c r="K1420" s="191"/>
      <c r="L1420" s="196"/>
      <c r="M1420" s="197"/>
      <c r="N1420" s="198"/>
      <c r="O1420" s="198"/>
      <c r="P1420" s="198"/>
      <c r="Q1420" s="198"/>
      <c r="R1420" s="198"/>
      <c r="S1420" s="198"/>
      <c r="T1420" s="199"/>
      <c r="AT1420" s="200" t="s">
        <v>165</v>
      </c>
      <c r="AU1420" s="200" t="s">
        <v>173</v>
      </c>
      <c r="AV1420" s="13" t="s">
        <v>84</v>
      </c>
      <c r="AW1420" s="13" t="s">
        <v>37</v>
      </c>
      <c r="AX1420" s="13" t="s">
        <v>76</v>
      </c>
      <c r="AY1420" s="200" t="s">
        <v>157</v>
      </c>
    </row>
    <row r="1421" spans="2:51" s="13" customFormat="1" ht="10">
      <c r="B1421" s="190"/>
      <c r="C1421" s="191"/>
      <c r="D1421" s="192" t="s">
        <v>165</v>
      </c>
      <c r="E1421" s="193" t="s">
        <v>19</v>
      </c>
      <c r="F1421" s="194" t="s">
        <v>3413</v>
      </c>
      <c r="G1421" s="191"/>
      <c r="H1421" s="193" t="s">
        <v>19</v>
      </c>
      <c r="I1421" s="195"/>
      <c r="J1421" s="191"/>
      <c r="K1421" s="191"/>
      <c r="L1421" s="196"/>
      <c r="M1421" s="197"/>
      <c r="N1421" s="198"/>
      <c r="O1421" s="198"/>
      <c r="P1421" s="198"/>
      <c r="Q1421" s="198"/>
      <c r="R1421" s="198"/>
      <c r="S1421" s="198"/>
      <c r="T1421" s="199"/>
      <c r="AT1421" s="200" t="s">
        <v>165</v>
      </c>
      <c r="AU1421" s="200" t="s">
        <v>173</v>
      </c>
      <c r="AV1421" s="13" t="s">
        <v>84</v>
      </c>
      <c r="AW1421" s="13" t="s">
        <v>37</v>
      </c>
      <c r="AX1421" s="13" t="s">
        <v>76</v>
      </c>
      <c r="AY1421" s="200" t="s">
        <v>157</v>
      </c>
    </row>
    <row r="1422" spans="2:51" s="13" customFormat="1" ht="10">
      <c r="B1422" s="190"/>
      <c r="C1422" s="191"/>
      <c r="D1422" s="192" t="s">
        <v>165</v>
      </c>
      <c r="E1422" s="193" t="s">
        <v>19</v>
      </c>
      <c r="F1422" s="194" t="s">
        <v>3414</v>
      </c>
      <c r="G1422" s="191"/>
      <c r="H1422" s="193" t="s">
        <v>19</v>
      </c>
      <c r="I1422" s="195"/>
      <c r="J1422" s="191"/>
      <c r="K1422" s="191"/>
      <c r="L1422" s="196"/>
      <c r="M1422" s="197"/>
      <c r="N1422" s="198"/>
      <c r="O1422" s="198"/>
      <c r="P1422" s="198"/>
      <c r="Q1422" s="198"/>
      <c r="R1422" s="198"/>
      <c r="S1422" s="198"/>
      <c r="T1422" s="199"/>
      <c r="AT1422" s="200" t="s">
        <v>165</v>
      </c>
      <c r="AU1422" s="200" t="s">
        <v>173</v>
      </c>
      <c r="AV1422" s="13" t="s">
        <v>84</v>
      </c>
      <c r="AW1422" s="13" t="s">
        <v>37</v>
      </c>
      <c r="AX1422" s="13" t="s">
        <v>76</v>
      </c>
      <c r="AY1422" s="200" t="s">
        <v>157</v>
      </c>
    </row>
    <row r="1423" spans="2:51" s="13" customFormat="1" ht="10">
      <c r="B1423" s="190"/>
      <c r="C1423" s="191"/>
      <c r="D1423" s="192" t="s">
        <v>165</v>
      </c>
      <c r="E1423" s="193" t="s">
        <v>19</v>
      </c>
      <c r="F1423" s="194" t="s">
        <v>3415</v>
      </c>
      <c r="G1423" s="191"/>
      <c r="H1423" s="193" t="s">
        <v>19</v>
      </c>
      <c r="I1423" s="195"/>
      <c r="J1423" s="191"/>
      <c r="K1423" s="191"/>
      <c r="L1423" s="196"/>
      <c r="M1423" s="197"/>
      <c r="N1423" s="198"/>
      <c r="O1423" s="198"/>
      <c r="P1423" s="198"/>
      <c r="Q1423" s="198"/>
      <c r="R1423" s="198"/>
      <c r="S1423" s="198"/>
      <c r="T1423" s="199"/>
      <c r="AT1423" s="200" t="s">
        <v>165</v>
      </c>
      <c r="AU1423" s="200" t="s">
        <v>173</v>
      </c>
      <c r="AV1423" s="13" t="s">
        <v>84</v>
      </c>
      <c r="AW1423" s="13" t="s">
        <v>37</v>
      </c>
      <c r="AX1423" s="13" t="s">
        <v>76</v>
      </c>
      <c r="AY1423" s="200" t="s">
        <v>157</v>
      </c>
    </row>
    <row r="1424" spans="2:51" s="14" customFormat="1" ht="10">
      <c r="B1424" s="201"/>
      <c r="C1424" s="202"/>
      <c r="D1424" s="192" t="s">
        <v>165</v>
      </c>
      <c r="E1424" s="203" t="s">
        <v>19</v>
      </c>
      <c r="F1424" s="204" t="s">
        <v>84</v>
      </c>
      <c r="G1424" s="202"/>
      <c r="H1424" s="205">
        <v>1</v>
      </c>
      <c r="I1424" s="206"/>
      <c r="J1424" s="202"/>
      <c r="K1424" s="202"/>
      <c r="L1424" s="207"/>
      <c r="M1424" s="208"/>
      <c r="N1424" s="209"/>
      <c r="O1424" s="209"/>
      <c r="P1424" s="209"/>
      <c r="Q1424" s="209"/>
      <c r="R1424" s="209"/>
      <c r="S1424" s="209"/>
      <c r="T1424" s="210"/>
      <c r="AT1424" s="211" t="s">
        <v>165</v>
      </c>
      <c r="AU1424" s="211" t="s">
        <v>173</v>
      </c>
      <c r="AV1424" s="14" t="s">
        <v>86</v>
      </c>
      <c r="AW1424" s="14" t="s">
        <v>37</v>
      </c>
      <c r="AX1424" s="14" t="s">
        <v>84</v>
      </c>
      <c r="AY1424" s="211" t="s">
        <v>157</v>
      </c>
    </row>
    <row r="1425" spans="1:65" s="2" customFormat="1" ht="14.4" customHeight="1">
      <c r="A1425" s="36"/>
      <c r="B1425" s="37"/>
      <c r="C1425" s="239" t="s">
        <v>1143</v>
      </c>
      <c r="D1425" s="239" t="s">
        <v>311</v>
      </c>
      <c r="E1425" s="240" t="s">
        <v>3859</v>
      </c>
      <c r="F1425" s="241" t="s">
        <v>3860</v>
      </c>
      <c r="G1425" s="242" t="s">
        <v>162</v>
      </c>
      <c r="H1425" s="243">
        <v>6</v>
      </c>
      <c r="I1425" s="244"/>
      <c r="J1425" s="245">
        <f>ROUND(I1425*H1425,2)</f>
        <v>0</v>
      </c>
      <c r="K1425" s="246"/>
      <c r="L1425" s="247"/>
      <c r="M1425" s="248" t="s">
        <v>19</v>
      </c>
      <c r="N1425" s="249" t="s">
        <v>47</v>
      </c>
      <c r="O1425" s="66"/>
      <c r="P1425" s="186">
        <f>O1425*H1425</f>
        <v>0</v>
      </c>
      <c r="Q1425" s="186">
        <v>0</v>
      </c>
      <c r="R1425" s="186">
        <f>Q1425*H1425</f>
        <v>0</v>
      </c>
      <c r="S1425" s="186">
        <v>0</v>
      </c>
      <c r="T1425" s="187">
        <f>S1425*H1425</f>
        <v>0</v>
      </c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R1425" s="188" t="s">
        <v>490</v>
      </c>
      <c r="AT1425" s="188" t="s">
        <v>311</v>
      </c>
      <c r="AU1425" s="188" t="s">
        <v>173</v>
      </c>
      <c r="AY1425" s="19" t="s">
        <v>157</v>
      </c>
      <c r="BE1425" s="189">
        <f>IF(N1425="základní",J1425,0)</f>
        <v>0</v>
      </c>
      <c r="BF1425" s="189">
        <f>IF(N1425="snížená",J1425,0)</f>
        <v>0</v>
      </c>
      <c r="BG1425" s="189">
        <f>IF(N1425="zákl. přenesená",J1425,0)</f>
        <v>0</v>
      </c>
      <c r="BH1425" s="189">
        <f>IF(N1425="sníž. přenesená",J1425,0)</f>
        <v>0</v>
      </c>
      <c r="BI1425" s="189">
        <f>IF(N1425="nulová",J1425,0)</f>
        <v>0</v>
      </c>
      <c r="BJ1425" s="19" t="s">
        <v>84</v>
      </c>
      <c r="BK1425" s="189">
        <f>ROUND(I1425*H1425,2)</f>
        <v>0</v>
      </c>
      <c r="BL1425" s="19" t="s">
        <v>310</v>
      </c>
      <c r="BM1425" s="188" t="s">
        <v>3861</v>
      </c>
    </row>
    <row r="1426" spans="2:51" s="13" customFormat="1" ht="10">
      <c r="B1426" s="190"/>
      <c r="C1426" s="191"/>
      <c r="D1426" s="192" t="s">
        <v>165</v>
      </c>
      <c r="E1426" s="193" t="s">
        <v>19</v>
      </c>
      <c r="F1426" s="194" t="s">
        <v>3353</v>
      </c>
      <c r="G1426" s="191"/>
      <c r="H1426" s="193" t="s">
        <v>19</v>
      </c>
      <c r="I1426" s="195"/>
      <c r="J1426" s="191"/>
      <c r="K1426" s="191"/>
      <c r="L1426" s="196"/>
      <c r="M1426" s="197"/>
      <c r="N1426" s="198"/>
      <c r="O1426" s="198"/>
      <c r="P1426" s="198"/>
      <c r="Q1426" s="198"/>
      <c r="R1426" s="198"/>
      <c r="S1426" s="198"/>
      <c r="T1426" s="199"/>
      <c r="AT1426" s="200" t="s">
        <v>165</v>
      </c>
      <c r="AU1426" s="200" t="s">
        <v>173</v>
      </c>
      <c r="AV1426" s="13" t="s">
        <v>84</v>
      </c>
      <c r="AW1426" s="13" t="s">
        <v>37</v>
      </c>
      <c r="AX1426" s="13" t="s">
        <v>76</v>
      </c>
      <c r="AY1426" s="200" t="s">
        <v>157</v>
      </c>
    </row>
    <row r="1427" spans="2:51" s="13" customFormat="1" ht="10">
      <c r="B1427" s="190"/>
      <c r="C1427" s="191"/>
      <c r="D1427" s="192" t="s">
        <v>165</v>
      </c>
      <c r="E1427" s="193" t="s">
        <v>19</v>
      </c>
      <c r="F1427" s="194" t="s">
        <v>3413</v>
      </c>
      <c r="G1427" s="191"/>
      <c r="H1427" s="193" t="s">
        <v>19</v>
      </c>
      <c r="I1427" s="195"/>
      <c r="J1427" s="191"/>
      <c r="K1427" s="191"/>
      <c r="L1427" s="196"/>
      <c r="M1427" s="197"/>
      <c r="N1427" s="198"/>
      <c r="O1427" s="198"/>
      <c r="P1427" s="198"/>
      <c r="Q1427" s="198"/>
      <c r="R1427" s="198"/>
      <c r="S1427" s="198"/>
      <c r="T1427" s="199"/>
      <c r="AT1427" s="200" t="s">
        <v>165</v>
      </c>
      <c r="AU1427" s="200" t="s">
        <v>173</v>
      </c>
      <c r="AV1427" s="13" t="s">
        <v>84</v>
      </c>
      <c r="AW1427" s="13" t="s">
        <v>37</v>
      </c>
      <c r="AX1427" s="13" t="s">
        <v>76</v>
      </c>
      <c r="AY1427" s="200" t="s">
        <v>157</v>
      </c>
    </row>
    <row r="1428" spans="2:51" s="13" customFormat="1" ht="10">
      <c r="B1428" s="190"/>
      <c r="C1428" s="191"/>
      <c r="D1428" s="192" t="s">
        <v>165</v>
      </c>
      <c r="E1428" s="193" t="s">
        <v>19</v>
      </c>
      <c r="F1428" s="194" t="s">
        <v>3414</v>
      </c>
      <c r="G1428" s="191"/>
      <c r="H1428" s="193" t="s">
        <v>19</v>
      </c>
      <c r="I1428" s="195"/>
      <c r="J1428" s="191"/>
      <c r="K1428" s="191"/>
      <c r="L1428" s="196"/>
      <c r="M1428" s="197"/>
      <c r="N1428" s="198"/>
      <c r="O1428" s="198"/>
      <c r="P1428" s="198"/>
      <c r="Q1428" s="198"/>
      <c r="R1428" s="198"/>
      <c r="S1428" s="198"/>
      <c r="T1428" s="199"/>
      <c r="AT1428" s="200" t="s">
        <v>165</v>
      </c>
      <c r="AU1428" s="200" t="s">
        <v>173</v>
      </c>
      <c r="AV1428" s="13" t="s">
        <v>84</v>
      </c>
      <c r="AW1428" s="13" t="s">
        <v>37</v>
      </c>
      <c r="AX1428" s="13" t="s">
        <v>76</v>
      </c>
      <c r="AY1428" s="200" t="s">
        <v>157</v>
      </c>
    </row>
    <row r="1429" spans="2:51" s="13" customFormat="1" ht="10">
      <c r="B1429" s="190"/>
      <c r="C1429" s="191"/>
      <c r="D1429" s="192" t="s">
        <v>165</v>
      </c>
      <c r="E1429" s="193" t="s">
        <v>19</v>
      </c>
      <c r="F1429" s="194" t="s">
        <v>3415</v>
      </c>
      <c r="G1429" s="191"/>
      <c r="H1429" s="193" t="s">
        <v>19</v>
      </c>
      <c r="I1429" s="195"/>
      <c r="J1429" s="191"/>
      <c r="K1429" s="191"/>
      <c r="L1429" s="196"/>
      <c r="M1429" s="197"/>
      <c r="N1429" s="198"/>
      <c r="O1429" s="198"/>
      <c r="P1429" s="198"/>
      <c r="Q1429" s="198"/>
      <c r="R1429" s="198"/>
      <c r="S1429" s="198"/>
      <c r="T1429" s="199"/>
      <c r="AT1429" s="200" t="s">
        <v>165</v>
      </c>
      <c r="AU1429" s="200" t="s">
        <v>173</v>
      </c>
      <c r="AV1429" s="13" t="s">
        <v>84</v>
      </c>
      <c r="AW1429" s="13" t="s">
        <v>37</v>
      </c>
      <c r="AX1429" s="13" t="s">
        <v>76</v>
      </c>
      <c r="AY1429" s="200" t="s">
        <v>157</v>
      </c>
    </row>
    <row r="1430" spans="2:51" s="14" customFormat="1" ht="10">
      <c r="B1430" s="201"/>
      <c r="C1430" s="202"/>
      <c r="D1430" s="192" t="s">
        <v>165</v>
      </c>
      <c r="E1430" s="203" t="s">
        <v>19</v>
      </c>
      <c r="F1430" s="204" t="s">
        <v>196</v>
      </c>
      <c r="G1430" s="202"/>
      <c r="H1430" s="205">
        <v>6</v>
      </c>
      <c r="I1430" s="206"/>
      <c r="J1430" s="202"/>
      <c r="K1430" s="202"/>
      <c r="L1430" s="207"/>
      <c r="M1430" s="208"/>
      <c r="N1430" s="209"/>
      <c r="O1430" s="209"/>
      <c r="P1430" s="209"/>
      <c r="Q1430" s="209"/>
      <c r="R1430" s="209"/>
      <c r="S1430" s="209"/>
      <c r="T1430" s="210"/>
      <c r="AT1430" s="211" t="s">
        <v>165</v>
      </c>
      <c r="AU1430" s="211" t="s">
        <v>173</v>
      </c>
      <c r="AV1430" s="14" t="s">
        <v>86</v>
      </c>
      <c r="AW1430" s="14" t="s">
        <v>37</v>
      </c>
      <c r="AX1430" s="14" t="s">
        <v>84</v>
      </c>
      <c r="AY1430" s="211" t="s">
        <v>157</v>
      </c>
    </row>
    <row r="1431" spans="1:65" s="2" customFormat="1" ht="14.4" customHeight="1">
      <c r="A1431" s="36"/>
      <c r="B1431" s="37"/>
      <c r="C1431" s="239" t="s">
        <v>1148</v>
      </c>
      <c r="D1431" s="239" t="s">
        <v>311</v>
      </c>
      <c r="E1431" s="240" t="s">
        <v>3862</v>
      </c>
      <c r="F1431" s="241" t="s">
        <v>3863</v>
      </c>
      <c r="G1431" s="242" t="s">
        <v>162</v>
      </c>
      <c r="H1431" s="243">
        <v>2</v>
      </c>
      <c r="I1431" s="244"/>
      <c r="J1431" s="245">
        <f>ROUND(I1431*H1431,2)</f>
        <v>0</v>
      </c>
      <c r="K1431" s="246"/>
      <c r="L1431" s="247"/>
      <c r="M1431" s="248" t="s">
        <v>19</v>
      </c>
      <c r="N1431" s="249" t="s">
        <v>47</v>
      </c>
      <c r="O1431" s="66"/>
      <c r="P1431" s="186">
        <f>O1431*H1431</f>
        <v>0</v>
      </c>
      <c r="Q1431" s="186">
        <v>0</v>
      </c>
      <c r="R1431" s="186">
        <f>Q1431*H1431</f>
        <v>0</v>
      </c>
      <c r="S1431" s="186">
        <v>0</v>
      </c>
      <c r="T1431" s="187">
        <f>S1431*H1431</f>
        <v>0</v>
      </c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R1431" s="188" t="s">
        <v>490</v>
      </c>
      <c r="AT1431" s="188" t="s">
        <v>311</v>
      </c>
      <c r="AU1431" s="188" t="s">
        <v>173</v>
      </c>
      <c r="AY1431" s="19" t="s">
        <v>157</v>
      </c>
      <c r="BE1431" s="189">
        <f>IF(N1431="základní",J1431,0)</f>
        <v>0</v>
      </c>
      <c r="BF1431" s="189">
        <f>IF(N1431="snížená",J1431,0)</f>
        <v>0</v>
      </c>
      <c r="BG1431" s="189">
        <f>IF(N1431="zákl. přenesená",J1431,0)</f>
        <v>0</v>
      </c>
      <c r="BH1431" s="189">
        <f>IF(N1431="sníž. přenesená",J1431,0)</f>
        <v>0</v>
      </c>
      <c r="BI1431" s="189">
        <f>IF(N1431="nulová",J1431,0)</f>
        <v>0</v>
      </c>
      <c r="BJ1431" s="19" t="s">
        <v>84</v>
      </c>
      <c r="BK1431" s="189">
        <f>ROUND(I1431*H1431,2)</f>
        <v>0</v>
      </c>
      <c r="BL1431" s="19" t="s">
        <v>310</v>
      </c>
      <c r="BM1431" s="188" t="s">
        <v>3864</v>
      </c>
    </row>
    <row r="1432" spans="2:51" s="13" customFormat="1" ht="10">
      <c r="B1432" s="190"/>
      <c r="C1432" s="191"/>
      <c r="D1432" s="192" t="s">
        <v>165</v>
      </c>
      <c r="E1432" s="193" t="s">
        <v>19</v>
      </c>
      <c r="F1432" s="194" t="s">
        <v>3353</v>
      </c>
      <c r="G1432" s="191"/>
      <c r="H1432" s="193" t="s">
        <v>19</v>
      </c>
      <c r="I1432" s="195"/>
      <c r="J1432" s="191"/>
      <c r="K1432" s="191"/>
      <c r="L1432" s="196"/>
      <c r="M1432" s="197"/>
      <c r="N1432" s="198"/>
      <c r="O1432" s="198"/>
      <c r="P1432" s="198"/>
      <c r="Q1432" s="198"/>
      <c r="R1432" s="198"/>
      <c r="S1432" s="198"/>
      <c r="T1432" s="199"/>
      <c r="AT1432" s="200" t="s">
        <v>165</v>
      </c>
      <c r="AU1432" s="200" t="s">
        <v>173</v>
      </c>
      <c r="AV1432" s="13" t="s">
        <v>84</v>
      </c>
      <c r="AW1432" s="13" t="s">
        <v>37</v>
      </c>
      <c r="AX1432" s="13" t="s">
        <v>76</v>
      </c>
      <c r="AY1432" s="200" t="s">
        <v>157</v>
      </c>
    </row>
    <row r="1433" spans="2:51" s="13" customFormat="1" ht="10">
      <c r="B1433" s="190"/>
      <c r="C1433" s="191"/>
      <c r="D1433" s="192" t="s">
        <v>165</v>
      </c>
      <c r="E1433" s="193" t="s">
        <v>19</v>
      </c>
      <c r="F1433" s="194" t="s">
        <v>3413</v>
      </c>
      <c r="G1433" s="191"/>
      <c r="H1433" s="193" t="s">
        <v>19</v>
      </c>
      <c r="I1433" s="195"/>
      <c r="J1433" s="191"/>
      <c r="K1433" s="191"/>
      <c r="L1433" s="196"/>
      <c r="M1433" s="197"/>
      <c r="N1433" s="198"/>
      <c r="O1433" s="198"/>
      <c r="P1433" s="198"/>
      <c r="Q1433" s="198"/>
      <c r="R1433" s="198"/>
      <c r="S1433" s="198"/>
      <c r="T1433" s="199"/>
      <c r="AT1433" s="200" t="s">
        <v>165</v>
      </c>
      <c r="AU1433" s="200" t="s">
        <v>173</v>
      </c>
      <c r="AV1433" s="13" t="s">
        <v>84</v>
      </c>
      <c r="AW1433" s="13" t="s">
        <v>37</v>
      </c>
      <c r="AX1433" s="13" t="s">
        <v>76</v>
      </c>
      <c r="AY1433" s="200" t="s">
        <v>157</v>
      </c>
    </row>
    <row r="1434" spans="2:51" s="13" customFormat="1" ht="10">
      <c r="B1434" s="190"/>
      <c r="C1434" s="191"/>
      <c r="D1434" s="192" t="s">
        <v>165</v>
      </c>
      <c r="E1434" s="193" t="s">
        <v>19</v>
      </c>
      <c r="F1434" s="194" t="s">
        <v>3414</v>
      </c>
      <c r="G1434" s="191"/>
      <c r="H1434" s="193" t="s">
        <v>19</v>
      </c>
      <c r="I1434" s="195"/>
      <c r="J1434" s="191"/>
      <c r="K1434" s="191"/>
      <c r="L1434" s="196"/>
      <c r="M1434" s="197"/>
      <c r="N1434" s="198"/>
      <c r="O1434" s="198"/>
      <c r="P1434" s="198"/>
      <c r="Q1434" s="198"/>
      <c r="R1434" s="198"/>
      <c r="S1434" s="198"/>
      <c r="T1434" s="199"/>
      <c r="AT1434" s="200" t="s">
        <v>165</v>
      </c>
      <c r="AU1434" s="200" t="s">
        <v>173</v>
      </c>
      <c r="AV1434" s="13" t="s">
        <v>84</v>
      </c>
      <c r="AW1434" s="13" t="s">
        <v>37</v>
      </c>
      <c r="AX1434" s="13" t="s">
        <v>76</v>
      </c>
      <c r="AY1434" s="200" t="s">
        <v>157</v>
      </c>
    </row>
    <row r="1435" spans="2:51" s="13" customFormat="1" ht="10">
      <c r="B1435" s="190"/>
      <c r="C1435" s="191"/>
      <c r="D1435" s="192" t="s">
        <v>165</v>
      </c>
      <c r="E1435" s="193" t="s">
        <v>19</v>
      </c>
      <c r="F1435" s="194" t="s">
        <v>3415</v>
      </c>
      <c r="G1435" s="191"/>
      <c r="H1435" s="193" t="s">
        <v>19</v>
      </c>
      <c r="I1435" s="195"/>
      <c r="J1435" s="191"/>
      <c r="K1435" s="191"/>
      <c r="L1435" s="196"/>
      <c r="M1435" s="197"/>
      <c r="N1435" s="198"/>
      <c r="O1435" s="198"/>
      <c r="P1435" s="198"/>
      <c r="Q1435" s="198"/>
      <c r="R1435" s="198"/>
      <c r="S1435" s="198"/>
      <c r="T1435" s="199"/>
      <c r="AT1435" s="200" t="s">
        <v>165</v>
      </c>
      <c r="AU1435" s="200" t="s">
        <v>173</v>
      </c>
      <c r="AV1435" s="13" t="s">
        <v>84</v>
      </c>
      <c r="AW1435" s="13" t="s">
        <v>37</v>
      </c>
      <c r="AX1435" s="13" t="s">
        <v>76</v>
      </c>
      <c r="AY1435" s="200" t="s">
        <v>157</v>
      </c>
    </row>
    <row r="1436" spans="2:51" s="14" customFormat="1" ht="10">
      <c r="B1436" s="201"/>
      <c r="C1436" s="202"/>
      <c r="D1436" s="192" t="s">
        <v>165</v>
      </c>
      <c r="E1436" s="203" t="s">
        <v>19</v>
      </c>
      <c r="F1436" s="204" t="s">
        <v>86</v>
      </c>
      <c r="G1436" s="202"/>
      <c r="H1436" s="205">
        <v>2</v>
      </c>
      <c r="I1436" s="206"/>
      <c r="J1436" s="202"/>
      <c r="K1436" s="202"/>
      <c r="L1436" s="207"/>
      <c r="M1436" s="208"/>
      <c r="N1436" s="209"/>
      <c r="O1436" s="209"/>
      <c r="P1436" s="209"/>
      <c r="Q1436" s="209"/>
      <c r="R1436" s="209"/>
      <c r="S1436" s="209"/>
      <c r="T1436" s="210"/>
      <c r="AT1436" s="211" t="s">
        <v>165</v>
      </c>
      <c r="AU1436" s="211" t="s">
        <v>173</v>
      </c>
      <c r="AV1436" s="14" t="s">
        <v>86</v>
      </c>
      <c r="AW1436" s="14" t="s">
        <v>37</v>
      </c>
      <c r="AX1436" s="14" t="s">
        <v>84</v>
      </c>
      <c r="AY1436" s="211" t="s">
        <v>157</v>
      </c>
    </row>
    <row r="1437" spans="1:65" s="2" customFormat="1" ht="14.4" customHeight="1">
      <c r="A1437" s="36"/>
      <c r="B1437" s="37"/>
      <c r="C1437" s="239" t="s">
        <v>1153</v>
      </c>
      <c r="D1437" s="239" t="s">
        <v>311</v>
      </c>
      <c r="E1437" s="240" t="s">
        <v>3865</v>
      </c>
      <c r="F1437" s="241" t="s">
        <v>3866</v>
      </c>
      <c r="G1437" s="242" t="s">
        <v>162</v>
      </c>
      <c r="H1437" s="243">
        <v>2</v>
      </c>
      <c r="I1437" s="244"/>
      <c r="J1437" s="245">
        <f>ROUND(I1437*H1437,2)</f>
        <v>0</v>
      </c>
      <c r="K1437" s="246"/>
      <c r="L1437" s="247"/>
      <c r="M1437" s="248" t="s">
        <v>19</v>
      </c>
      <c r="N1437" s="249" t="s">
        <v>47</v>
      </c>
      <c r="O1437" s="66"/>
      <c r="P1437" s="186">
        <f>O1437*H1437</f>
        <v>0</v>
      </c>
      <c r="Q1437" s="186">
        <v>0</v>
      </c>
      <c r="R1437" s="186">
        <f>Q1437*H1437</f>
        <v>0</v>
      </c>
      <c r="S1437" s="186">
        <v>0</v>
      </c>
      <c r="T1437" s="187">
        <f>S1437*H1437</f>
        <v>0</v>
      </c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R1437" s="188" t="s">
        <v>490</v>
      </c>
      <c r="AT1437" s="188" t="s">
        <v>311</v>
      </c>
      <c r="AU1437" s="188" t="s">
        <v>173</v>
      </c>
      <c r="AY1437" s="19" t="s">
        <v>157</v>
      </c>
      <c r="BE1437" s="189">
        <f>IF(N1437="základní",J1437,0)</f>
        <v>0</v>
      </c>
      <c r="BF1437" s="189">
        <f>IF(N1437="snížená",J1437,0)</f>
        <v>0</v>
      </c>
      <c r="BG1437" s="189">
        <f>IF(N1437="zákl. přenesená",J1437,0)</f>
        <v>0</v>
      </c>
      <c r="BH1437" s="189">
        <f>IF(N1437="sníž. přenesená",J1437,0)</f>
        <v>0</v>
      </c>
      <c r="BI1437" s="189">
        <f>IF(N1437="nulová",J1437,0)</f>
        <v>0</v>
      </c>
      <c r="BJ1437" s="19" t="s">
        <v>84</v>
      </c>
      <c r="BK1437" s="189">
        <f>ROUND(I1437*H1437,2)</f>
        <v>0</v>
      </c>
      <c r="BL1437" s="19" t="s">
        <v>310</v>
      </c>
      <c r="BM1437" s="188" t="s">
        <v>3867</v>
      </c>
    </row>
    <row r="1438" spans="2:51" s="13" customFormat="1" ht="10">
      <c r="B1438" s="190"/>
      <c r="C1438" s="191"/>
      <c r="D1438" s="192" t="s">
        <v>165</v>
      </c>
      <c r="E1438" s="193" t="s">
        <v>19</v>
      </c>
      <c r="F1438" s="194" t="s">
        <v>3353</v>
      </c>
      <c r="G1438" s="191"/>
      <c r="H1438" s="193" t="s">
        <v>19</v>
      </c>
      <c r="I1438" s="195"/>
      <c r="J1438" s="191"/>
      <c r="K1438" s="191"/>
      <c r="L1438" s="196"/>
      <c r="M1438" s="197"/>
      <c r="N1438" s="198"/>
      <c r="O1438" s="198"/>
      <c r="P1438" s="198"/>
      <c r="Q1438" s="198"/>
      <c r="R1438" s="198"/>
      <c r="S1438" s="198"/>
      <c r="T1438" s="199"/>
      <c r="AT1438" s="200" t="s">
        <v>165</v>
      </c>
      <c r="AU1438" s="200" t="s">
        <v>173</v>
      </c>
      <c r="AV1438" s="13" t="s">
        <v>84</v>
      </c>
      <c r="AW1438" s="13" t="s">
        <v>37</v>
      </c>
      <c r="AX1438" s="13" t="s">
        <v>76</v>
      </c>
      <c r="AY1438" s="200" t="s">
        <v>157</v>
      </c>
    </row>
    <row r="1439" spans="2:51" s="13" customFormat="1" ht="10">
      <c r="B1439" s="190"/>
      <c r="C1439" s="191"/>
      <c r="D1439" s="192" t="s">
        <v>165</v>
      </c>
      <c r="E1439" s="193" t="s">
        <v>19</v>
      </c>
      <c r="F1439" s="194" t="s">
        <v>3413</v>
      </c>
      <c r="G1439" s="191"/>
      <c r="H1439" s="193" t="s">
        <v>19</v>
      </c>
      <c r="I1439" s="195"/>
      <c r="J1439" s="191"/>
      <c r="K1439" s="191"/>
      <c r="L1439" s="196"/>
      <c r="M1439" s="197"/>
      <c r="N1439" s="198"/>
      <c r="O1439" s="198"/>
      <c r="P1439" s="198"/>
      <c r="Q1439" s="198"/>
      <c r="R1439" s="198"/>
      <c r="S1439" s="198"/>
      <c r="T1439" s="199"/>
      <c r="AT1439" s="200" t="s">
        <v>165</v>
      </c>
      <c r="AU1439" s="200" t="s">
        <v>173</v>
      </c>
      <c r="AV1439" s="13" t="s">
        <v>84</v>
      </c>
      <c r="AW1439" s="13" t="s">
        <v>37</v>
      </c>
      <c r="AX1439" s="13" t="s">
        <v>76</v>
      </c>
      <c r="AY1439" s="200" t="s">
        <v>157</v>
      </c>
    </row>
    <row r="1440" spans="2:51" s="13" customFormat="1" ht="10">
      <c r="B1440" s="190"/>
      <c r="C1440" s="191"/>
      <c r="D1440" s="192" t="s">
        <v>165</v>
      </c>
      <c r="E1440" s="193" t="s">
        <v>19</v>
      </c>
      <c r="F1440" s="194" t="s">
        <v>3414</v>
      </c>
      <c r="G1440" s="191"/>
      <c r="H1440" s="193" t="s">
        <v>19</v>
      </c>
      <c r="I1440" s="195"/>
      <c r="J1440" s="191"/>
      <c r="K1440" s="191"/>
      <c r="L1440" s="196"/>
      <c r="M1440" s="197"/>
      <c r="N1440" s="198"/>
      <c r="O1440" s="198"/>
      <c r="P1440" s="198"/>
      <c r="Q1440" s="198"/>
      <c r="R1440" s="198"/>
      <c r="S1440" s="198"/>
      <c r="T1440" s="199"/>
      <c r="AT1440" s="200" t="s">
        <v>165</v>
      </c>
      <c r="AU1440" s="200" t="s">
        <v>173</v>
      </c>
      <c r="AV1440" s="13" t="s">
        <v>84</v>
      </c>
      <c r="AW1440" s="13" t="s">
        <v>37</v>
      </c>
      <c r="AX1440" s="13" t="s">
        <v>76</v>
      </c>
      <c r="AY1440" s="200" t="s">
        <v>157</v>
      </c>
    </row>
    <row r="1441" spans="2:51" s="13" customFormat="1" ht="10">
      <c r="B1441" s="190"/>
      <c r="C1441" s="191"/>
      <c r="D1441" s="192" t="s">
        <v>165</v>
      </c>
      <c r="E1441" s="193" t="s">
        <v>19</v>
      </c>
      <c r="F1441" s="194" t="s">
        <v>3415</v>
      </c>
      <c r="G1441" s="191"/>
      <c r="H1441" s="193" t="s">
        <v>19</v>
      </c>
      <c r="I1441" s="195"/>
      <c r="J1441" s="191"/>
      <c r="K1441" s="191"/>
      <c r="L1441" s="196"/>
      <c r="M1441" s="197"/>
      <c r="N1441" s="198"/>
      <c r="O1441" s="198"/>
      <c r="P1441" s="198"/>
      <c r="Q1441" s="198"/>
      <c r="R1441" s="198"/>
      <c r="S1441" s="198"/>
      <c r="T1441" s="199"/>
      <c r="AT1441" s="200" t="s">
        <v>165</v>
      </c>
      <c r="AU1441" s="200" t="s">
        <v>173</v>
      </c>
      <c r="AV1441" s="13" t="s">
        <v>84</v>
      </c>
      <c r="AW1441" s="13" t="s">
        <v>37</v>
      </c>
      <c r="AX1441" s="13" t="s">
        <v>76</v>
      </c>
      <c r="AY1441" s="200" t="s">
        <v>157</v>
      </c>
    </row>
    <row r="1442" spans="2:51" s="14" customFormat="1" ht="10">
      <c r="B1442" s="201"/>
      <c r="C1442" s="202"/>
      <c r="D1442" s="192" t="s">
        <v>165</v>
      </c>
      <c r="E1442" s="203" t="s">
        <v>19</v>
      </c>
      <c r="F1442" s="204" t="s">
        <v>86</v>
      </c>
      <c r="G1442" s="202"/>
      <c r="H1442" s="205">
        <v>2</v>
      </c>
      <c r="I1442" s="206"/>
      <c r="J1442" s="202"/>
      <c r="K1442" s="202"/>
      <c r="L1442" s="207"/>
      <c r="M1442" s="208"/>
      <c r="N1442" s="209"/>
      <c r="O1442" s="209"/>
      <c r="P1442" s="209"/>
      <c r="Q1442" s="209"/>
      <c r="R1442" s="209"/>
      <c r="S1442" s="209"/>
      <c r="T1442" s="210"/>
      <c r="AT1442" s="211" t="s">
        <v>165</v>
      </c>
      <c r="AU1442" s="211" t="s">
        <v>173</v>
      </c>
      <c r="AV1442" s="14" t="s">
        <v>86</v>
      </c>
      <c r="AW1442" s="14" t="s">
        <v>37</v>
      </c>
      <c r="AX1442" s="14" t="s">
        <v>84</v>
      </c>
      <c r="AY1442" s="211" t="s">
        <v>157</v>
      </c>
    </row>
    <row r="1443" spans="1:65" s="2" customFormat="1" ht="14.4" customHeight="1">
      <c r="A1443" s="36"/>
      <c r="B1443" s="37"/>
      <c r="C1443" s="239" t="s">
        <v>1158</v>
      </c>
      <c r="D1443" s="239" t="s">
        <v>311</v>
      </c>
      <c r="E1443" s="240" t="s">
        <v>3868</v>
      </c>
      <c r="F1443" s="241" t="s">
        <v>3869</v>
      </c>
      <c r="G1443" s="242" t="s">
        <v>162</v>
      </c>
      <c r="H1443" s="243">
        <v>6</v>
      </c>
      <c r="I1443" s="244"/>
      <c r="J1443" s="245">
        <f>ROUND(I1443*H1443,2)</f>
        <v>0</v>
      </c>
      <c r="K1443" s="246"/>
      <c r="L1443" s="247"/>
      <c r="M1443" s="248" t="s">
        <v>19</v>
      </c>
      <c r="N1443" s="249" t="s">
        <v>47</v>
      </c>
      <c r="O1443" s="66"/>
      <c r="P1443" s="186">
        <f>O1443*H1443</f>
        <v>0</v>
      </c>
      <c r="Q1443" s="186">
        <v>0</v>
      </c>
      <c r="R1443" s="186">
        <f>Q1443*H1443</f>
        <v>0</v>
      </c>
      <c r="S1443" s="186">
        <v>0</v>
      </c>
      <c r="T1443" s="187">
        <f>S1443*H1443</f>
        <v>0</v>
      </c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R1443" s="188" t="s">
        <v>490</v>
      </c>
      <c r="AT1443" s="188" t="s">
        <v>311</v>
      </c>
      <c r="AU1443" s="188" t="s">
        <v>173</v>
      </c>
      <c r="AY1443" s="19" t="s">
        <v>157</v>
      </c>
      <c r="BE1443" s="189">
        <f>IF(N1443="základní",J1443,0)</f>
        <v>0</v>
      </c>
      <c r="BF1443" s="189">
        <f>IF(N1443="snížená",J1443,0)</f>
        <v>0</v>
      </c>
      <c r="BG1443" s="189">
        <f>IF(N1443="zákl. přenesená",J1443,0)</f>
        <v>0</v>
      </c>
      <c r="BH1443" s="189">
        <f>IF(N1443="sníž. přenesená",J1443,0)</f>
        <v>0</v>
      </c>
      <c r="BI1443" s="189">
        <f>IF(N1443="nulová",J1443,0)</f>
        <v>0</v>
      </c>
      <c r="BJ1443" s="19" t="s">
        <v>84</v>
      </c>
      <c r="BK1443" s="189">
        <f>ROUND(I1443*H1443,2)</f>
        <v>0</v>
      </c>
      <c r="BL1443" s="19" t="s">
        <v>310</v>
      </c>
      <c r="BM1443" s="188" t="s">
        <v>3870</v>
      </c>
    </row>
    <row r="1444" spans="2:51" s="13" customFormat="1" ht="10">
      <c r="B1444" s="190"/>
      <c r="C1444" s="191"/>
      <c r="D1444" s="192" t="s">
        <v>165</v>
      </c>
      <c r="E1444" s="193" t="s">
        <v>19</v>
      </c>
      <c r="F1444" s="194" t="s">
        <v>3353</v>
      </c>
      <c r="G1444" s="191"/>
      <c r="H1444" s="193" t="s">
        <v>19</v>
      </c>
      <c r="I1444" s="195"/>
      <c r="J1444" s="191"/>
      <c r="K1444" s="191"/>
      <c r="L1444" s="196"/>
      <c r="M1444" s="197"/>
      <c r="N1444" s="198"/>
      <c r="O1444" s="198"/>
      <c r="P1444" s="198"/>
      <c r="Q1444" s="198"/>
      <c r="R1444" s="198"/>
      <c r="S1444" s="198"/>
      <c r="T1444" s="199"/>
      <c r="AT1444" s="200" t="s">
        <v>165</v>
      </c>
      <c r="AU1444" s="200" t="s">
        <v>173</v>
      </c>
      <c r="AV1444" s="13" t="s">
        <v>84</v>
      </c>
      <c r="AW1444" s="13" t="s">
        <v>37</v>
      </c>
      <c r="AX1444" s="13" t="s">
        <v>76</v>
      </c>
      <c r="AY1444" s="200" t="s">
        <v>157</v>
      </c>
    </row>
    <row r="1445" spans="2:51" s="13" customFormat="1" ht="10">
      <c r="B1445" s="190"/>
      <c r="C1445" s="191"/>
      <c r="D1445" s="192" t="s">
        <v>165</v>
      </c>
      <c r="E1445" s="193" t="s">
        <v>19</v>
      </c>
      <c r="F1445" s="194" t="s">
        <v>3413</v>
      </c>
      <c r="G1445" s="191"/>
      <c r="H1445" s="193" t="s">
        <v>19</v>
      </c>
      <c r="I1445" s="195"/>
      <c r="J1445" s="191"/>
      <c r="K1445" s="191"/>
      <c r="L1445" s="196"/>
      <c r="M1445" s="197"/>
      <c r="N1445" s="198"/>
      <c r="O1445" s="198"/>
      <c r="P1445" s="198"/>
      <c r="Q1445" s="198"/>
      <c r="R1445" s="198"/>
      <c r="S1445" s="198"/>
      <c r="T1445" s="199"/>
      <c r="AT1445" s="200" t="s">
        <v>165</v>
      </c>
      <c r="AU1445" s="200" t="s">
        <v>173</v>
      </c>
      <c r="AV1445" s="13" t="s">
        <v>84</v>
      </c>
      <c r="AW1445" s="13" t="s">
        <v>37</v>
      </c>
      <c r="AX1445" s="13" t="s">
        <v>76</v>
      </c>
      <c r="AY1445" s="200" t="s">
        <v>157</v>
      </c>
    </row>
    <row r="1446" spans="2:51" s="13" customFormat="1" ht="10">
      <c r="B1446" s="190"/>
      <c r="C1446" s="191"/>
      <c r="D1446" s="192" t="s">
        <v>165</v>
      </c>
      <c r="E1446" s="193" t="s">
        <v>19</v>
      </c>
      <c r="F1446" s="194" t="s">
        <v>3414</v>
      </c>
      <c r="G1446" s="191"/>
      <c r="H1446" s="193" t="s">
        <v>19</v>
      </c>
      <c r="I1446" s="195"/>
      <c r="J1446" s="191"/>
      <c r="K1446" s="191"/>
      <c r="L1446" s="196"/>
      <c r="M1446" s="197"/>
      <c r="N1446" s="198"/>
      <c r="O1446" s="198"/>
      <c r="P1446" s="198"/>
      <c r="Q1446" s="198"/>
      <c r="R1446" s="198"/>
      <c r="S1446" s="198"/>
      <c r="T1446" s="199"/>
      <c r="AT1446" s="200" t="s">
        <v>165</v>
      </c>
      <c r="AU1446" s="200" t="s">
        <v>173</v>
      </c>
      <c r="AV1446" s="13" t="s">
        <v>84</v>
      </c>
      <c r="AW1446" s="13" t="s">
        <v>37</v>
      </c>
      <c r="AX1446" s="13" t="s">
        <v>76</v>
      </c>
      <c r="AY1446" s="200" t="s">
        <v>157</v>
      </c>
    </row>
    <row r="1447" spans="2:51" s="13" customFormat="1" ht="10">
      <c r="B1447" s="190"/>
      <c r="C1447" s="191"/>
      <c r="D1447" s="192" t="s">
        <v>165</v>
      </c>
      <c r="E1447" s="193" t="s">
        <v>19</v>
      </c>
      <c r="F1447" s="194" t="s">
        <v>3415</v>
      </c>
      <c r="G1447" s="191"/>
      <c r="H1447" s="193" t="s">
        <v>19</v>
      </c>
      <c r="I1447" s="195"/>
      <c r="J1447" s="191"/>
      <c r="K1447" s="191"/>
      <c r="L1447" s="196"/>
      <c r="M1447" s="197"/>
      <c r="N1447" s="198"/>
      <c r="O1447" s="198"/>
      <c r="P1447" s="198"/>
      <c r="Q1447" s="198"/>
      <c r="R1447" s="198"/>
      <c r="S1447" s="198"/>
      <c r="T1447" s="199"/>
      <c r="AT1447" s="200" t="s">
        <v>165</v>
      </c>
      <c r="AU1447" s="200" t="s">
        <v>173</v>
      </c>
      <c r="AV1447" s="13" t="s">
        <v>84</v>
      </c>
      <c r="AW1447" s="13" t="s">
        <v>37</v>
      </c>
      <c r="AX1447" s="13" t="s">
        <v>76</v>
      </c>
      <c r="AY1447" s="200" t="s">
        <v>157</v>
      </c>
    </row>
    <row r="1448" spans="2:51" s="14" customFormat="1" ht="10">
      <c r="B1448" s="201"/>
      <c r="C1448" s="202"/>
      <c r="D1448" s="192" t="s">
        <v>165</v>
      </c>
      <c r="E1448" s="203" t="s">
        <v>19</v>
      </c>
      <c r="F1448" s="204" t="s">
        <v>196</v>
      </c>
      <c r="G1448" s="202"/>
      <c r="H1448" s="205">
        <v>6</v>
      </c>
      <c r="I1448" s="206"/>
      <c r="J1448" s="202"/>
      <c r="K1448" s="202"/>
      <c r="L1448" s="207"/>
      <c r="M1448" s="208"/>
      <c r="N1448" s="209"/>
      <c r="O1448" s="209"/>
      <c r="P1448" s="209"/>
      <c r="Q1448" s="209"/>
      <c r="R1448" s="209"/>
      <c r="S1448" s="209"/>
      <c r="T1448" s="210"/>
      <c r="AT1448" s="211" t="s">
        <v>165</v>
      </c>
      <c r="AU1448" s="211" t="s">
        <v>173</v>
      </c>
      <c r="AV1448" s="14" t="s">
        <v>86</v>
      </c>
      <c r="AW1448" s="14" t="s">
        <v>37</v>
      </c>
      <c r="AX1448" s="14" t="s">
        <v>84</v>
      </c>
      <c r="AY1448" s="211" t="s">
        <v>157</v>
      </c>
    </row>
    <row r="1449" spans="1:65" s="2" customFormat="1" ht="14.4" customHeight="1">
      <c r="A1449" s="36"/>
      <c r="B1449" s="37"/>
      <c r="C1449" s="239" t="s">
        <v>1163</v>
      </c>
      <c r="D1449" s="239" t="s">
        <v>311</v>
      </c>
      <c r="E1449" s="240" t="s">
        <v>3871</v>
      </c>
      <c r="F1449" s="241" t="s">
        <v>3872</v>
      </c>
      <c r="G1449" s="242" t="s">
        <v>162</v>
      </c>
      <c r="H1449" s="243">
        <v>2</v>
      </c>
      <c r="I1449" s="244"/>
      <c r="J1449" s="245">
        <f>ROUND(I1449*H1449,2)</f>
        <v>0</v>
      </c>
      <c r="K1449" s="246"/>
      <c r="L1449" s="247"/>
      <c r="M1449" s="248" t="s">
        <v>19</v>
      </c>
      <c r="N1449" s="249" t="s">
        <v>47</v>
      </c>
      <c r="O1449" s="66"/>
      <c r="P1449" s="186">
        <f>O1449*H1449</f>
        <v>0</v>
      </c>
      <c r="Q1449" s="186">
        <v>0</v>
      </c>
      <c r="R1449" s="186">
        <f>Q1449*H1449</f>
        <v>0</v>
      </c>
      <c r="S1449" s="186">
        <v>0</v>
      </c>
      <c r="T1449" s="187">
        <f>S1449*H1449</f>
        <v>0</v>
      </c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R1449" s="188" t="s">
        <v>490</v>
      </c>
      <c r="AT1449" s="188" t="s">
        <v>311</v>
      </c>
      <c r="AU1449" s="188" t="s">
        <v>173</v>
      </c>
      <c r="AY1449" s="19" t="s">
        <v>157</v>
      </c>
      <c r="BE1449" s="189">
        <f>IF(N1449="základní",J1449,0)</f>
        <v>0</v>
      </c>
      <c r="BF1449" s="189">
        <f>IF(N1449="snížená",J1449,0)</f>
        <v>0</v>
      </c>
      <c r="BG1449" s="189">
        <f>IF(N1449="zákl. přenesená",J1449,0)</f>
        <v>0</v>
      </c>
      <c r="BH1449" s="189">
        <f>IF(N1449="sníž. přenesená",J1449,0)</f>
        <v>0</v>
      </c>
      <c r="BI1449" s="189">
        <f>IF(N1449="nulová",J1449,0)</f>
        <v>0</v>
      </c>
      <c r="BJ1449" s="19" t="s">
        <v>84</v>
      </c>
      <c r="BK1449" s="189">
        <f>ROUND(I1449*H1449,2)</f>
        <v>0</v>
      </c>
      <c r="BL1449" s="19" t="s">
        <v>310</v>
      </c>
      <c r="BM1449" s="188" t="s">
        <v>3873</v>
      </c>
    </row>
    <row r="1450" spans="2:51" s="13" customFormat="1" ht="10">
      <c r="B1450" s="190"/>
      <c r="C1450" s="191"/>
      <c r="D1450" s="192" t="s">
        <v>165</v>
      </c>
      <c r="E1450" s="193" t="s">
        <v>19</v>
      </c>
      <c r="F1450" s="194" t="s">
        <v>3353</v>
      </c>
      <c r="G1450" s="191"/>
      <c r="H1450" s="193" t="s">
        <v>19</v>
      </c>
      <c r="I1450" s="195"/>
      <c r="J1450" s="191"/>
      <c r="K1450" s="191"/>
      <c r="L1450" s="196"/>
      <c r="M1450" s="197"/>
      <c r="N1450" s="198"/>
      <c r="O1450" s="198"/>
      <c r="P1450" s="198"/>
      <c r="Q1450" s="198"/>
      <c r="R1450" s="198"/>
      <c r="S1450" s="198"/>
      <c r="T1450" s="199"/>
      <c r="AT1450" s="200" t="s">
        <v>165</v>
      </c>
      <c r="AU1450" s="200" t="s">
        <v>173</v>
      </c>
      <c r="AV1450" s="13" t="s">
        <v>84</v>
      </c>
      <c r="AW1450" s="13" t="s">
        <v>37</v>
      </c>
      <c r="AX1450" s="13" t="s">
        <v>76</v>
      </c>
      <c r="AY1450" s="200" t="s">
        <v>157</v>
      </c>
    </row>
    <row r="1451" spans="2:51" s="13" customFormat="1" ht="10">
      <c r="B1451" s="190"/>
      <c r="C1451" s="191"/>
      <c r="D1451" s="192" t="s">
        <v>165</v>
      </c>
      <c r="E1451" s="193" t="s">
        <v>19</v>
      </c>
      <c r="F1451" s="194" t="s">
        <v>3413</v>
      </c>
      <c r="G1451" s="191"/>
      <c r="H1451" s="193" t="s">
        <v>19</v>
      </c>
      <c r="I1451" s="195"/>
      <c r="J1451" s="191"/>
      <c r="K1451" s="191"/>
      <c r="L1451" s="196"/>
      <c r="M1451" s="197"/>
      <c r="N1451" s="198"/>
      <c r="O1451" s="198"/>
      <c r="P1451" s="198"/>
      <c r="Q1451" s="198"/>
      <c r="R1451" s="198"/>
      <c r="S1451" s="198"/>
      <c r="T1451" s="199"/>
      <c r="AT1451" s="200" t="s">
        <v>165</v>
      </c>
      <c r="AU1451" s="200" t="s">
        <v>173</v>
      </c>
      <c r="AV1451" s="13" t="s">
        <v>84</v>
      </c>
      <c r="AW1451" s="13" t="s">
        <v>37</v>
      </c>
      <c r="AX1451" s="13" t="s">
        <v>76</v>
      </c>
      <c r="AY1451" s="200" t="s">
        <v>157</v>
      </c>
    </row>
    <row r="1452" spans="2:51" s="13" customFormat="1" ht="10">
      <c r="B1452" s="190"/>
      <c r="C1452" s="191"/>
      <c r="D1452" s="192" t="s">
        <v>165</v>
      </c>
      <c r="E1452" s="193" t="s">
        <v>19</v>
      </c>
      <c r="F1452" s="194" t="s">
        <v>3414</v>
      </c>
      <c r="G1452" s="191"/>
      <c r="H1452" s="193" t="s">
        <v>19</v>
      </c>
      <c r="I1452" s="195"/>
      <c r="J1452" s="191"/>
      <c r="K1452" s="191"/>
      <c r="L1452" s="196"/>
      <c r="M1452" s="197"/>
      <c r="N1452" s="198"/>
      <c r="O1452" s="198"/>
      <c r="P1452" s="198"/>
      <c r="Q1452" s="198"/>
      <c r="R1452" s="198"/>
      <c r="S1452" s="198"/>
      <c r="T1452" s="199"/>
      <c r="AT1452" s="200" t="s">
        <v>165</v>
      </c>
      <c r="AU1452" s="200" t="s">
        <v>173</v>
      </c>
      <c r="AV1452" s="13" t="s">
        <v>84</v>
      </c>
      <c r="AW1452" s="13" t="s">
        <v>37</v>
      </c>
      <c r="AX1452" s="13" t="s">
        <v>76</v>
      </c>
      <c r="AY1452" s="200" t="s">
        <v>157</v>
      </c>
    </row>
    <row r="1453" spans="2:51" s="13" customFormat="1" ht="10">
      <c r="B1453" s="190"/>
      <c r="C1453" s="191"/>
      <c r="D1453" s="192" t="s">
        <v>165</v>
      </c>
      <c r="E1453" s="193" t="s">
        <v>19</v>
      </c>
      <c r="F1453" s="194" t="s">
        <v>3415</v>
      </c>
      <c r="G1453" s="191"/>
      <c r="H1453" s="193" t="s">
        <v>19</v>
      </c>
      <c r="I1453" s="195"/>
      <c r="J1453" s="191"/>
      <c r="K1453" s="191"/>
      <c r="L1453" s="196"/>
      <c r="M1453" s="197"/>
      <c r="N1453" s="198"/>
      <c r="O1453" s="198"/>
      <c r="P1453" s="198"/>
      <c r="Q1453" s="198"/>
      <c r="R1453" s="198"/>
      <c r="S1453" s="198"/>
      <c r="T1453" s="199"/>
      <c r="AT1453" s="200" t="s">
        <v>165</v>
      </c>
      <c r="AU1453" s="200" t="s">
        <v>173</v>
      </c>
      <c r="AV1453" s="13" t="s">
        <v>84</v>
      </c>
      <c r="AW1453" s="13" t="s">
        <v>37</v>
      </c>
      <c r="AX1453" s="13" t="s">
        <v>76</v>
      </c>
      <c r="AY1453" s="200" t="s">
        <v>157</v>
      </c>
    </row>
    <row r="1454" spans="2:51" s="14" customFormat="1" ht="10">
      <c r="B1454" s="201"/>
      <c r="C1454" s="202"/>
      <c r="D1454" s="192" t="s">
        <v>165</v>
      </c>
      <c r="E1454" s="203" t="s">
        <v>19</v>
      </c>
      <c r="F1454" s="204" t="s">
        <v>86</v>
      </c>
      <c r="G1454" s="202"/>
      <c r="H1454" s="205">
        <v>2</v>
      </c>
      <c r="I1454" s="206"/>
      <c r="J1454" s="202"/>
      <c r="K1454" s="202"/>
      <c r="L1454" s="207"/>
      <c r="M1454" s="208"/>
      <c r="N1454" s="209"/>
      <c r="O1454" s="209"/>
      <c r="P1454" s="209"/>
      <c r="Q1454" s="209"/>
      <c r="R1454" s="209"/>
      <c r="S1454" s="209"/>
      <c r="T1454" s="210"/>
      <c r="AT1454" s="211" t="s">
        <v>165</v>
      </c>
      <c r="AU1454" s="211" t="s">
        <v>173</v>
      </c>
      <c r="AV1454" s="14" t="s">
        <v>86</v>
      </c>
      <c r="AW1454" s="14" t="s">
        <v>37</v>
      </c>
      <c r="AX1454" s="14" t="s">
        <v>84</v>
      </c>
      <c r="AY1454" s="211" t="s">
        <v>157</v>
      </c>
    </row>
    <row r="1455" spans="1:65" s="2" customFormat="1" ht="14.4" customHeight="1">
      <c r="A1455" s="36"/>
      <c r="B1455" s="37"/>
      <c r="C1455" s="239" t="s">
        <v>1168</v>
      </c>
      <c r="D1455" s="239" t="s">
        <v>311</v>
      </c>
      <c r="E1455" s="240" t="s">
        <v>3874</v>
      </c>
      <c r="F1455" s="241" t="s">
        <v>3875</v>
      </c>
      <c r="G1455" s="242" t="s">
        <v>162</v>
      </c>
      <c r="H1455" s="243">
        <v>2</v>
      </c>
      <c r="I1455" s="244"/>
      <c r="J1455" s="245">
        <f>ROUND(I1455*H1455,2)</f>
        <v>0</v>
      </c>
      <c r="K1455" s="246"/>
      <c r="L1455" s="247"/>
      <c r="M1455" s="248" t="s">
        <v>19</v>
      </c>
      <c r="N1455" s="249" t="s">
        <v>47</v>
      </c>
      <c r="O1455" s="66"/>
      <c r="P1455" s="186">
        <f>O1455*H1455</f>
        <v>0</v>
      </c>
      <c r="Q1455" s="186">
        <v>0</v>
      </c>
      <c r="R1455" s="186">
        <f>Q1455*H1455</f>
        <v>0</v>
      </c>
      <c r="S1455" s="186">
        <v>0</v>
      </c>
      <c r="T1455" s="187">
        <f>S1455*H1455</f>
        <v>0</v>
      </c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R1455" s="188" t="s">
        <v>490</v>
      </c>
      <c r="AT1455" s="188" t="s">
        <v>311</v>
      </c>
      <c r="AU1455" s="188" t="s">
        <v>173</v>
      </c>
      <c r="AY1455" s="19" t="s">
        <v>157</v>
      </c>
      <c r="BE1455" s="189">
        <f>IF(N1455="základní",J1455,0)</f>
        <v>0</v>
      </c>
      <c r="BF1455" s="189">
        <f>IF(N1455="snížená",J1455,0)</f>
        <v>0</v>
      </c>
      <c r="BG1455" s="189">
        <f>IF(N1455="zákl. přenesená",J1455,0)</f>
        <v>0</v>
      </c>
      <c r="BH1455" s="189">
        <f>IF(N1455="sníž. přenesená",J1455,0)</f>
        <v>0</v>
      </c>
      <c r="BI1455" s="189">
        <f>IF(N1455="nulová",J1455,0)</f>
        <v>0</v>
      </c>
      <c r="BJ1455" s="19" t="s">
        <v>84</v>
      </c>
      <c r="BK1455" s="189">
        <f>ROUND(I1455*H1455,2)</f>
        <v>0</v>
      </c>
      <c r="BL1455" s="19" t="s">
        <v>310</v>
      </c>
      <c r="BM1455" s="188" t="s">
        <v>3876</v>
      </c>
    </row>
    <row r="1456" spans="2:51" s="13" customFormat="1" ht="10">
      <c r="B1456" s="190"/>
      <c r="C1456" s="191"/>
      <c r="D1456" s="192" t="s">
        <v>165</v>
      </c>
      <c r="E1456" s="193" t="s">
        <v>19</v>
      </c>
      <c r="F1456" s="194" t="s">
        <v>3353</v>
      </c>
      <c r="G1456" s="191"/>
      <c r="H1456" s="193" t="s">
        <v>19</v>
      </c>
      <c r="I1456" s="195"/>
      <c r="J1456" s="191"/>
      <c r="K1456" s="191"/>
      <c r="L1456" s="196"/>
      <c r="M1456" s="197"/>
      <c r="N1456" s="198"/>
      <c r="O1456" s="198"/>
      <c r="P1456" s="198"/>
      <c r="Q1456" s="198"/>
      <c r="R1456" s="198"/>
      <c r="S1456" s="198"/>
      <c r="T1456" s="199"/>
      <c r="AT1456" s="200" t="s">
        <v>165</v>
      </c>
      <c r="AU1456" s="200" t="s">
        <v>173</v>
      </c>
      <c r="AV1456" s="13" t="s">
        <v>84</v>
      </c>
      <c r="AW1456" s="13" t="s">
        <v>37</v>
      </c>
      <c r="AX1456" s="13" t="s">
        <v>76</v>
      </c>
      <c r="AY1456" s="200" t="s">
        <v>157</v>
      </c>
    </row>
    <row r="1457" spans="2:51" s="13" customFormat="1" ht="10">
      <c r="B1457" s="190"/>
      <c r="C1457" s="191"/>
      <c r="D1457" s="192" t="s">
        <v>165</v>
      </c>
      <c r="E1457" s="193" t="s">
        <v>19</v>
      </c>
      <c r="F1457" s="194" t="s">
        <v>3413</v>
      </c>
      <c r="G1457" s="191"/>
      <c r="H1457" s="193" t="s">
        <v>19</v>
      </c>
      <c r="I1457" s="195"/>
      <c r="J1457" s="191"/>
      <c r="K1457" s="191"/>
      <c r="L1457" s="196"/>
      <c r="M1457" s="197"/>
      <c r="N1457" s="198"/>
      <c r="O1457" s="198"/>
      <c r="P1457" s="198"/>
      <c r="Q1457" s="198"/>
      <c r="R1457" s="198"/>
      <c r="S1457" s="198"/>
      <c r="T1457" s="199"/>
      <c r="AT1457" s="200" t="s">
        <v>165</v>
      </c>
      <c r="AU1457" s="200" t="s">
        <v>173</v>
      </c>
      <c r="AV1457" s="13" t="s">
        <v>84</v>
      </c>
      <c r="AW1457" s="13" t="s">
        <v>37</v>
      </c>
      <c r="AX1457" s="13" t="s">
        <v>76</v>
      </c>
      <c r="AY1457" s="200" t="s">
        <v>157</v>
      </c>
    </row>
    <row r="1458" spans="2:51" s="13" customFormat="1" ht="10">
      <c r="B1458" s="190"/>
      <c r="C1458" s="191"/>
      <c r="D1458" s="192" t="s">
        <v>165</v>
      </c>
      <c r="E1458" s="193" t="s">
        <v>19</v>
      </c>
      <c r="F1458" s="194" t="s">
        <v>3414</v>
      </c>
      <c r="G1458" s="191"/>
      <c r="H1458" s="193" t="s">
        <v>19</v>
      </c>
      <c r="I1458" s="195"/>
      <c r="J1458" s="191"/>
      <c r="K1458" s="191"/>
      <c r="L1458" s="196"/>
      <c r="M1458" s="197"/>
      <c r="N1458" s="198"/>
      <c r="O1458" s="198"/>
      <c r="P1458" s="198"/>
      <c r="Q1458" s="198"/>
      <c r="R1458" s="198"/>
      <c r="S1458" s="198"/>
      <c r="T1458" s="199"/>
      <c r="AT1458" s="200" t="s">
        <v>165</v>
      </c>
      <c r="AU1458" s="200" t="s">
        <v>173</v>
      </c>
      <c r="AV1458" s="13" t="s">
        <v>84</v>
      </c>
      <c r="AW1458" s="13" t="s">
        <v>37</v>
      </c>
      <c r="AX1458" s="13" t="s">
        <v>76</v>
      </c>
      <c r="AY1458" s="200" t="s">
        <v>157</v>
      </c>
    </row>
    <row r="1459" spans="2:51" s="13" customFormat="1" ht="10">
      <c r="B1459" s="190"/>
      <c r="C1459" s="191"/>
      <c r="D1459" s="192" t="s">
        <v>165</v>
      </c>
      <c r="E1459" s="193" t="s">
        <v>19</v>
      </c>
      <c r="F1459" s="194" t="s">
        <v>3415</v>
      </c>
      <c r="G1459" s="191"/>
      <c r="H1459" s="193" t="s">
        <v>19</v>
      </c>
      <c r="I1459" s="195"/>
      <c r="J1459" s="191"/>
      <c r="K1459" s="191"/>
      <c r="L1459" s="196"/>
      <c r="M1459" s="197"/>
      <c r="N1459" s="198"/>
      <c r="O1459" s="198"/>
      <c r="P1459" s="198"/>
      <c r="Q1459" s="198"/>
      <c r="R1459" s="198"/>
      <c r="S1459" s="198"/>
      <c r="T1459" s="199"/>
      <c r="AT1459" s="200" t="s">
        <v>165</v>
      </c>
      <c r="AU1459" s="200" t="s">
        <v>173</v>
      </c>
      <c r="AV1459" s="13" t="s">
        <v>84</v>
      </c>
      <c r="AW1459" s="13" t="s">
        <v>37</v>
      </c>
      <c r="AX1459" s="13" t="s">
        <v>76</v>
      </c>
      <c r="AY1459" s="200" t="s">
        <v>157</v>
      </c>
    </row>
    <row r="1460" spans="2:51" s="14" customFormat="1" ht="10">
      <c r="B1460" s="201"/>
      <c r="C1460" s="202"/>
      <c r="D1460" s="192" t="s">
        <v>165</v>
      </c>
      <c r="E1460" s="203" t="s">
        <v>19</v>
      </c>
      <c r="F1460" s="204" t="s">
        <v>86</v>
      </c>
      <c r="G1460" s="202"/>
      <c r="H1460" s="205">
        <v>2</v>
      </c>
      <c r="I1460" s="206"/>
      <c r="J1460" s="202"/>
      <c r="K1460" s="202"/>
      <c r="L1460" s="207"/>
      <c r="M1460" s="208"/>
      <c r="N1460" s="209"/>
      <c r="O1460" s="209"/>
      <c r="P1460" s="209"/>
      <c r="Q1460" s="209"/>
      <c r="R1460" s="209"/>
      <c r="S1460" s="209"/>
      <c r="T1460" s="210"/>
      <c r="AT1460" s="211" t="s">
        <v>165</v>
      </c>
      <c r="AU1460" s="211" t="s">
        <v>173</v>
      </c>
      <c r="AV1460" s="14" t="s">
        <v>86</v>
      </c>
      <c r="AW1460" s="14" t="s">
        <v>37</v>
      </c>
      <c r="AX1460" s="14" t="s">
        <v>84</v>
      </c>
      <c r="AY1460" s="211" t="s">
        <v>157</v>
      </c>
    </row>
    <row r="1461" spans="1:65" s="2" customFormat="1" ht="14.4" customHeight="1">
      <c r="A1461" s="36"/>
      <c r="B1461" s="37"/>
      <c r="C1461" s="239" t="s">
        <v>1173</v>
      </c>
      <c r="D1461" s="239" t="s">
        <v>311</v>
      </c>
      <c r="E1461" s="240" t="s">
        <v>3877</v>
      </c>
      <c r="F1461" s="241" t="s">
        <v>3878</v>
      </c>
      <c r="G1461" s="242" t="s">
        <v>162</v>
      </c>
      <c r="H1461" s="243">
        <v>10</v>
      </c>
      <c r="I1461" s="244"/>
      <c r="J1461" s="245">
        <f>ROUND(I1461*H1461,2)</f>
        <v>0</v>
      </c>
      <c r="K1461" s="246"/>
      <c r="L1461" s="247"/>
      <c r="M1461" s="248" t="s">
        <v>19</v>
      </c>
      <c r="N1461" s="249" t="s">
        <v>47</v>
      </c>
      <c r="O1461" s="66"/>
      <c r="P1461" s="186">
        <f>O1461*H1461</f>
        <v>0</v>
      </c>
      <c r="Q1461" s="186">
        <v>0</v>
      </c>
      <c r="R1461" s="186">
        <f>Q1461*H1461</f>
        <v>0</v>
      </c>
      <c r="S1461" s="186">
        <v>0</v>
      </c>
      <c r="T1461" s="187">
        <f>S1461*H1461</f>
        <v>0</v>
      </c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R1461" s="188" t="s">
        <v>490</v>
      </c>
      <c r="AT1461" s="188" t="s">
        <v>311</v>
      </c>
      <c r="AU1461" s="188" t="s">
        <v>173</v>
      </c>
      <c r="AY1461" s="19" t="s">
        <v>157</v>
      </c>
      <c r="BE1461" s="189">
        <f>IF(N1461="základní",J1461,0)</f>
        <v>0</v>
      </c>
      <c r="BF1461" s="189">
        <f>IF(N1461="snížená",J1461,0)</f>
        <v>0</v>
      </c>
      <c r="BG1461" s="189">
        <f>IF(N1461="zákl. přenesená",J1461,0)</f>
        <v>0</v>
      </c>
      <c r="BH1461" s="189">
        <f>IF(N1461="sníž. přenesená",J1461,0)</f>
        <v>0</v>
      </c>
      <c r="BI1461" s="189">
        <f>IF(N1461="nulová",J1461,0)</f>
        <v>0</v>
      </c>
      <c r="BJ1461" s="19" t="s">
        <v>84</v>
      </c>
      <c r="BK1461" s="189">
        <f>ROUND(I1461*H1461,2)</f>
        <v>0</v>
      </c>
      <c r="BL1461" s="19" t="s">
        <v>310</v>
      </c>
      <c r="BM1461" s="188" t="s">
        <v>3879</v>
      </c>
    </row>
    <row r="1462" spans="2:51" s="13" customFormat="1" ht="10">
      <c r="B1462" s="190"/>
      <c r="C1462" s="191"/>
      <c r="D1462" s="192" t="s">
        <v>165</v>
      </c>
      <c r="E1462" s="193" t="s">
        <v>19</v>
      </c>
      <c r="F1462" s="194" t="s">
        <v>3353</v>
      </c>
      <c r="G1462" s="191"/>
      <c r="H1462" s="193" t="s">
        <v>19</v>
      </c>
      <c r="I1462" s="195"/>
      <c r="J1462" s="191"/>
      <c r="K1462" s="191"/>
      <c r="L1462" s="196"/>
      <c r="M1462" s="197"/>
      <c r="N1462" s="198"/>
      <c r="O1462" s="198"/>
      <c r="P1462" s="198"/>
      <c r="Q1462" s="198"/>
      <c r="R1462" s="198"/>
      <c r="S1462" s="198"/>
      <c r="T1462" s="199"/>
      <c r="AT1462" s="200" t="s">
        <v>165</v>
      </c>
      <c r="AU1462" s="200" t="s">
        <v>173</v>
      </c>
      <c r="AV1462" s="13" t="s">
        <v>84</v>
      </c>
      <c r="AW1462" s="13" t="s">
        <v>37</v>
      </c>
      <c r="AX1462" s="13" t="s">
        <v>76</v>
      </c>
      <c r="AY1462" s="200" t="s">
        <v>157</v>
      </c>
    </row>
    <row r="1463" spans="2:51" s="13" customFormat="1" ht="10">
      <c r="B1463" s="190"/>
      <c r="C1463" s="191"/>
      <c r="D1463" s="192" t="s">
        <v>165</v>
      </c>
      <c r="E1463" s="193" t="s">
        <v>19</v>
      </c>
      <c r="F1463" s="194" t="s">
        <v>3413</v>
      </c>
      <c r="G1463" s="191"/>
      <c r="H1463" s="193" t="s">
        <v>19</v>
      </c>
      <c r="I1463" s="195"/>
      <c r="J1463" s="191"/>
      <c r="K1463" s="191"/>
      <c r="L1463" s="196"/>
      <c r="M1463" s="197"/>
      <c r="N1463" s="198"/>
      <c r="O1463" s="198"/>
      <c r="P1463" s="198"/>
      <c r="Q1463" s="198"/>
      <c r="R1463" s="198"/>
      <c r="S1463" s="198"/>
      <c r="T1463" s="199"/>
      <c r="AT1463" s="200" t="s">
        <v>165</v>
      </c>
      <c r="AU1463" s="200" t="s">
        <v>173</v>
      </c>
      <c r="AV1463" s="13" t="s">
        <v>84</v>
      </c>
      <c r="AW1463" s="13" t="s">
        <v>37</v>
      </c>
      <c r="AX1463" s="13" t="s">
        <v>76</v>
      </c>
      <c r="AY1463" s="200" t="s">
        <v>157</v>
      </c>
    </row>
    <row r="1464" spans="2:51" s="13" customFormat="1" ht="10">
      <c r="B1464" s="190"/>
      <c r="C1464" s="191"/>
      <c r="D1464" s="192" t="s">
        <v>165</v>
      </c>
      <c r="E1464" s="193" t="s">
        <v>19</v>
      </c>
      <c r="F1464" s="194" t="s">
        <v>3414</v>
      </c>
      <c r="G1464" s="191"/>
      <c r="H1464" s="193" t="s">
        <v>19</v>
      </c>
      <c r="I1464" s="195"/>
      <c r="J1464" s="191"/>
      <c r="K1464" s="191"/>
      <c r="L1464" s="196"/>
      <c r="M1464" s="197"/>
      <c r="N1464" s="198"/>
      <c r="O1464" s="198"/>
      <c r="P1464" s="198"/>
      <c r="Q1464" s="198"/>
      <c r="R1464" s="198"/>
      <c r="S1464" s="198"/>
      <c r="T1464" s="199"/>
      <c r="AT1464" s="200" t="s">
        <v>165</v>
      </c>
      <c r="AU1464" s="200" t="s">
        <v>173</v>
      </c>
      <c r="AV1464" s="13" t="s">
        <v>84</v>
      </c>
      <c r="AW1464" s="13" t="s">
        <v>37</v>
      </c>
      <c r="AX1464" s="13" t="s">
        <v>76</v>
      </c>
      <c r="AY1464" s="200" t="s">
        <v>157</v>
      </c>
    </row>
    <row r="1465" spans="2:51" s="13" customFormat="1" ht="10">
      <c r="B1465" s="190"/>
      <c r="C1465" s="191"/>
      <c r="D1465" s="192" t="s">
        <v>165</v>
      </c>
      <c r="E1465" s="193" t="s">
        <v>19</v>
      </c>
      <c r="F1465" s="194" t="s">
        <v>3415</v>
      </c>
      <c r="G1465" s="191"/>
      <c r="H1465" s="193" t="s">
        <v>19</v>
      </c>
      <c r="I1465" s="195"/>
      <c r="J1465" s="191"/>
      <c r="K1465" s="191"/>
      <c r="L1465" s="196"/>
      <c r="M1465" s="197"/>
      <c r="N1465" s="198"/>
      <c r="O1465" s="198"/>
      <c r="P1465" s="198"/>
      <c r="Q1465" s="198"/>
      <c r="R1465" s="198"/>
      <c r="S1465" s="198"/>
      <c r="T1465" s="199"/>
      <c r="AT1465" s="200" t="s">
        <v>165</v>
      </c>
      <c r="AU1465" s="200" t="s">
        <v>173</v>
      </c>
      <c r="AV1465" s="13" t="s">
        <v>84</v>
      </c>
      <c r="AW1465" s="13" t="s">
        <v>37</v>
      </c>
      <c r="AX1465" s="13" t="s">
        <v>76</v>
      </c>
      <c r="AY1465" s="200" t="s">
        <v>157</v>
      </c>
    </row>
    <row r="1466" spans="2:51" s="14" customFormat="1" ht="10">
      <c r="B1466" s="201"/>
      <c r="C1466" s="202"/>
      <c r="D1466" s="192" t="s">
        <v>165</v>
      </c>
      <c r="E1466" s="203" t="s">
        <v>19</v>
      </c>
      <c r="F1466" s="204" t="s">
        <v>232</v>
      </c>
      <c r="G1466" s="202"/>
      <c r="H1466" s="205">
        <v>10</v>
      </c>
      <c r="I1466" s="206"/>
      <c r="J1466" s="202"/>
      <c r="K1466" s="202"/>
      <c r="L1466" s="207"/>
      <c r="M1466" s="208"/>
      <c r="N1466" s="209"/>
      <c r="O1466" s="209"/>
      <c r="P1466" s="209"/>
      <c r="Q1466" s="209"/>
      <c r="R1466" s="209"/>
      <c r="S1466" s="209"/>
      <c r="T1466" s="210"/>
      <c r="AT1466" s="211" t="s">
        <v>165</v>
      </c>
      <c r="AU1466" s="211" t="s">
        <v>173</v>
      </c>
      <c r="AV1466" s="14" t="s">
        <v>86</v>
      </c>
      <c r="AW1466" s="14" t="s">
        <v>37</v>
      </c>
      <c r="AX1466" s="14" t="s">
        <v>84</v>
      </c>
      <c r="AY1466" s="211" t="s">
        <v>157</v>
      </c>
    </row>
    <row r="1467" spans="1:65" s="2" customFormat="1" ht="14.4" customHeight="1">
      <c r="A1467" s="36"/>
      <c r="B1467" s="37"/>
      <c r="C1467" s="239" t="s">
        <v>1178</v>
      </c>
      <c r="D1467" s="239" t="s">
        <v>311</v>
      </c>
      <c r="E1467" s="240" t="s">
        <v>3880</v>
      </c>
      <c r="F1467" s="241" t="s">
        <v>3881</v>
      </c>
      <c r="G1467" s="242" t="s">
        <v>162</v>
      </c>
      <c r="H1467" s="243">
        <v>10</v>
      </c>
      <c r="I1467" s="244"/>
      <c r="J1467" s="245">
        <f>ROUND(I1467*H1467,2)</f>
        <v>0</v>
      </c>
      <c r="K1467" s="246"/>
      <c r="L1467" s="247"/>
      <c r="M1467" s="248" t="s">
        <v>19</v>
      </c>
      <c r="N1467" s="249" t="s">
        <v>47</v>
      </c>
      <c r="O1467" s="66"/>
      <c r="P1467" s="186">
        <f>O1467*H1467</f>
        <v>0</v>
      </c>
      <c r="Q1467" s="186">
        <v>0</v>
      </c>
      <c r="R1467" s="186">
        <f>Q1467*H1467</f>
        <v>0</v>
      </c>
      <c r="S1467" s="186">
        <v>0</v>
      </c>
      <c r="T1467" s="187">
        <f>S1467*H1467</f>
        <v>0</v>
      </c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R1467" s="188" t="s">
        <v>490</v>
      </c>
      <c r="AT1467" s="188" t="s">
        <v>311</v>
      </c>
      <c r="AU1467" s="188" t="s">
        <v>173</v>
      </c>
      <c r="AY1467" s="19" t="s">
        <v>157</v>
      </c>
      <c r="BE1467" s="189">
        <f>IF(N1467="základní",J1467,0)</f>
        <v>0</v>
      </c>
      <c r="BF1467" s="189">
        <f>IF(N1467="snížená",J1467,0)</f>
        <v>0</v>
      </c>
      <c r="BG1467" s="189">
        <f>IF(N1467="zákl. přenesená",J1467,0)</f>
        <v>0</v>
      </c>
      <c r="BH1467" s="189">
        <f>IF(N1467="sníž. přenesená",J1467,0)</f>
        <v>0</v>
      </c>
      <c r="BI1467" s="189">
        <f>IF(N1467="nulová",J1467,0)</f>
        <v>0</v>
      </c>
      <c r="BJ1467" s="19" t="s">
        <v>84</v>
      </c>
      <c r="BK1467" s="189">
        <f>ROUND(I1467*H1467,2)</f>
        <v>0</v>
      </c>
      <c r="BL1467" s="19" t="s">
        <v>310</v>
      </c>
      <c r="BM1467" s="188" t="s">
        <v>3882</v>
      </c>
    </row>
    <row r="1468" spans="2:51" s="13" customFormat="1" ht="10">
      <c r="B1468" s="190"/>
      <c r="C1468" s="191"/>
      <c r="D1468" s="192" t="s">
        <v>165</v>
      </c>
      <c r="E1468" s="193" t="s">
        <v>19</v>
      </c>
      <c r="F1468" s="194" t="s">
        <v>3353</v>
      </c>
      <c r="G1468" s="191"/>
      <c r="H1468" s="193" t="s">
        <v>19</v>
      </c>
      <c r="I1468" s="195"/>
      <c r="J1468" s="191"/>
      <c r="K1468" s="191"/>
      <c r="L1468" s="196"/>
      <c r="M1468" s="197"/>
      <c r="N1468" s="198"/>
      <c r="O1468" s="198"/>
      <c r="P1468" s="198"/>
      <c r="Q1468" s="198"/>
      <c r="R1468" s="198"/>
      <c r="S1468" s="198"/>
      <c r="T1468" s="199"/>
      <c r="AT1468" s="200" t="s">
        <v>165</v>
      </c>
      <c r="AU1468" s="200" t="s">
        <v>173</v>
      </c>
      <c r="AV1468" s="13" t="s">
        <v>84</v>
      </c>
      <c r="AW1468" s="13" t="s">
        <v>37</v>
      </c>
      <c r="AX1468" s="13" t="s">
        <v>76</v>
      </c>
      <c r="AY1468" s="200" t="s">
        <v>157</v>
      </c>
    </row>
    <row r="1469" spans="2:51" s="13" customFormat="1" ht="10">
      <c r="B1469" s="190"/>
      <c r="C1469" s="191"/>
      <c r="D1469" s="192" t="s">
        <v>165</v>
      </c>
      <c r="E1469" s="193" t="s">
        <v>19</v>
      </c>
      <c r="F1469" s="194" t="s">
        <v>3413</v>
      </c>
      <c r="G1469" s="191"/>
      <c r="H1469" s="193" t="s">
        <v>19</v>
      </c>
      <c r="I1469" s="195"/>
      <c r="J1469" s="191"/>
      <c r="K1469" s="191"/>
      <c r="L1469" s="196"/>
      <c r="M1469" s="197"/>
      <c r="N1469" s="198"/>
      <c r="O1469" s="198"/>
      <c r="P1469" s="198"/>
      <c r="Q1469" s="198"/>
      <c r="R1469" s="198"/>
      <c r="S1469" s="198"/>
      <c r="T1469" s="199"/>
      <c r="AT1469" s="200" t="s">
        <v>165</v>
      </c>
      <c r="AU1469" s="200" t="s">
        <v>173</v>
      </c>
      <c r="AV1469" s="13" t="s">
        <v>84</v>
      </c>
      <c r="AW1469" s="13" t="s">
        <v>37</v>
      </c>
      <c r="AX1469" s="13" t="s">
        <v>76</v>
      </c>
      <c r="AY1469" s="200" t="s">
        <v>157</v>
      </c>
    </row>
    <row r="1470" spans="2:51" s="13" customFormat="1" ht="10">
      <c r="B1470" s="190"/>
      <c r="C1470" s="191"/>
      <c r="D1470" s="192" t="s">
        <v>165</v>
      </c>
      <c r="E1470" s="193" t="s">
        <v>19</v>
      </c>
      <c r="F1470" s="194" t="s">
        <v>3414</v>
      </c>
      <c r="G1470" s="191"/>
      <c r="H1470" s="193" t="s">
        <v>19</v>
      </c>
      <c r="I1470" s="195"/>
      <c r="J1470" s="191"/>
      <c r="K1470" s="191"/>
      <c r="L1470" s="196"/>
      <c r="M1470" s="197"/>
      <c r="N1470" s="198"/>
      <c r="O1470" s="198"/>
      <c r="P1470" s="198"/>
      <c r="Q1470" s="198"/>
      <c r="R1470" s="198"/>
      <c r="S1470" s="198"/>
      <c r="T1470" s="199"/>
      <c r="AT1470" s="200" t="s">
        <v>165</v>
      </c>
      <c r="AU1470" s="200" t="s">
        <v>173</v>
      </c>
      <c r="AV1470" s="13" t="s">
        <v>84</v>
      </c>
      <c r="AW1470" s="13" t="s">
        <v>37</v>
      </c>
      <c r="AX1470" s="13" t="s">
        <v>76</v>
      </c>
      <c r="AY1470" s="200" t="s">
        <v>157</v>
      </c>
    </row>
    <row r="1471" spans="2:51" s="13" customFormat="1" ht="10">
      <c r="B1471" s="190"/>
      <c r="C1471" s="191"/>
      <c r="D1471" s="192" t="s">
        <v>165</v>
      </c>
      <c r="E1471" s="193" t="s">
        <v>19</v>
      </c>
      <c r="F1471" s="194" t="s">
        <v>3415</v>
      </c>
      <c r="G1471" s="191"/>
      <c r="H1471" s="193" t="s">
        <v>19</v>
      </c>
      <c r="I1471" s="195"/>
      <c r="J1471" s="191"/>
      <c r="K1471" s="191"/>
      <c r="L1471" s="196"/>
      <c r="M1471" s="197"/>
      <c r="N1471" s="198"/>
      <c r="O1471" s="198"/>
      <c r="P1471" s="198"/>
      <c r="Q1471" s="198"/>
      <c r="R1471" s="198"/>
      <c r="S1471" s="198"/>
      <c r="T1471" s="199"/>
      <c r="AT1471" s="200" t="s">
        <v>165</v>
      </c>
      <c r="AU1471" s="200" t="s">
        <v>173</v>
      </c>
      <c r="AV1471" s="13" t="s">
        <v>84</v>
      </c>
      <c r="AW1471" s="13" t="s">
        <v>37</v>
      </c>
      <c r="AX1471" s="13" t="s">
        <v>76</v>
      </c>
      <c r="AY1471" s="200" t="s">
        <v>157</v>
      </c>
    </row>
    <row r="1472" spans="2:51" s="14" customFormat="1" ht="10">
      <c r="B1472" s="201"/>
      <c r="C1472" s="202"/>
      <c r="D1472" s="192" t="s">
        <v>165</v>
      </c>
      <c r="E1472" s="203" t="s">
        <v>19</v>
      </c>
      <c r="F1472" s="204" t="s">
        <v>232</v>
      </c>
      <c r="G1472" s="202"/>
      <c r="H1472" s="205">
        <v>10</v>
      </c>
      <c r="I1472" s="206"/>
      <c r="J1472" s="202"/>
      <c r="K1472" s="202"/>
      <c r="L1472" s="207"/>
      <c r="M1472" s="208"/>
      <c r="N1472" s="209"/>
      <c r="O1472" s="209"/>
      <c r="P1472" s="209"/>
      <c r="Q1472" s="209"/>
      <c r="R1472" s="209"/>
      <c r="S1472" s="209"/>
      <c r="T1472" s="210"/>
      <c r="AT1472" s="211" t="s">
        <v>165</v>
      </c>
      <c r="AU1472" s="211" t="s">
        <v>173</v>
      </c>
      <c r="AV1472" s="14" t="s">
        <v>86</v>
      </c>
      <c r="AW1472" s="14" t="s">
        <v>37</v>
      </c>
      <c r="AX1472" s="14" t="s">
        <v>84</v>
      </c>
      <c r="AY1472" s="211" t="s">
        <v>157</v>
      </c>
    </row>
    <row r="1473" spans="1:65" s="2" customFormat="1" ht="14.4" customHeight="1">
      <c r="A1473" s="36"/>
      <c r="B1473" s="37"/>
      <c r="C1473" s="239" t="s">
        <v>1183</v>
      </c>
      <c r="D1473" s="239" t="s">
        <v>311</v>
      </c>
      <c r="E1473" s="240" t="s">
        <v>3883</v>
      </c>
      <c r="F1473" s="241" t="s">
        <v>3884</v>
      </c>
      <c r="G1473" s="242" t="s">
        <v>162</v>
      </c>
      <c r="H1473" s="243">
        <v>10</v>
      </c>
      <c r="I1473" s="244"/>
      <c r="J1473" s="245">
        <f>ROUND(I1473*H1473,2)</f>
        <v>0</v>
      </c>
      <c r="K1473" s="246"/>
      <c r="L1473" s="247"/>
      <c r="M1473" s="248" t="s">
        <v>19</v>
      </c>
      <c r="N1473" s="249" t="s">
        <v>47</v>
      </c>
      <c r="O1473" s="66"/>
      <c r="P1473" s="186">
        <f>O1473*H1473</f>
        <v>0</v>
      </c>
      <c r="Q1473" s="186">
        <v>0</v>
      </c>
      <c r="R1473" s="186">
        <f>Q1473*H1473</f>
        <v>0</v>
      </c>
      <c r="S1473" s="186">
        <v>0</v>
      </c>
      <c r="T1473" s="187">
        <f>S1473*H1473</f>
        <v>0</v>
      </c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R1473" s="188" t="s">
        <v>490</v>
      </c>
      <c r="AT1473" s="188" t="s">
        <v>311</v>
      </c>
      <c r="AU1473" s="188" t="s">
        <v>173</v>
      </c>
      <c r="AY1473" s="19" t="s">
        <v>157</v>
      </c>
      <c r="BE1473" s="189">
        <f>IF(N1473="základní",J1473,0)</f>
        <v>0</v>
      </c>
      <c r="BF1473" s="189">
        <f>IF(N1473="snížená",J1473,0)</f>
        <v>0</v>
      </c>
      <c r="BG1473" s="189">
        <f>IF(N1473="zákl. přenesená",J1473,0)</f>
        <v>0</v>
      </c>
      <c r="BH1473" s="189">
        <f>IF(N1473="sníž. přenesená",J1473,0)</f>
        <v>0</v>
      </c>
      <c r="BI1473" s="189">
        <f>IF(N1473="nulová",J1473,0)</f>
        <v>0</v>
      </c>
      <c r="BJ1473" s="19" t="s">
        <v>84</v>
      </c>
      <c r="BK1473" s="189">
        <f>ROUND(I1473*H1473,2)</f>
        <v>0</v>
      </c>
      <c r="BL1473" s="19" t="s">
        <v>310</v>
      </c>
      <c r="BM1473" s="188" t="s">
        <v>3885</v>
      </c>
    </row>
    <row r="1474" spans="2:51" s="13" customFormat="1" ht="10">
      <c r="B1474" s="190"/>
      <c r="C1474" s="191"/>
      <c r="D1474" s="192" t="s">
        <v>165</v>
      </c>
      <c r="E1474" s="193" t="s">
        <v>19</v>
      </c>
      <c r="F1474" s="194" t="s">
        <v>3353</v>
      </c>
      <c r="G1474" s="191"/>
      <c r="H1474" s="193" t="s">
        <v>19</v>
      </c>
      <c r="I1474" s="195"/>
      <c r="J1474" s="191"/>
      <c r="K1474" s="191"/>
      <c r="L1474" s="196"/>
      <c r="M1474" s="197"/>
      <c r="N1474" s="198"/>
      <c r="O1474" s="198"/>
      <c r="P1474" s="198"/>
      <c r="Q1474" s="198"/>
      <c r="R1474" s="198"/>
      <c r="S1474" s="198"/>
      <c r="T1474" s="199"/>
      <c r="AT1474" s="200" t="s">
        <v>165</v>
      </c>
      <c r="AU1474" s="200" t="s">
        <v>173</v>
      </c>
      <c r="AV1474" s="13" t="s">
        <v>84</v>
      </c>
      <c r="AW1474" s="13" t="s">
        <v>37</v>
      </c>
      <c r="AX1474" s="13" t="s">
        <v>76</v>
      </c>
      <c r="AY1474" s="200" t="s">
        <v>157</v>
      </c>
    </row>
    <row r="1475" spans="2:51" s="13" customFormat="1" ht="10">
      <c r="B1475" s="190"/>
      <c r="C1475" s="191"/>
      <c r="D1475" s="192" t="s">
        <v>165</v>
      </c>
      <c r="E1475" s="193" t="s">
        <v>19</v>
      </c>
      <c r="F1475" s="194" t="s">
        <v>3413</v>
      </c>
      <c r="G1475" s="191"/>
      <c r="H1475" s="193" t="s">
        <v>19</v>
      </c>
      <c r="I1475" s="195"/>
      <c r="J1475" s="191"/>
      <c r="K1475" s="191"/>
      <c r="L1475" s="196"/>
      <c r="M1475" s="197"/>
      <c r="N1475" s="198"/>
      <c r="O1475" s="198"/>
      <c r="P1475" s="198"/>
      <c r="Q1475" s="198"/>
      <c r="R1475" s="198"/>
      <c r="S1475" s="198"/>
      <c r="T1475" s="199"/>
      <c r="AT1475" s="200" t="s">
        <v>165</v>
      </c>
      <c r="AU1475" s="200" t="s">
        <v>173</v>
      </c>
      <c r="AV1475" s="13" t="s">
        <v>84</v>
      </c>
      <c r="AW1475" s="13" t="s">
        <v>37</v>
      </c>
      <c r="AX1475" s="13" t="s">
        <v>76</v>
      </c>
      <c r="AY1475" s="200" t="s">
        <v>157</v>
      </c>
    </row>
    <row r="1476" spans="2:51" s="13" customFormat="1" ht="10">
      <c r="B1476" s="190"/>
      <c r="C1476" s="191"/>
      <c r="D1476" s="192" t="s">
        <v>165</v>
      </c>
      <c r="E1476" s="193" t="s">
        <v>19</v>
      </c>
      <c r="F1476" s="194" t="s">
        <v>3414</v>
      </c>
      <c r="G1476" s="191"/>
      <c r="H1476" s="193" t="s">
        <v>19</v>
      </c>
      <c r="I1476" s="195"/>
      <c r="J1476" s="191"/>
      <c r="K1476" s="191"/>
      <c r="L1476" s="196"/>
      <c r="M1476" s="197"/>
      <c r="N1476" s="198"/>
      <c r="O1476" s="198"/>
      <c r="P1476" s="198"/>
      <c r="Q1476" s="198"/>
      <c r="R1476" s="198"/>
      <c r="S1476" s="198"/>
      <c r="T1476" s="199"/>
      <c r="AT1476" s="200" t="s">
        <v>165</v>
      </c>
      <c r="AU1476" s="200" t="s">
        <v>173</v>
      </c>
      <c r="AV1476" s="13" t="s">
        <v>84</v>
      </c>
      <c r="AW1476" s="13" t="s">
        <v>37</v>
      </c>
      <c r="AX1476" s="13" t="s">
        <v>76</v>
      </c>
      <c r="AY1476" s="200" t="s">
        <v>157</v>
      </c>
    </row>
    <row r="1477" spans="2:51" s="13" customFormat="1" ht="10">
      <c r="B1477" s="190"/>
      <c r="C1477" s="191"/>
      <c r="D1477" s="192" t="s">
        <v>165</v>
      </c>
      <c r="E1477" s="193" t="s">
        <v>19</v>
      </c>
      <c r="F1477" s="194" t="s">
        <v>3415</v>
      </c>
      <c r="G1477" s="191"/>
      <c r="H1477" s="193" t="s">
        <v>19</v>
      </c>
      <c r="I1477" s="195"/>
      <c r="J1477" s="191"/>
      <c r="K1477" s="191"/>
      <c r="L1477" s="196"/>
      <c r="M1477" s="197"/>
      <c r="N1477" s="198"/>
      <c r="O1477" s="198"/>
      <c r="P1477" s="198"/>
      <c r="Q1477" s="198"/>
      <c r="R1477" s="198"/>
      <c r="S1477" s="198"/>
      <c r="T1477" s="199"/>
      <c r="AT1477" s="200" t="s">
        <v>165</v>
      </c>
      <c r="AU1477" s="200" t="s">
        <v>173</v>
      </c>
      <c r="AV1477" s="13" t="s">
        <v>84</v>
      </c>
      <c r="AW1477" s="13" t="s">
        <v>37</v>
      </c>
      <c r="AX1477" s="13" t="s">
        <v>76</v>
      </c>
      <c r="AY1477" s="200" t="s">
        <v>157</v>
      </c>
    </row>
    <row r="1478" spans="2:51" s="14" customFormat="1" ht="10">
      <c r="B1478" s="201"/>
      <c r="C1478" s="202"/>
      <c r="D1478" s="192" t="s">
        <v>165</v>
      </c>
      <c r="E1478" s="203" t="s">
        <v>19</v>
      </c>
      <c r="F1478" s="204" t="s">
        <v>232</v>
      </c>
      <c r="G1478" s="202"/>
      <c r="H1478" s="205">
        <v>10</v>
      </c>
      <c r="I1478" s="206"/>
      <c r="J1478" s="202"/>
      <c r="K1478" s="202"/>
      <c r="L1478" s="207"/>
      <c r="M1478" s="208"/>
      <c r="N1478" s="209"/>
      <c r="O1478" s="209"/>
      <c r="P1478" s="209"/>
      <c r="Q1478" s="209"/>
      <c r="R1478" s="209"/>
      <c r="S1478" s="209"/>
      <c r="T1478" s="210"/>
      <c r="AT1478" s="211" t="s">
        <v>165</v>
      </c>
      <c r="AU1478" s="211" t="s">
        <v>173</v>
      </c>
      <c r="AV1478" s="14" t="s">
        <v>86</v>
      </c>
      <c r="AW1478" s="14" t="s">
        <v>37</v>
      </c>
      <c r="AX1478" s="14" t="s">
        <v>84</v>
      </c>
      <c r="AY1478" s="211" t="s">
        <v>157</v>
      </c>
    </row>
    <row r="1479" spans="1:65" s="2" customFormat="1" ht="14.4" customHeight="1">
      <c r="A1479" s="36"/>
      <c r="B1479" s="37"/>
      <c r="C1479" s="239" t="s">
        <v>1188</v>
      </c>
      <c r="D1479" s="239" t="s">
        <v>311</v>
      </c>
      <c r="E1479" s="240" t="s">
        <v>3886</v>
      </c>
      <c r="F1479" s="241" t="s">
        <v>3887</v>
      </c>
      <c r="G1479" s="242" t="s">
        <v>162</v>
      </c>
      <c r="H1479" s="243">
        <v>10</v>
      </c>
      <c r="I1479" s="244"/>
      <c r="J1479" s="245">
        <f>ROUND(I1479*H1479,2)</f>
        <v>0</v>
      </c>
      <c r="K1479" s="246"/>
      <c r="L1479" s="247"/>
      <c r="M1479" s="248" t="s">
        <v>19</v>
      </c>
      <c r="N1479" s="249" t="s">
        <v>47</v>
      </c>
      <c r="O1479" s="66"/>
      <c r="P1479" s="186">
        <f>O1479*H1479</f>
        <v>0</v>
      </c>
      <c r="Q1479" s="186">
        <v>0</v>
      </c>
      <c r="R1479" s="186">
        <f>Q1479*H1479</f>
        <v>0</v>
      </c>
      <c r="S1479" s="186">
        <v>0</v>
      </c>
      <c r="T1479" s="187">
        <f>S1479*H1479</f>
        <v>0</v>
      </c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R1479" s="188" t="s">
        <v>490</v>
      </c>
      <c r="AT1479" s="188" t="s">
        <v>311</v>
      </c>
      <c r="AU1479" s="188" t="s">
        <v>173</v>
      </c>
      <c r="AY1479" s="19" t="s">
        <v>157</v>
      </c>
      <c r="BE1479" s="189">
        <f>IF(N1479="základní",J1479,0)</f>
        <v>0</v>
      </c>
      <c r="BF1479" s="189">
        <f>IF(N1479="snížená",J1479,0)</f>
        <v>0</v>
      </c>
      <c r="BG1479" s="189">
        <f>IF(N1479="zákl. přenesená",J1479,0)</f>
        <v>0</v>
      </c>
      <c r="BH1479" s="189">
        <f>IF(N1479="sníž. přenesená",J1479,0)</f>
        <v>0</v>
      </c>
      <c r="BI1479" s="189">
        <f>IF(N1479="nulová",J1479,0)</f>
        <v>0</v>
      </c>
      <c r="BJ1479" s="19" t="s">
        <v>84</v>
      </c>
      <c r="BK1479" s="189">
        <f>ROUND(I1479*H1479,2)</f>
        <v>0</v>
      </c>
      <c r="BL1479" s="19" t="s">
        <v>310</v>
      </c>
      <c r="BM1479" s="188" t="s">
        <v>3888</v>
      </c>
    </row>
    <row r="1480" spans="2:51" s="13" customFormat="1" ht="10">
      <c r="B1480" s="190"/>
      <c r="C1480" s="191"/>
      <c r="D1480" s="192" t="s">
        <v>165</v>
      </c>
      <c r="E1480" s="193" t="s">
        <v>19</v>
      </c>
      <c r="F1480" s="194" t="s">
        <v>3353</v>
      </c>
      <c r="G1480" s="191"/>
      <c r="H1480" s="193" t="s">
        <v>19</v>
      </c>
      <c r="I1480" s="195"/>
      <c r="J1480" s="191"/>
      <c r="K1480" s="191"/>
      <c r="L1480" s="196"/>
      <c r="M1480" s="197"/>
      <c r="N1480" s="198"/>
      <c r="O1480" s="198"/>
      <c r="P1480" s="198"/>
      <c r="Q1480" s="198"/>
      <c r="R1480" s="198"/>
      <c r="S1480" s="198"/>
      <c r="T1480" s="199"/>
      <c r="AT1480" s="200" t="s">
        <v>165</v>
      </c>
      <c r="AU1480" s="200" t="s">
        <v>173</v>
      </c>
      <c r="AV1480" s="13" t="s">
        <v>84</v>
      </c>
      <c r="AW1480" s="13" t="s">
        <v>37</v>
      </c>
      <c r="AX1480" s="13" t="s">
        <v>76</v>
      </c>
      <c r="AY1480" s="200" t="s">
        <v>157</v>
      </c>
    </row>
    <row r="1481" spans="2:51" s="13" customFormat="1" ht="10">
      <c r="B1481" s="190"/>
      <c r="C1481" s="191"/>
      <c r="D1481" s="192" t="s">
        <v>165</v>
      </c>
      <c r="E1481" s="193" t="s">
        <v>19</v>
      </c>
      <c r="F1481" s="194" t="s">
        <v>3413</v>
      </c>
      <c r="G1481" s="191"/>
      <c r="H1481" s="193" t="s">
        <v>19</v>
      </c>
      <c r="I1481" s="195"/>
      <c r="J1481" s="191"/>
      <c r="K1481" s="191"/>
      <c r="L1481" s="196"/>
      <c r="M1481" s="197"/>
      <c r="N1481" s="198"/>
      <c r="O1481" s="198"/>
      <c r="P1481" s="198"/>
      <c r="Q1481" s="198"/>
      <c r="R1481" s="198"/>
      <c r="S1481" s="198"/>
      <c r="T1481" s="199"/>
      <c r="AT1481" s="200" t="s">
        <v>165</v>
      </c>
      <c r="AU1481" s="200" t="s">
        <v>173</v>
      </c>
      <c r="AV1481" s="13" t="s">
        <v>84</v>
      </c>
      <c r="AW1481" s="13" t="s">
        <v>37</v>
      </c>
      <c r="AX1481" s="13" t="s">
        <v>76</v>
      </c>
      <c r="AY1481" s="200" t="s">
        <v>157</v>
      </c>
    </row>
    <row r="1482" spans="2:51" s="13" customFormat="1" ht="10">
      <c r="B1482" s="190"/>
      <c r="C1482" s="191"/>
      <c r="D1482" s="192" t="s">
        <v>165</v>
      </c>
      <c r="E1482" s="193" t="s">
        <v>19</v>
      </c>
      <c r="F1482" s="194" t="s">
        <v>3414</v>
      </c>
      <c r="G1482" s="191"/>
      <c r="H1482" s="193" t="s">
        <v>19</v>
      </c>
      <c r="I1482" s="195"/>
      <c r="J1482" s="191"/>
      <c r="K1482" s="191"/>
      <c r="L1482" s="196"/>
      <c r="M1482" s="197"/>
      <c r="N1482" s="198"/>
      <c r="O1482" s="198"/>
      <c r="P1482" s="198"/>
      <c r="Q1482" s="198"/>
      <c r="R1482" s="198"/>
      <c r="S1482" s="198"/>
      <c r="T1482" s="199"/>
      <c r="AT1482" s="200" t="s">
        <v>165</v>
      </c>
      <c r="AU1482" s="200" t="s">
        <v>173</v>
      </c>
      <c r="AV1482" s="13" t="s">
        <v>84</v>
      </c>
      <c r="AW1482" s="13" t="s">
        <v>37</v>
      </c>
      <c r="AX1482" s="13" t="s">
        <v>76</v>
      </c>
      <c r="AY1482" s="200" t="s">
        <v>157</v>
      </c>
    </row>
    <row r="1483" spans="2:51" s="13" customFormat="1" ht="10">
      <c r="B1483" s="190"/>
      <c r="C1483" s="191"/>
      <c r="D1483" s="192" t="s">
        <v>165</v>
      </c>
      <c r="E1483" s="193" t="s">
        <v>19</v>
      </c>
      <c r="F1483" s="194" t="s">
        <v>3415</v>
      </c>
      <c r="G1483" s="191"/>
      <c r="H1483" s="193" t="s">
        <v>19</v>
      </c>
      <c r="I1483" s="195"/>
      <c r="J1483" s="191"/>
      <c r="K1483" s="191"/>
      <c r="L1483" s="196"/>
      <c r="M1483" s="197"/>
      <c r="N1483" s="198"/>
      <c r="O1483" s="198"/>
      <c r="P1483" s="198"/>
      <c r="Q1483" s="198"/>
      <c r="R1483" s="198"/>
      <c r="S1483" s="198"/>
      <c r="T1483" s="199"/>
      <c r="AT1483" s="200" t="s">
        <v>165</v>
      </c>
      <c r="AU1483" s="200" t="s">
        <v>173</v>
      </c>
      <c r="AV1483" s="13" t="s">
        <v>84</v>
      </c>
      <c r="AW1483" s="13" t="s">
        <v>37</v>
      </c>
      <c r="AX1483" s="13" t="s">
        <v>76</v>
      </c>
      <c r="AY1483" s="200" t="s">
        <v>157</v>
      </c>
    </row>
    <row r="1484" spans="2:51" s="14" customFormat="1" ht="10">
      <c r="B1484" s="201"/>
      <c r="C1484" s="202"/>
      <c r="D1484" s="192" t="s">
        <v>165</v>
      </c>
      <c r="E1484" s="203" t="s">
        <v>19</v>
      </c>
      <c r="F1484" s="204" t="s">
        <v>232</v>
      </c>
      <c r="G1484" s="202"/>
      <c r="H1484" s="205">
        <v>10</v>
      </c>
      <c r="I1484" s="206"/>
      <c r="J1484" s="202"/>
      <c r="K1484" s="202"/>
      <c r="L1484" s="207"/>
      <c r="M1484" s="208"/>
      <c r="N1484" s="209"/>
      <c r="O1484" s="209"/>
      <c r="P1484" s="209"/>
      <c r="Q1484" s="209"/>
      <c r="R1484" s="209"/>
      <c r="S1484" s="209"/>
      <c r="T1484" s="210"/>
      <c r="AT1484" s="211" t="s">
        <v>165</v>
      </c>
      <c r="AU1484" s="211" t="s">
        <v>173</v>
      </c>
      <c r="AV1484" s="14" t="s">
        <v>86</v>
      </c>
      <c r="AW1484" s="14" t="s">
        <v>37</v>
      </c>
      <c r="AX1484" s="14" t="s">
        <v>84</v>
      </c>
      <c r="AY1484" s="211" t="s">
        <v>157</v>
      </c>
    </row>
    <row r="1485" spans="1:65" s="2" customFormat="1" ht="14.4" customHeight="1">
      <c r="A1485" s="36"/>
      <c r="B1485" s="37"/>
      <c r="C1485" s="239" t="s">
        <v>1193</v>
      </c>
      <c r="D1485" s="239" t="s">
        <v>311</v>
      </c>
      <c r="E1485" s="240" t="s">
        <v>3889</v>
      </c>
      <c r="F1485" s="241" t="s">
        <v>3890</v>
      </c>
      <c r="G1485" s="242" t="s">
        <v>162</v>
      </c>
      <c r="H1485" s="243">
        <v>2</v>
      </c>
      <c r="I1485" s="244"/>
      <c r="J1485" s="245">
        <f>ROUND(I1485*H1485,2)</f>
        <v>0</v>
      </c>
      <c r="K1485" s="246"/>
      <c r="L1485" s="247"/>
      <c r="M1485" s="248" t="s">
        <v>19</v>
      </c>
      <c r="N1485" s="249" t="s">
        <v>47</v>
      </c>
      <c r="O1485" s="66"/>
      <c r="P1485" s="186">
        <f>O1485*H1485</f>
        <v>0</v>
      </c>
      <c r="Q1485" s="186">
        <v>0</v>
      </c>
      <c r="R1485" s="186">
        <f>Q1485*H1485</f>
        <v>0</v>
      </c>
      <c r="S1485" s="186">
        <v>0</v>
      </c>
      <c r="T1485" s="187">
        <f>S1485*H1485</f>
        <v>0</v>
      </c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R1485" s="188" t="s">
        <v>490</v>
      </c>
      <c r="AT1485" s="188" t="s">
        <v>311</v>
      </c>
      <c r="AU1485" s="188" t="s">
        <v>173</v>
      </c>
      <c r="AY1485" s="19" t="s">
        <v>157</v>
      </c>
      <c r="BE1485" s="189">
        <f>IF(N1485="základní",J1485,0)</f>
        <v>0</v>
      </c>
      <c r="BF1485" s="189">
        <f>IF(N1485="snížená",J1485,0)</f>
        <v>0</v>
      </c>
      <c r="BG1485" s="189">
        <f>IF(N1485="zákl. přenesená",J1485,0)</f>
        <v>0</v>
      </c>
      <c r="BH1485" s="189">
        <f>IF(N1485="sníž. přenesená",J1485,0)</f>
        <v>0</v>
      </c>
      <c r="BI1485" s="189">
        <f>IF(N1485="nulová",J1485,0)</f>
        <v>0</v>
      </c>
      <c r="BJ1485" s="19" t="s">
        <v>84</v>
      </c>
      <c r="BK1485" s="189">
        <f>ROUND(I1485*H1485,2)</f>
        <v>0</v>
      </c>
      <c r="BL1485" s="19" t="s">
        <v>310</v>
      </c>
      <c r="BM1485" s="188" t="s">
        <v>3891</v>
      </c>
    </row>
    <row r="1486" spans="2:51" s="13" customFormat="1" ht="10">
      <c r="B1486" s="190"/>
      <c r="C1486" s="191"/>
      <c r="D1486" s="192" t="s">
        <v>165</v>
      </c>
      <c r="E1486" s="193" t="s">
        <v>19</v>
      </c>
      <c r="F1486" s="194" t="s">
        <v>3353</v>
      </c>
      <c r="G1486" s="191"/>
      <c r="H1486" s="193" t="s">
        <v>19</v>
      </c>
      <c r="I1486" s="195"/>
      <c r="J1486" s="191"/>
      <c r="K1486" s="191"/>
      <c r="L1486" s="196"/>
      <c r="M1486" s="197"/>
      <c r="N1486" s="198"/>
      <c r="O1486" s="198"/>
      <c r="P1486" s="198"/>
      <c r="Q1486" s="198"/>
      <c r="R1486" s="198"/>
      <c r="S1486" s="198"/>
      <c r="T1486" s="199"/>
      <c r="AT1486" s="200" t="s">
        <v>165</v>
      </c>
      <c r="AU1486" s="200" t="s">
        <v>173</v>
      </c>
      <c r="AV1486" s="13" t="s">
        <v>84</v>
      </c>
      <c r="AW1486" s="13" t="s">
        <v>37</v>
      </c>
      <c r="AX1486" s="13" t="s">
        <v>76</v>
      </c>
      <c r="AY1486" s="200" t="s">
        <v>157</v>
      </c>
    </row>
    <row r="1487" spans="2:51" s="13" customFormat="1" ht="10">
      <c r="B1487" s="190"/>
      <c r="C1487" s="191"/>
      <c r="D1487" s="192" t="s">
        <v>165</v>
      </c>
      <c r="E1487" s="193" t="s">
        <v>19</v>
      </c>
      <c r="F1487" s="194" t="s">
        <v>3413</v>
      </c>
      <c r="G1487" s="191"/>
      <c r="H1487" s="193" t="s">
        <v>19</v>
      </c>
      <c r="I1487" s="195"/>
      <c r="J1487" s="191"/>
      <c r="K1487" s="191"/>
      <c r="L1487" s="196"/>
      <c r="M1487" s="197"/>
      <c r="N1487" s="198"/>
      <c r="O1487" s="198"/>
      <c r="P1487" s="198"/>
      <c r="Q1487" s="198"/>
      <c r="R1487" s="198"/>
      <c r="S1487" s="198"/>
      <c r="T1487" s="199"/>
      <c r="AT1487" s="200" t="s">
        <v>165</v>
      </c>
      <c r="AU1487" s="200" t="s">
        <v>173</v>
      </c>
      <c r="AV1487" s="13" t="s">
        <v>84</v>
      </c>
      <c r="AW1487" s="13" t="s">
        <v>37</v>
      </c>
      <c r="AX1487" s="13" t="s">
        <v>76</v>
      </c>
      <c r="AY1487" s="200" t="s">
        <v>157</v>
      </c>
    </row>
    <row r="1488" spans="2:51" s="13" customFormat="1" ht="10">
      <c r="B1488" s="190"/>
      <c r="C1488" s="191"/>
      <c r="D1488" s="192" t="s">
        <v>165</v>
      </c>
      <c r="E1488" s="193" t="s">
        <v>19</v>
      </c>
      <c r="F1488" s="194" t="s">
        <v>3414</v>
      </c>
      <c r="G1488" s="191"/>
      <c r="H1488" s="193" t="s">
        <v>19</v>
      </c>
      <c r="I1488" s="195"/>
      <c r="J1488" s="191"/>
      <c r="K1488" s="191"/>
      <c r="L1488" s="196"/>
      <c r="M1488" s="197"/>
      <c r="N1488" s="198"/>
      <c r="O1488" s="198"/>
      <c r="P1488" s="198"/>
      <c r="Q1488" s="198"/>
      <c r="R1488" s="198"/>
      <c r="S1488" s="198"/>
      <c r="T1488" s="199"/>
      <c r="AT1488" s="200" t="s">
        <v>165</v>
      </c>
      <c r="AU1488" s="200" t="s">
        <v>173</v>
      </c>
      <c r="AV1488" s="13" t="s">
        <v>84</v>
      </c>
      <c r="AW1488" s="13" t="s">
        <v>37</v>
      </c>
      <c r="AX1488" s="13" t="s">
        <v>76</v>
      </c>
      <c r="AY1488" s="200" t="s">
        <v>157</v>
      </c>
    </row>
    <row r="1489" spans="2:51" s="13" customFormat="1" ht="10">
      <c r="B1489" s="190"/>
      <c r="C1489" s="191"/>
      <c r="D1489" s="192" t="s">
        <v>165</v>
      </c>
      <c r="E1489" s="193" t="s">
        <v>19</v>
      </c>
      <c r="F1489" s="194" t="s">
        <v>3415</v>
      </c>
      <c r="G1489" s="191"/>
      <c r="H1489" s="193" t="s">
        <v>19</v>
      </c>
      <c r="I1489" s="195"/>
      <c r="J1489" s="191"/>
      <c r="K1489" s="191"/>
      <c r="L1489" s="196"/>
      <c r="M1489" s="197"/>
      <c r="N1489" s="198"/>
      <c r="O1489" s="198"/>
      <c r="P1489" s="198"/>
      <c r="Q1489" s="198"/>
      <c r="R1489" s="198"/>
      <c r="S1489" s="198"/>
      <c r="T1489" s="199"/>
      <c r="AT1489" s="200" t="s">
        <v>165</v>
      </c>
      <c r="AU1489" s="200" t="s">
        <v>173</v>
      </c>
      <c r="AV1489" s="13" t="s">
        <v>84</v>
      </c>
      <c r="AW1489" s="13" t="s">
        <v>37</v>
      </c>
      <c r="AX1489" s="13" t="s">
        <v>76</v>
      </c>
      <c r="AY1489" s="200" t="s">
        <v>157</v>
      </c>
    </row>
    <row r="1490" spans="2:51" s="14" customFormat="1" ht="10">
      <c r="B1490" s="201"/>
      <c r="C1490" s="202"/>
      <c r="D1490" s="192" t="s">
        <v>165</v>
      </c>
      <c r="E1490" s="203" t="s">
        <v>19</v>
      </c>
      <c r="F1490" s="204" t="s">
        <v>86</v>
      </c>
      <c r="G1490" s="202"/>
      <c r="H1490" s="205">
        <v>2</v>
      </c>
      <c r="I1490" s="206"/>
      <c r="J1490" s="202"/>
      <c r="K1490" s="202"/>
      <c r="L1490" s="207"/>
      <c r="M1490" s="250"/>
      <c r="N1490" s="251"/>
      <c r="O1490" s="251"/>
      <c r="P1490" s="251"/>
      <c r="Q1490" s="251"/>
      <c r="R1490" s="251"/>
      <c r="S1490" s="251"/>
      <c r="T1490" s="252"/>
      <c r="AT1490" s="211" t="s">
        <v>165</v>
      </c>
      <c r="AU1490" s="211" t="s">
        <v>173</v>
      </c>
      <c r="AV1490" s="14" t="s">
        <v>86</v>
      </c>
      <c r="AW1490" s="14" t="s">
        <v>37</v>
      </c>
      <c r="AX1490" s="14" t="s">
        <v>84</v>
      </c>
      <c r="AY1490" s="211" t="s">
        <v>157</v>
      </c>
    </row>
    <row r="1491" spans="1:31" s="2" customFormat="1" ht="7" customHeight="1">
      <c r="A1491" s="36"/>
      <c r="B1491" s="49"/>
      <c r="C1491" s="50"/>
      <c r="D1491" s="50"/>
      <c r="E1491" s="50"/>
      <c r="F1491" s="50"/>
      <c r="G1491" s="50"/>
      <c r="H1491" s="50"/>
      <c r="I1491" s="50"/>
      <c r="J1491" s="50"/>
      <c r="K1491" s="50"/>
      <c r="L1491" s="41"/>
      <c r="M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</row>
  </sheetData>
  <sheetProtection algorithmName="SHA-512" hashValue="P4cy8jvtDZcMxVl6IBxN8Crhrzw9Om5JnIzT6X3Sfvjth5tohHe/WNduox0v3S2ucxRBvfzDoiGwagDF+WyZNw==" saltValue="2PiykIgFgfWqNJY4daKOHzs+PZSYbEirzknXqv2C3QrKb53ayI4hwIYdJBZmdxgSlUFskiAU16C6O9v6aINb6A==" spinCount="100000" sheet="1" objects="1" scenarios="1" formatColumns="0" formatRows="0" autoFilter="0"/>
  <autoFilter ref="C91:K1490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237" r:id="rId1" display="https://podminky.urs.cz/item/CS_URS_2021_01/162351104"/>
    <hyperlink ref="F281" r:id="rId2" display="https://podminky.urs.cz/item/CS_URS_2021_01/174151101"/>
    <hyperlink ref="F333" r:id="rId3" display="https://podminky.urs.cz/item/CS_URS_2021_01/175151101"/>
    <hyperlink ref="F378" r:id="rId4" display="https://podminky.urs.cz/item/CS_URS_2021_01/211531111"/>
    <hyperlink ref="F385" r:id="rId5" display="https://podminky.urs.cz/item/CS_URS_2021_01/212752101"/>
    <hyperlink ref="F397" r:id="rId6" display="https://podminky.urs.cz/item/CS_URS_2021_01/213141111"/>
    <hyperlink ref="F409" r:id="rId7" display="https://podminky.urs.cz/item/CS_URS_2021_01/69311225"/>
    <hyperlink ref="F421" r:id="rId8" display="https://podminky.urs.cz/item/CS_URS_2021_01/271532211"/>
    <hyperlink ref="F432" r:id="rId9" display="https://podminky.urs.cz/item/CS_URS_2021_01/273313611"/>
    <hyperlink ref="F443" r:id="rId10" display="https://podminky.urs.cz/item/CS_URS_2021_01/273351121"/>
    <hyperlink ref="F454" r:id="rId11" display="https://podminky.urs.cz/item/CS_URS_2021_01/273351122"/>
    <hyperlink ref="F465" r:id="rId12" display="https://podminky.urs.cz/item/CS_URS_2021_01/273362021"/>
    <hyperlink ref="F476" r:id="rId13" display="https://podminky.urs.cz/item/CS_URS_2021_01/279321311"/>
    <hyperlink ref="F535" r:id="rId14" display="https://podminky.urs.cz/item/CS_URS_2021_01/452112111"/>
    <hyperlink ref="F552" r:id="rId15" display="https://podminky.urs.cz/item/CS_URS_2021_01/59224147"/>
    <hyperlink ref="F607" r:id="rId16" display="https://podminky.urs.cz/item/CS_URS_2021_01/28613170"/>
    <hyperlink ref="F619" r:id="rId17" display="https://podminky.urs.cz/item/CS_URS_2021_01/871315221"/>
    <hyperlink ref="F639" r:id="rId18" display="https://podminky.urs.cz/item/CS_URS_2021_01/877315211"/>
    <hyperlink ref="F656" r:id="rId19" display="https://podminky.urs.cz/item/CS_URS_2021_01/28611359"/>
    <hyperlink ref="F670" r:id="rId20" display="https://podminky.urs.cz/item/CS_URS_2021_01/28611361"/>
    <hyperlink ref="F681" r:id="rId21" display="https://podminky.urs.cz/item/CS_URS_2021_01/28612221"/>
    <hyperlink ref="F702" r:id="rId22" display="https://podminky.urs.cz/item/CS_URS_2021_01/892241111"/>
    <hyperlink ref="F715" r:id="rId23" display="https://podminky.urs.cz/item/CS_URS_2021_01/894411311"/>
    <hyperlink ref="F733" r:id="rId24" display="https://podminky.urs.cz/item/CS_URS_2021_01/59224067"/>
    <hyperlink ref="F748" r:id="rId25" display="https://podminky.urs.cz/item/CS_URS_2021_01/894414111"/>
    <hyperlink ref="F761" r:id="rId26" display="https://podminky.urs.cz/item/CS_URS_2021_01/59224064"/>
    <hyperlink ref="F772" r:id="rId27" display="https://podminky.urs.cz/item/CS_URS_2021_01/894414211"/>
    <hyperlink ref="F834" r:id="rId28" display="https://podminky.urs.cz/item/CS_URS_2021_01/899103112"/>
    <hyperlink ref="F887" r:id="rId29" display="https://podminky.urs.cz/item/CS_URS_2021_01/899620141"/>
    <hyperlink ref="F900" r:id="rId30" display="https://podminky.urs.cz/item/CS_URS_2021_01/899721111"/>
    <hyperlink ref="F911" r:id="rId31" display="https://podminky.urs.cz/item/CS_URS_2021_01/899721112"/>
    <hyperlink ref="F923" r:id="rId32" display="https://podminky.urs.cz/item/CS_URS_2021_01/899722112"/>
    <hyperlink ref="F952" r:id="rId33" display="https://podminky.urs.cz/item/CS_URS_2021_01/997013655"/>
    <hyperlink ref="F969" r:id="rId34" display="https://podminky.urs.cz/item/CS_URS_2021_01/998276101"/>
    <hyperlink ref="F1001" r:id="rId35" display="https://podminky.urs.cz/item/CS_URS_2021_01/55114212"/>
    <hyperlink ref="F1026" r:id="rId36" display="https://podminky.urs.cz/item/CS_URS_2021_01/998722201"/>
    <hyperlink ref="F1029" r:id="rId37" display="https://podminky.urs.cz/item/CS_URS_2021_01/460171241"/>
    <hyperlink ref="F1037" r:id="rId38" display="https://podminky.urs.cz/item/CS_URS_2021_01/460451252"/>
    <hyperlink ref="F1045" r:id="rId39" display="https://podminky.urs.cz/item/CS_URS_2021_01/58337310"/>
    <hyperlink ref="F1052" r:id="rId40" display="https://podminky.urs.cz/item/CS_URS_2021_01/460671111"/>
    <hyperlink ref="F1061" r:id="rId41" display="https://podminky.urs.cz/item/CS_URS_2021_01/460791112"/>
    <hyperlink ref="F1069" r:id="rId42" display="https://podminky.urs.cz/item/CS_URS_2021_01/34571360"/>
    <hyperlink ref="F1077" r:id="rId43" display="https://podminky.urs.cz/item/CS_URS_2021_01/460791113"/>
    <hyperlink ref="F1085" r:id="rId44" display="https://podminky.urs.cz/item/CS_URS_2021_01/34571362"/>
    <hyperlink ref="F1093" r:id="rId45" display="https://podminky.urs.cz/item/CS_URS_2021_01/741122643"/>
    <hyperlink ref="F1101" r:id="rId46" display="https://podminky.urs.cz/item/CS_URS_2021_01/34113034"/>
    <hyperlink ref="F1107" r:id="rId47" display="https://podminky.urs.cz/item/CS_URS_2021_01/210812011"/>
    <hyperlink ref="F1116" r:id="rId48" display="https://podminky.urs.cz/item/CS_URS_2021_01/34111030"/>
    <hyperlink ref="F1122" r:id="rId49" display="https://podminky.urs.cz/item/CS_URS_2021_01/34111036"/>
    <hyperlink ref="F1127" r:id="rId50" display="https://podminky.urs.cz/item/CS_URS_2021_01/210812037"/>
    <hyperlink ref="F1135" r:id="rId51" display="https://podminky.urs.cz/item/CS_URS_2021_01/34111610"/>
    <hyperlink ref="F1143" r:id="rId52" display="https://podminky.urs.cz/item/CS_URS_2021_01/210220001"/>
    <hyperlink ref="F1151" r:id="rId53" display="https://podminky.urs.cz/item/CS_URS_2021_01/3544206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113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3892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ROUND((SUM(BE85:BE133)),2)</f>
        <v>0</v>
      </c>
      <c r="G33" s="36"/>
      <c r="H33" s="36"/>
      <c r="I33" s="120">
        <v>0.21</v>
      </c>
      <c r="J33" s="119">
        <f>ROUND(((SUM(BE85:BE133))*I33),2)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ROUND((SUM(BF85:BF133)),2)</f>
        <v>0</v>
      </c>
      <c r="G34" s="36"/>
      <c r="H34" s="36"/>
      <c r="I34" s="120">
        <v>0.15</v>
      </c>
      <c r="J34" s="119">
        <f>ROUND(((SUM(BF85:BF133))*I34),2)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ROUND((SUM(BG85:BG133)),2)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ROUND((SUM(BH85:BH133)),2)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ROUND((SUM(BI85:BI133)),2)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SO10 - Ohrazení kolem místa pro popelnice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132</v>
      </c>
      <c r="E62" s="145"/>
      <c r="F62" s="145"/>
      <c r="G62" s="145"/>
      <c r="H62" s="145"/>
      <c r="I62" s="145"/>
      <c r="J62" s="146">
        <f>J93</f>
        <v>0</v>
      </c>
      <c r="K62" s="143"/>
      <c r="L62" s="147"/>
    </row>
    <row r="63" spans="2:12" s="10" customFormat="1" ht="19.9" customHeight="1">
      <c r="B63" s="142"/>
      <c r="C63" s="143"/>
      <c r="D63" s="144" t="s">
        <v>134</v>
      </c>
      <c r="E63" s="145"/>
      <c r="F63" s="145"/>
      <c r="G63" s="145"/>
      <c r="H63" s="145"/>
      <c r="I63" s="145"/>
      <c r="J63" s="146">
        <f>J105</f>
        <v>0</v>
      </c>
      <c r="K63" s="143"/>
      <c r="L63" s="147"/>
    </row>
    <row r="64" spans="2:12" s="10" customFormat="1" ht="19.9" customHeight="1">
      <c r="B64" s="142"/>
      <c r="C64" s="143"/>
      <c r="D64" s="144" t="s">
        <v>135</v>
      </c>
      <c r="E64" s="145"/>
      <c r="F64" s="145"/>
      <c r="G64" s="145"/>
      <c r="H64" s="145"/>
      <c r="I64" s="145"/>
      <c r="J64" s="146">
        <f>J112</f>
        <v>0</v>
      </c>
      <c r="K64" s="143"/>
      <c r="L64" s="147"/>
    </row>
    <row r="65" spans="2:12" s="10" customFormat="1" ht="19.9" customHeight="1">
      <c r="B65" s="142"/>
      <c r="C65" s="143"/>
      <c r="D65" s="144" t="s">
        <v>137</v>
      </c>
      <c r="E65" s="145"/>
      <c r="F65" s="145"/>
      <c r="G65" s="145"/>
      <c r="H65" s="145"/>
      <c r="I65" s="145"/>
      <c r="J65" s="146">
        <f>J131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7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7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5" customHeight="1">
      <c r="A72" s="36"/>
      <c r="B72" s="37"/>
      <c r="C72" s="25" t="s">
        <v>142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7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4.4" customHeight="1">
      <c r="A75" s="36"/>
      <c r="B75" s="37"/>
      <c r="C75" s="38"/>
      <c r="D75" s="38"/>
      <c r="E75" s="393" t="str">
        <f>E7</f>
        <v>Úprava prostranství před Hvězdou</v>
      </c>
      <c r="F75" s="394"/>
      <c r="G75" s="394"/>
      <c r="H75" s="394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121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65" customHeight="1">
      <c r="A77" s="36"/>
      <c r="B77" s="37"/>
      <c r="C77" s="38"/>
      <c r="D77" s="38"/>
      <c r="E77" s="350" t="str">
        <f>E9</f>
        <v>SO10 - Ohrazení kolem místa pro popelnice</v>
      </c>
      <c r="F77" s="395"/>
      <c r="G77" s="395"/>
      <c r="H77" s="395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p.č. 2675/1, 5713, 2436</v>
      </c>
      <c r="G79" s="38"/>
      <c r="H79" s="38"/>
      <c r="I79" s="31" t="s">
        <v>23</v>
      </c>
      <c r="J79" s="61" t="str">
        <f>IF(J12="","",J12)</f>
        <v>24. 11. 2021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6.4" customHeight="1">
      <c r="A81" s="36"/>
      <c r="B81" s="37"/>
      <c r="C81" s="31" t="s">
        <v>25</v>
      </c>
      <c r="D81" s="38"/>
      <c r="E81" s="38"/>
      <c r="F81" s="29" t="str">
        <f>E15</f>
        <v>Město Beroun</v>
      </c>
      <c r="G81" s="38"/>
      <c r="H81" s="38"/>
      <c r="I81" s="31" t="s">
        <v>33</v>
      </c>
      <c r="J81" s="34" t="str">
        <f>E21</f>
        <v>Spektra PRO spol. s r.o.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65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38</v>
      </c>
      <c r="J82" s="34" t="str">
        <f>E24</f>
        <v>p. Martin Donda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2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143</v>
      </c>
      <c r="D84" s="151" t="s">
        <v>61</v>
      </c>
      <c r="E84" s="151" t="s">
        <v>57</v>
      </c>
      <c r="F84" s="151" t="s">
        <v>58</v>
      </c>
      <c r="G84" s="151" t="s">
        <v>144</v>
      </c>
      <c r="H84" s="151" t="s">
        <v>145</v>
      </c>
      <c r="I84" s="151" t="s">
        <v>146</v>
      </c>
      <c r="J84" s="152" t="s">
        <v>125</v>
      </c>
      <c r="K84" s="153" t="s">
        <v>147</v>
      </c>
      <c r="L84" s="154"/>
      <c r="M84" s="70" t="s">
        <v>19</v>
      </c>
      <c r="N84" s="71" t="s">
        <v>46</v>
      </c>
      <c r="O84" s="71" t="s">
        <v>148</v>
      </c>
      <c r="P84" s="71" t="s">
        <v>149</v>
      </c>
      <c r="Q84" s="71" t="s">
        <v>150</v>
      </c>
      <c r="R84" s="71" t="s">
        <v>151</v>
      </c>
      <c r="S84" s="71" t="s">
        <v>152</v>
      </c>
      <c r="T84" s="72" t="s">
        <v>153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75" customHeight="1">
      <c r="A85" s="36"/>
      <c r="B85" s="37"/>
      <c r="C85" s="77" t="s">
        <v>154</v>
      </c>
      <c r="D85" s="38"/>
      <c r="E85" s="38"/>
      <c r="F85" s="38"/>
      <c r="G85" s="38"/>
      <c r="H85" s="38"/>
      <c r="I85" s="38"/>
      <c r="J85" s="155">
        <f>BK85</f>
        <v>0</v>
      </c>
      <c r="K85" s="38"/>
      <c r="L85" s="41"/>
      <c r="M85" s="73"/>
      <c r="N85" s="156"/>
      <c r="O85" s="74"/>
      <c r="P85" s="157">
        <f>P86</f>
        <v>0</v>
      </c>
      <c r="Q85" s="74"/>
      <c r="R85" s="157">
        <f>R86</f>
        <v>11.731108599999999</v>
      </c>
      <c r="S85" s="74"/>
      <c r="T85" s="158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75</v>
      </c>
      <c r="AU85" s="19" t="s">
        <v>126</v>
      </c>
      <c r="BK85" s="159">
        <f>BK86</f>
        <v>0</v>
      </c>
    </row>
    <row r="86" spans="2:63" s="12" customFormat="1" ht="25.9" customHeight="1">
      <c r="B86" s="160"/>
      <c r="C86" s="161"/>
      <c r="D86" s="162" t="s">
        <v>75</v>
      </c>
      <c r="E86" s="163" t="s">
        <v>155</v>
      </c>
      <c r="F86" s="163" t="s">
        <v>156</v>
      </c>
      <c r="G86" s="161"/>
      <c r="H86" s="161"/>
      <c r="I86" s="164"/>
      <c r="J86" s="165">
        <f>BK86</f>
        <v>0</v>
      </c>
      <c r="K86" s="161"/>
      <c r="L86" s="166"/>
      <c r="M86" s="167"/>
      <c r="N86" s="168"/>
      <c r="O86" s="168"/>
      <c r="P86" s="169">
        <f>P87+P93+P105+P112+P131</f>
        <v>0</v>
      </c>
      <c r="Q86" s="168"/>
      <c r="R86" s="169">
        <f>R87+R93+R105+R112+R131</f>
        <v>11.731108599999999</v>
      </c>
      <c r="S86" s="168"/>
      <c r="T86" s="170">
        <f>T87+T93+T105+T112+T131</f>
        <v>0</v>
      </c>
      <c r="AR86" s="171" t="s">
        <v>84</v>
      </c>
      <c r="AT86" s="172" t="s">
        <v>75</v>
      </c>
      <c r="AU86" s="172" t="s">
        <v>76</v>
      </c>
      <c r="AY86" s="171" t="s">
        <v>157</v>
      </c>
      <c r="BK86" s="173">
        <f>BK87+BK93+BK105+BK112+BK131</f>
        <v>0</v>
      </c>
    </row>
    <row r="87" spans="2:63" s="12" customFormat="1" ht="22.75" customHeight="1">
      <c r="B87" s="160"/>
      <c r="C87" s="161"/>
      <c r="D87" s="162" t="s">
        <v>75</v>
      </c>
      <c r="E87" s="174" t="s">
        <v>84</v>
      </c>
      <c r="F87" s="174" t="s">
        <v>158</v>
      </c>
      <c r="G87" s="161"/>
      <c r="H87" s="161"/>
      <c r="I87" s="164"/>
      <c r="J87" s="175">
        <f>BK87</f>
        <v>0</v>
      </c>
      <c r="K87" s="161"/>
      <c r="L87" s="166"/>
      <c r="M87" s="167"/>
      <c r="N87" s="168"/>
      <c r="O87" s="168"/>
      <c r="P87" s="169">
        <f>SUM(P88:P92)</f>
        <v>0</v>
      </c>
      <c r="Q87" s="168"/>
      <c r="R87" s="169">
        <f>SUM(R88:R92)</f>
        <v>0</v>
      </c>
      <c r="S87" s="168"/>
      <c r="T87" s="170">
        <f>SUM(T88:T92)</f>
        <v>0</v>
      </c>
      <c r="AR87" s="171" t="s">
        <v>84</v>
      </c>
      <c r="AT87" s="172" t="s">
        <v>75</v>
      </c>
      <c r="AU87" s="172" t="s">
        <v>84</v>
      </c>
      <c r="AY87" s="171" t="s">
        <v>157</v>
      </c>
      <c r="BK87" s="173">
        <f>SUM(BK88:BK92)</f>
        <v>0</v>
      </c>
    </row>
    <row r="88" spans="1:65" s="2" customFormat="1" ht="14.4" customHeight="1">
      <c r="A88" s="36"/>
      <c r="B88" s="37"/>
      <c r="C88" s="176" t="s">
        <v>84</v>
      </c>
      <c r="D88" s="176" t="s">
        <v>159</v>
      </c>
      <c r="E88" s="177" t="s">
        <v>245</v>
      </c>
      <c r="F88" s="178" t="s">
        <v>246</v>
      </c>
      <c r="G88" s="179" t="s">
        <v>176</v>
      </c>
      <c r="H88" s="180">
        <v>36.043</v>
      </c>
      <c r="I88" s="181"/>
      <c r="J88" s="182">
        <f>ROUND(I88*H88,2)</f>
        <v>0</v>
      </c>
      <c r="K88" s="183"/>
      <c r="L88" s="41"/>
      <c r="M88" s="184" t="s">
        <v>19</v>
      </c>
      <c r="N88" s="185" t="s">
        <v>47</v>
      </c>
      <c r="O88" s="66"/>
      <c r="P88" s="186">
        <f>O88*H88</f>
        <v>0</v>
      </c>
      <c r="Q88" s="186">
        <v>0</v>
      </c>
      <c r="R88" s="186">
        <f>Q88*H88</f>
        <v>0</v>
      </c>
      <c r="S88" s="186">
        <v>0</v>
      </c>
      <c r="T88" s="18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8" t="s">
        <v>163</v>
      </c>
      <c r="AT88" s="188" t="s">
        <v>159</v>
      </c>
      <c r="AU88" s="188" t="s">
        <v>86</v>
      </c>
      <c r="AY88" s="19" t="s">
        <v>157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19" t="s">
        <v>84</v>
      </c>
      <c r="BK88" s="189">
        <f>ROUND(I88*H88,2)</f>
        <v>0</v>
      </c>
      <c r="BL88" s="19" t="s">
        <v>163</v>
      </c>
      <c r="BM88" s="188" t="s">
        <v>3893</v>
      </c>
    </row>
    <row r="89" spans="1:47" s="2" customFormat="1" ht="10">
      <c r="A89" s="36"/>
      <c r="B89" s="37"/>
      <c r="C89" s="38"/>
      <c r="D89" s="212" t="s">
        <v>178</v>
      </c>
      <c r="E89" s="38"/>
      <c r="F89" s="213" t="s">
        <v>248</v>
      </c>
      <c r="G89" s="38"/>
      <c r="H89" s="38"/>
      <c r="I89" s="214"/>
      <c r="J89" s="38"/>
      <c r="K89" s="38"/>
      <c r="L89" s="41"/>
      <c r="M89" s="215"/>
      <c r="N89" s="216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178</v>
      </c>
      <c r="AU89" s="19" t="s">
        <v>86</v>
      </c>
    </row>
    <row r="90" spans="2:51" s="13" customFormat="1" ht="10">
      <c r="B90" s="190"/>
      <c r="C90" s="191"/>
      <c r="D90" s="192" t="s">
        <v>165</v>
      </c>
      <c r="E90" s="193" t="s">
        <v>19</v>
      </c>
      <c r="F90" s="194" t="s">
        <v>1390</v>
      </c>
      <c r="G90" s="191"/>
      <c r="H90" s="193" t="s">
        <v>19</v>
      </c>
      <c r="I90" s="195"/>
      <c r="J90" s="191"/>
      <c r="K90" s="191"/>
      <c r="L90" s="196"/>
      <c r="M90" s="197"/>
      <c r="N90" s="198"/>
      <c r="O90" s="198"/>
      <c r="P90" s="198"/>
      <c r="Q90" s="198"/>
      <c r="R90" s="198"/>
      <c r="S90" s="198"/>
      <c r="T90" s="199"/>
      <c r="AT90" s="200" t="s">
        <v>165</v>
      </c>
      <c r="AU90" s="200" t="s">
        <v>86</v>
      </c>
      <c r="AV90" s="13" t="s">
        <v>84</v>
      </c>
      <c r="AW90" s="13" t="s">
        <v>37</v>
      </c>
      <c r="AX90" s="13" t="s">
        <v>76</v>
      </c>
      <c r="AY90" s="200" t="s">
        <v>157</v>
      </c>
    </row>
    <row r="91" spans="2:51" s="14" customFormat="1" ht="10">
      <c r="B91" s="201"/>
      <c r="C91" s="202"/>
      <c r="D91" s="192" t="s">
        <v>165</v>
      </c>
      <c r="E91" s="203" t="s">
        <v>19</v>
      </c>
      <c r="F91" s="204" t="s">
        <v>3894</v>
      </c>
      <c r="G91" s="202"/>
      <c r="H91" s="205">
        <v>36.043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165</v>
      </c>
      <c r="AU91" s="211" t="s">
        <v>86</v>
      </c>
      <c r="AV91" s="14" t="s">
        <v>86</v>
      </c>
      <c r="AW91" s="14" t="s">
        <v>37</v>
      </c>
      <c r="AX91" s="14" t="s">
        <v>76</v>
      </c>
      <c r="AY91" s="211" t="s">
        <v>157</v>
      </c>
    </row>
    <row r="92" spans="2:51" s="15" customFormat="1" ht="10">
      <c r="B92" s="217"/>
      <c r="C92" s="218"/>
      <c r="D92" s="192" t="s">
        <v>165</v>
      </c>
      <c r="E92" s="219" t="s">
        <v>19</v>
      </c>
      <c r="F92" s="220" t="s">
        <v>183</v>
      </c>
      <c r="G92" s="218"/>
      <c r="H92" s="221">
        <v>36.043</v>
      </c>
      <c r="I92" s="222"/>
      <c r="J92" s="218"/>
      <c r="K92" s="218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165</v>
      </c>
      <c r="AU92" s="227" t="s">
        <v>86</v>
      </c>
      <c r="AV92" s="15" t="s">
        <v>163</v>
      </c>
      <c r="AW92" s="15" t="s">
        <v>37</v>
      </c>
      <c r="AX92" s="15" t="s">
        <v>84</v>
      </c>
      <c r="AY92" s="227" t="s">
        <v>157</v>
      </c>
    </row>
    <row r="93" spans="2:63" s="12" customFormat="1" ht="22.75" customHeight="1">
      <c r="B93" s="160"/>
      <c r="C93" s="161"/>
      <c r="D93" s="162" t="s">
        <v>75</v>
      </c>
      <c r="E93" s="174" t="s">
        <v>191</v>
      </c>
      <c r="F93" s="174" t="s">
        <v>861</v>
      </c>
      <c r="G93" s="161"/>
      <c r="H93" s="161"/>
      <c r="I93" s="164"/>
      <c r="J93" s="175">
        <f>BK93</f>
        <v>0</v>
      </c>
      <c r="K93" s="161"/>
      <c r="L93" s="166"/>
      <c r="M93" s="167"/>
      <c r="N93" s="168"/>
      <c r="O93" s="168"/>
      <c r="P93" s="169">
        <f>SUM(P94:P104)</f>
        <v>0</v>
      </c>
      <c r="Q93" s="168"/>
      <c r="R93" s="169">
        <f>SUM(R94:R104)</f>
        <v>8.1745136</v>
      </c>
      <c r="S93" s="168"/>
      <c r="T93" s="170">
        <f>SUM(T94:T104)</f>
        <v>0</v>
      </c>
      <c r="AR93" s="171" t="s">
        <v>84</v>
      </c>
      <c r="AT93" s="172" t="s">
        <v>75</v>
      </c>
      <c r="AU93" s="172" t="s">
        <v>84</v>
      </c>
      <c r="AY93" s="171" t="s">
        <v>157</v>
      </c>
      <c r="BK93" s="173">
        <f>SUM(BK94:BK104)</f>
        <v>0</v>
      </c>
    </row>
    <row r="94" spans="1:65" s="2" customFormat="1" ht="34.75" customHeight="1">
      <c r="A94" s="36"/>
      <c r="B94" s="37"/>
      <c r="C94" s="176" t="s">
        <v>86</v>
      </c>
      <c r="D94" s="176" t="s">
        <v>159</v>
      </c>
      <c r="E94" s="177" t="s">
        <v>3895</v>
      </c>
      <c r="F94" s="178" t="s">
        <v>3896</v>
      </c>
      <c r="G94" s="179" t="s">
        <v>176</v>
      </c>
      <c r="H94" s="180">
        <v>30.624</v>
      </c>
      <c r="I94" s="181"/>
      <c r="J94" s="182">
        <f>ROUND(I94*H94,2)</f>
        <v>0</v>
      </c>
      <c r="K94" s="183"/>
      <c r="L94" s="41"/>
      <c r="M94" s="184" t="s">
        <v>19</v>
      </c>
      <c r="N94" s="185" t="s">
        <v>47</v>
      </c>
      <c r="O94" s="66"/>
      <c r="P94" s="186">
        <f>O94*H94</f>
        <v>0</v>
      </c>
      <c r="Q94" s="186">
        <v>0.08565</v>
      </c>
      <c r="R94" s="186">
        <f>Q94*H94</f>
        <v>2.6229456</v>
      </c>
      <c r="S94" s="186">
        <v>0</v>
      </c>
      <c r="T94" s="18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8" t="s">
        <v>163</v>
      </c>
      <c r="AT94" s="188" t="s">
        <v>159</v>
      </c>
      <c r="AU94" s="188" t="s">
        <v>86</v>
      </c>
      <c r="AY94" s="19" t="s">
        <v>157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9" t="s">
        <v>84</v>
      </c>
      <c r="BK94" s="189">
        <f>ROUND(I94*H94,2)</f>
        <v>0</v>
      </c>
      <c r="BL94" s="19" t="s">
        <v>163</v>
      </c>
      <c r="BM94" s="188" t="s">
        <v>3897</v>
      </c>
    </row>
    <row r="95" spans="1:47" s="2" customFormat="1" ht="10">
      <c r="A95" s="36"/>
      <c r="B95" s="37"/>
      <c r="C95" s="38"/>
      <c r="D95" s="212" t="s">
        <v>178</v>
      </c>
      <c r="E95" s="38"/>
      <c r="F95" s="213" t="s">
        <v>3898</v>
      </c>
      <c r="G95" s="38"/>
      <c r="H95" s="38"/>
      <c r="I95" s="214"/>
      <c r="J95" s="38"/>
      <c r="K95" s="38"/>
      <c r="L95" s="41"/>
      <c r="M95" s="215"/>
      <c r="N95" s="216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178</v>
      </c>
      <c r="AU95" s="19" t="s">
        <v>86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1390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3" customFormat="1" ht="10">
      <c r="B97" s="190"/>
      <c r="C97" s="191"/>
      <c r="D97" s="192" t="s">
        <v>165</v>
      </c>
      <c r="E97" s="193" t="s">
        <v>19</v>
      </c>
      <c r="F97" s="194" t="s">
        <v>257</v>
      </c>
      <c r="G97" s="191"/>
      <c r="H97" s="193" t="s">
        <v>19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165</v>
      </c>
      <c r="AU97" s="200" t="s">
        <v>86</v>
      </c>
      <c r="AV97" s="13" t="s">
        <v>84</v>
      </c>
      <c r="AW97" s="13" t="s">
        <v>37</v>
      </c>
      <c r="AX97" s="13" t="s">
        <v>76</v>
      </c>
      <c r="AY97" s="200" t="s">
        <v>157</v>
      </c>
    </row>
    <row r="98" spans="2:51" s="13" customFormat="1" ht="10">
      <c r="B98" s="190"/>
      <c r="C98" s="191"/>
      <c r="D98" s="192" t="s">
        <v>165</v>
      </c>
      <c r="E98" s="193" t="s">
        <v>19</v>
      </c>
      <c r="F98" s="194" t="s">
        <v>583</v>
      </c>
      <c r="G98" s="191"/>
      <c r="H98" s="193" t="s">
        <v>19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165</v>
      </c>
      <c r="AU98" s="200" t="s">
        <v>86</v>
      </c>
      <c r="AV98" s="13" t="s">
        <v>84</v>
      </c>
      <c r="AW98" s="13" t="s">
        <v>37</v>
      </c>
      <c r="AX98" s="13" t="s">
        <v>76</v>
      </c>
      <c r="AY98" s="200" t="s">
        <v>157</v>
      </c>
    </row>
    <row r="99" spans="2:51" s="13" customFormat="1" ht="10">
      <c r="B99" s="190"/>
      <c r="C99" s="191"/>
      <c r="D99" s="192" t="s">
        <v>165</v>
      </c>
      <c r="E99" s="193" t="s">
        <v>19</v>
      </c>
      <c r="F99" s="194" t="s">
        <v>3899</v>
      </c>
      <c r="G99" s="191"/>
      <c r="H99" s="193" t="s">
        <v>19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165</v>
      </c>
      <c r="AU99" s="200" t="s">
        <v>86</v>
      </c>
      <c r="AV99" s="13" t="s">
        <v>84</v>
      </c>
      <c r="AW99" s="13" t="s">
        <v>37</v>
      </c>
      <c r="AX99" s="13" t="s">
        <v>76</v>
      </c>
      <c r="AY99" s="200" t="s">
        <v>157</v>
      </c>
    </row>
    <row r="100" spans="2:51" s="14" customFormat="1" ht="10">
      <c r="B100" s="201"/>
      <c r="C100" s="202"/>
      <c r="D100" s="192" t="s">
        <v>165</v>
      </c>
      <c r="E100" s="203" t="s">
        <v>19</v>
      </c>
      <c r="F100" s="204" t="s">
        <v>3900</v>
      </c>
      <c r="G100" s="202"/>
      <c r="H100" s="205">
        <v>30.624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165</v>
      </c>
      <c r="AU100" s="211" t="s">
        <v>86</v>
      </c>
      <c r="AV100" s="14" t="s">
        <v>86</v>
      </c>
      <c r="AW100" s="14" t="s">
        <v>37</v>
      </c>
      <c r="AX100" s="14" t="s">
        <v>84</v>
      </c>
      <c r="AY100" s="211" t="s">
        <v>157</v>
      </c>
    </row>
    <row r="101" spans="1:65" s="2" customFormat="1" ht="14.4" customHeight="1">
      <c r="A101" s="36"/>
      <c r="B101" s="37"/>
      <c r="C101" s="239" t="s">
        <v>173</v>
      </c>
      <c r="D101" s="239" t="s">
        <v>311</v>
      </c>
      <c r="E101" s="240" t="s">
        <v>928</v>
      </c>
      <c r="F101" s="241" t="s">
        <v>929</v>
      </c>
      <c r="G101" s="242" t="s">
        <v>176</v>
      </c>
      <c r="H101" s="243">
        <v>31.543</v>
      </c>
      <c r="I101" s="244"/>
      <c r="J101" s="245">
        <f>ROUND(I101*H101,2)</f>
        <v>0</v>
      </c>
      <c r="K101" s="246"/>
      <c r="L101" s="247"/>
      <c r="M101" s="248" t="s">
        <v>19</v>
      </c>
      <c r="N101" s="249" t="s">
        <v>47</v>
      </c>
      <c r="O101" s="66"/>
      <c r="P101" s="186">
        <f>O101*H101</f>
        <v>0</v>
      </c>
      <c r="Q101" s="186">
        <v>0.176</v>
      </c>
      <c r="R101" s="186">
        <f>Q101*H101</f>
        <v>5.551568</v>
      </c>
      <c r="S101" s="186">
        <v>0</v>
      </c>
      <c r="T101" s="187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8" t="s">
        <v>211</v>
      </c>
      <c r="AT101" s="188" t="s">
        <v>311</v>
      </c>
      <c r="AU101" s="188" t="s">
        <v>86</v>
      </c>
      <c r="AY101" s="19" t="s">
        <v>157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9" t="s">
        <v>84</v>
      </c>
      <c r="BK101" s="189">
        <f>ROUND(I101*H101,2)</f>
        <v>0</v>
      </c>
      <c r="BL101" s="19" t="s">
        <v>163</v>
      </c>
      <c r="BM101" s="188" t="s">
        <v>3901</v>
      </c>
    </row>
    <row r="102" spans="1:47" s="2" customFormat="1" ht="10">
      <c r="A102" s="36"/>
      <c r="B102" s="37"/>
      <c r="C102" s="38"/>
      <c r="D102" s="212" t="s">
        <v>178</v>
      </c>
      <c r="E102" s="38"/>
      <c r="F102" s="213" t="s">
        <v>931</v>
      </c>
      <c r="G102" s="38"/>
      <c r="H102" s="38"/>
      <c r="I102" s="214"/>
      <c r="J102" s="38"/>
      <c r="K102" s="38"/>
      <c r="L102" s="41"/>
      <c r="M102" s="215"/>
      <c r="N102" s="216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178</v>
      </c>
      <c r="AU102" s="19" t="s">
        <v>86</v>
      </c>
    </row>
    <row r="103" spans="2:51" s="14" customFormat="1" ht="10">
      <c r="B103" s="201"/>
      <c r="C103" s="202"/>
      <c r="D103" s="192" t="s">
        <v>165</v>
      </c>
      <c r="E103" s="203" t="s">
        <v>19</v>
      </c>
      <c r="F103" s="204" t="s">
        <v>3902</v>
      </c>
      <c r="G103" s="202"/>
      <c r="H103" s="205">
        <v>30.624</v>
      </c>
      <c r="I103" s="206"/>
      <c r="J103" s="202"/>
      <c r="K103" s="202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165</v>
      </c>
      <c r="AU103" s="211" t="s">
        <v>86</v>
      </c>
      <c r="AV103" s="14" t="s">
        <v>86</v>
      </c>
      <c r="AW103" s="14" t="s">
        <v>37</v>
      </c>
      <c r="AX103" s="14" t="s">
        <v>84</v>
      </c>
      <c r="AY103" s="211" t="s">
        <v>157</v>
      </c>
    </row>
    <row r="104" spans="2:51" s="14" customFormat="1" ht="10">
      <c r="B104" s="201"/>
      <c r="C104" s="202"/>
      <c r="D104" s="192" t="s">
        <v>165</v>
      </c>
      <c r="E104" s="202"/>
      <c r="F104" s="204" t="s">
        <v>3903</v>
      </c>
      <c r="G104" s="202"/>
      <c r="H104" s="205">
        <v>31.543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165</v>
      </c>
      <c r="AU104" s="211" t="s">
        <v>86</v>
      </c>
      <c r="AV104" s="14" t="s">
        <v>86</v>
      </c>
      <c r="AW104" s="14" t="s">
        <v>4</v>
      </c>
      <c r="AX104" s="14" t="s">
        <v>84</v>
      </c>
      <c r="AY104" s="211" t="s">
        <v>157</v>
      </c>
    </row>
    <row r="105" spans="2:63" s="12" customFormat="1" ht="22.75" customHeight="1">
      <c r="B105" s="160"/>
      <c r="C105" s="161"/>
      <c r="D105" s="162" t="s">
        <v>75</v>
      </c>
      <c r="E105" s="174" t="s">
        <v>211</v>
      </c>
      <c r="F105" s="174" t="s">
        <v>1082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SUM(P106:P111)</f>
        <v>0</v>
      </c>
      <c r="Q105" s="168"/>
      <c r="R105" s="169">
        <f>SUM(R106:R111)</f>
        <v>0.31108</v>
      </c>
      <c r="S105" s="168"/>
      <c r="T105" s="170">
        <f>SUM(T106:T111)</f>
        <v>0</v>
      </c>
      <c r="AR105" s="171" t="s">
        <v>84</v>
      </c>
      <c r="AT105" s="172" t="s">
        <v>75</v>
      </c>
      <c r="AU105" s="172" t="s">
        <v>84</v>
      </c>
      <c r="AY105" s="171" t="s">
        <v>157</v>
      </c>
      <c r="BK105" s="173">
        <f>SUM(BK106:BK111)</f>
        <v>0</v>
      </c>
    </row>
    <row r="106" spans="1:65" s="2" customFormat="1" ht="22.25" customHeight="1">
      <c r="A106" s="36"/>
      <c r="B106" s="37"/>
      <c r="C106" s="176" t="s">
        <v>163</v>
      </c>
      <c r="D106" s="176" t="s">
        <v>159</v>
      </c>
      <c r="E106" s="177" t="s">
        <v>3904</v>
      </c>
      <c r="F106" s="178" t="s">
        <v>3905</v>
      </c>
      <c r="G106" s="179" t="s">
        <v>162</v>
      </c>
      <c r="H106" s="180">
        <v>1</v>
      </c>
      <c r="I106" s="181"/>
      <c r="J106" s="182">
        <f>ROUND(I106*H106,2)</f>
        <v>0</v>
      </c>
      <c r="K106" s="183"/>
      <c r="L106" s="41"/>
      <c r="M106" s="184" t="s">
        <v>19</v>
      </c>
      <c r="N106" s="185" t="s">
        <v>47</v>
      </c>
      <c r="O106" s="66"/>
      <c r="P106" s="186">
        <f>O106*H106</f>
        <v>0</v>
      </c>
      <c r="Q106" s="186">
        <v>0.31108</v>
      </c>
      <c r="R106" s="186">
        <f>Q106*H106</f>
        <v>0.31108</v>
      </c>
      <c r="S106" s="186">
        <v>0</v>
      </c>
      <c r="T106" s="18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8" t="s">
        <v>163</v>
      </c>
      <c r="AT106" s="188" t="s">
        <v>159</v>
      </c>
      <c r="AU106" s="188" t="s">
        <v>86</v>
      </c>
      <c r="AY106" s="19" t="s">
        <v>157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9" t="s">
        <v>84</v>
      </c>
      <c r="BK106" s="189">
        <f>ROUND(I106*H106,2)</f>
        <v>0</v>
      </c>
      <c r="BL106" s="19" t="s">
        <v>163</v>
      </c>
      <c r="BM106" s="188" t="s">
        <v>3906</v>
      </c>
    </row>
    <row r="107" spans="1:47" s="2" customFormat="1" ht="10">
      <c r="A107" s="36"/>
      <c r="B107" s="37"/>
      <c r="C107" s="38"/>
      <c r="D107" s="212" t="s">
        <v>178</v>
      </c>
      <c r="E107" s="38"/>
      <c r="F107" s="213" t="s">
        <v>3907</v>
      </c>
      <c r="G107" s="38"/>
      <c r="H107" s="38"/>
      <c r="I107" s="214"/>
      <c r="J107" s="38"/>
      <c r="K107" s="38"/>
      <c r="L107" s="41"/>
      <c r="M107" s="215"/>
      <c r="N107" s="216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178</v>
      </c>
      <c r="AU107" s="19" t="s">
        <v>86</v>
      </c>
    </row>
    <row r="108" spans="2:51" s="13" customFormat="1" ht="10">
      <c r="B108" s="190"/>
      <c r="C108" s="191"/>
      <c r="D108" s="192" t="s">
        <v>165</v>
      </c>
      <c r="E108" s="193" t="s">
        <v>19</v>
      </c>
      <c r="F108" s="194" t="s">
        <v>1390</v>
      </c>
      <c r="G108" s="191"/>
      <c r="H108" s="193" t="s">
        <v>19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165</v>
      </c>
      <c r="AU108" s="200" t="s">
        <v>86</v>
      </c>
      <c r="AV108" s="13" t="s">
        <v>84</v>
      </c>
      <c r="AW108" s="13" t="s">
        <v>37</v>
      </c>
      <c r="AX108" s="13" t="s">
        <v>76</v>
      </c>
      <c r="AY108" s="200" t="s">
        <v>157</v>
      </c>
    </row>
    <row r="109" spans="2:51" s="13" customFormat="1" ht="10">
      <c r="B109" s="190"/>
      <c r="C109" s="191"/>
      <c r="D109" s="192" t="s">
        <v>165</v>
      </c>
      <c r="E109" s="193" t="s">
        <v>19</v>
      </c>
      <c r="F109" s="194" t="s">
        <v>257</v>
      </c>
      <c r="G109" s="191"/>
      <c r="H109" s="193" t="s">
        <v>19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165</v>
      </c>
      <c r="AU109" s="200" t="s">
        <v>86</v>
      </c>
      <c r="AV109" s="13" t="s">
        <v>84</v>
      </c>
      <c r="AW109" s="13" t="s">
        <v>37</v>
      </c>
      <c r="AX109" s="13" t="s">
        <v>76</v>
      </c>
      <c r="AY109" s="200" t="s">
        <v>157</v>
      </c>
    </row>
    <row r="110" spans="2:51" s="13" customFormat="1" ht="10">
      <c r="B110" s="190"/>
      <c r="C110" s="191"/>
      <c r="D110" s="192" t="s">
        <v>165</v>
      </c>
      <c r="E110" s="193" t="s">
        <v>19</v>
      </c>
      <c r="F110" s="194" t="s">
        <v>583</v>
      </c>
      <c r="G110" s="191"/>
      <c r="H110" s="193" t="s">
        <v>19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165</v>
      </c>
      <c r="AU110" s="200" t="s">
        <v>86</v>
      </c>
      <c r="AV110" s="13" t="s">
        <v>84</v>
      </c>
      <c r="AW110" s="13" t="s">
        <v>37</v>
      </c>
      <c r="AX110" s="13" t="s">
        <v>76</v>
      </c>
      <c r="AY110" s="200" t="s">
        <v>157</v>
      </c>
    </row>
    <row r="111" spans="2:51" s="14" customFormat="1" ht="10">
      <c r="B111" s="201"/>
      <c r="C111" s="202"/>
      <c r="D111" s="192" t="s">
        <v>165</v>
      </c>
      <c r="E111" s="203" t="s">
        <v>19</v>
      </c>
      <c r="F111" s="204" t="s">
        <v>84</v>
      </c>
      <c r="G111" s="202"/>
      <c r="H111" s="205">
        <v>1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165</v>
      </c>
      <c r="AU111" s="211" t="s">
        <v>86</v>
      </c>
      <c r="AV111" s="14" t="s">
        <v>86</v>
      </c>
      <c r="AW111" s="14" t="s">
        <v>37</v>
      </c>
      <c r="AX111" s="14" t="s">
        <v>84</v>
      </c>
      <c r="AY111" s="211" t="s">
        <v>157</v>
      </c>
    </row>
    <row r="112" spans="2:63" s="12" customFormat="1" ht="22.75" customHeight="1">
      <c r="B112" s="160"/>
      <c r="C112" s="161"/>
      <c r="D112" s="162" t="s">
        <v>75</v>
      </c>
      <c r="E112" s="174" t="s">
        <v>221</v>
      </c>
      <c r="F112" s="174" t="s">
        <v>1106</v>
      </c>
      <c r="G112" s="161"/>
      <c r="H112" s="161"/>
      <c r="I112" s="164"/>
      <c r="J112" s="175">
        <f>BK112</f>
        <v>0</v>
      </c>
      <c r="K112" s="161"/>
      <c r="L112" s="166"/>
      <c r="M112" s="167"/>
      <c r="N112" s="168"/>
      <c r="O112" s="168"/>
      <c r="P112" s="169">
        <f>SUM(P113:P130)</f>
        <v>0</v>
      </c>
      <c r="Q112" s="168"/>
      <c r="R112" s="169">
        <f>SUM(R113:R130)</f>
        <v>3.245515</v>
      </c>
      <c r="S112" s="168"/>
      <c r="T112" s="170">
        <f>SUM(T113:T130)</f>
        <v>0</v>
      </c>
      <c r="AR112" s="171" t="s">
        <v>84</v>
      </c>
      <c r="AT112" s="172" t="s">
        <v>75</v>
      </c>
      <c r="AU112" s="172" t="s">
        <v>84</v>
      </c>
      <c r="AY112" s="171" t="s">
        <v>157</v>
      </c>
      <c r="BK112" s="173">
        <f>SUM(BK113:BK130)</f>
        <v>0</v>
      </c>
    </row>
    <row r="113" spans="1:65" s="2" customFormat="1" ht="22.25" customHeight="1">
      <c r="A113" s="36"/>
      <c r="B113" s="37"/>
      <c r="C113" s="176" t="s">
        <v>191</v>
      </c>
      <c r="D113" s="176" t="s">
        <v>159</v>
      </c>
      <c r="E113" s="177" t="s">
        <v>1223</v>
      </c>
      <c r="F113" s="178" t="s">
        <v>1224</v>
      </c>
      <c r="G113" s="179" t="s">
        <v>224</v>
      </c>
      <c r="H113" s="180">
        <v>25.06</v>
      </c>
      <c r="I113" s="181"/>
      <c r="J113" s="182">
        <f>ROUND(I113*H113,2)</f>
        <v>0</v>
      </c>
      <c r="K113" s="183"/>
      <c r="L113" s="41"/>
      <c r="M113" s="184" t="s">
        <v>19</v>
      </c>
      <c r="N113" s="185" t="s">
        <v>47</v>
      </c>
      <c r="O113" s="66"/>
      <c r="P113" s="186">
        <f>O113*H113</f>
        <v>0</v>
      </c>
      <c r="Q113" s="186">
        <v>0.10095</v>
      </c>
      <c r="R113" s="186">
        <f>Q113*H113</f>
        <v>2.529807</v>
      </c>
      <c r="S113" s="186">
        <v>0</v>
      </c>
      <c r="T113" s="187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8" t="s">
        <v>163</v>
      </c>
      <c r="AT113" s="188" t="s">
        <v>159</v>
      </c>
      <c r="AU113" s="188" t="s">
        <v>86</v>
      </c>
      <c r="AY113" s="19" t="s">
        <v>157</v>
      </c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9" t="s">
        <v>84</v>
      </c>
      <c r="BK113" s="189">
        <f>ROUND(I113*H113,2)</f>
        <v>0</v>
      </c>
      <c r="BL113" s="19" t="s">
        <v>163</v>
      </c>
      <c r="BM113" s="188" t="s">
        <v>3908</v>
      </c>
    </row>
    <row r="114" spans="1:47" s="2" customFormat="1" ht="10">
      <c r="A114" s="36"/>
      <c r="B114" s="37"/>
      <c r="C114" s="38"/>
      <c r="D114" s="212" t="s">
        <v>178</v>
      </c>
      <c r="E114" s="38"/>
      <c r="F114" s="213" t="s">
        <v>1226</v>
      </c>
      <c r="G114" s="38"/>
      <c r="H114" s="38"/>
      <c r="I114" s="214"/>
      <c r="J114" s="38"/>
      <c r="K114" s="38"/>
      <c r="L114" s="41"/>
      <c r="M114" s="215"/>
      <c r="N114" s="216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178</v>
      </c>
      <c r="AU114" s="19" t="s">
        <v>86</v>
      </c>
    </row>
    <row r="115" spans="2:51" s="13" customFormat="1" ht="10">
      <c r="B115" s="190"/>
      <c r="C115" s="191"/>
      <c r="D115" s="192" t="s">
        <v>165</v>
      </c>
      <c r="E115" s="193" t="s">
        <v>19</v>
      </c>
      <c r="F115" s="194" t="s">
        <v>1390</v>
      </c>
      <c r="G115" s="191"/>
      <c r="H115" s="193" t="s">
        <v>19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165</v>
      </c>
      <c r="AU115" s="200" t="s">
        <v>86</v>
      </c>
      <c r="AV115" s="13" t="s">
        <v>84</v>
      </c>
      <c r="AW115" s="13" t="s">
        <v>37</v>
      </c>
      <c r="AX115" s="13" t="s">
        <v>76</v>
      </c>
      <c r="AY115" s="200" t="s">
        <v>157</v>
      </c>
    </row>
    <row r="116" spans="2:51" s="13" customFormat="1" ht="10">
      <c r="B116" s="190"/>
      <c r="C116" s="191"/>
      <c r="D116" s="192" t="s">
        <v>165</v>
      </c>
      <c r="E116" s="193" t="s">
        <v>19</v>
      </c>
      <c r="F116" s="194" t="s">
        <v>257</v>
      </c>
      <c r="G116" s="191"/>
      <c r="H116" s="193" t="s">
        <v>19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165</v>
      </c>
      <c r="AU116" s="200" t="s">
        <v>86</v>
      </c>
      <c r="AV116" s="13" t="s">
        <v>84</v>
      </c>
      <c r="AW116" s="13" t="s">
        <v>37</v>
      </c>
      <c r="AX116" s="13" t="s">
        <v>76</v>
      </c>
      <c r="AY116" s="200" t="s">
        <v>157</v>
      </c>
    </row>
    <row r="117" spans="2:51" s="13" customFormat="1" ht="10">
      <c r="B117" s="190"/>
      <c r="C117" s="191"/>
      <c r="D117" s="192" t="s">
        <v>165</v>
      </c>
      <c r="E117" s="193" t="s">
        <v>19</v>
      </c>
      <c r="F117" s="194" t="s">
        <v>583</v>
      </c>
      <c r="G117" s="191"/>
      <c r="H117" s="193" t="s">
        <v>19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165</v>
      </c>
      <c r="AU117" s="200" t="s">
        <v>86</v>
      </c>
      <c r="AV117" s="13" t="s">
        <v>84</v>
      </c>
      <c r="AW117" s="13" t="s">
        <v>37</v>
      </c>
      <c r="AX117" s="13" t="s">
        <v>76</v>
      </c>
      <c r="AY117" s="200" t="s">
        <v>157</v>
      </c>
    </row>
    <row r="118" spans="2:51" s="13" customFormat="1" ht="10">
      <c r="B118" s="190"/>
      <c r="C118" s="191"/>
      <c r="D118" s="192" t="s">
        <v>165</v>
      </c>
      <c r="E118" s="193" t="s">
        <v>19</v>
      </c>
      <c r="F118" s="194" t="s">
        <v>1227</v>
      </c>
      <c r="G118" s="191"/>
      <c r="H118" s="193" t="s">
        <v>19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165</v>
      </c>
      <c r="AU118" s="200" t="s">
        <v>86</v>
      </c>
      <c r="AV118" s="13" t="s">
        <v>84</v>
      </c>
      <c r="AW118" s="13" t="s">
        <v>37</v>
      </c>
      <c r="AX118" s="13" t="s">
        <v>76</v>
      </c>
      <c r="AY118" s="200" t="s">
        <v>157</v>
      </c>
    </row>
    <row r="119" spans="2:51" s="14" customFormat="1" ht="10">
      <c r="B119" s="201"/>
      <c r="C119" s="202"/>
      <c r="D119" s="192" t="s">
        <v>165</v>
      </c>
      <c r="E119" s="203" t="s">
        <v>19</v>
      </c>
      <c r="F119" s="204" t="s">
        <v>3909</v>
      </c>
      <c r="G119" s="202"/>
      <c r="H119" s="205">
        <v>21.08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165</v>
      </c>
      <c r="AU119" s="211" t="s">
        <v>86</v>
      </c>
      <c r="AV119" s="14" t="s">
        <v>86</v>
      </c>
      <c r="AW119" s="14" t="s">
        <v>37</v>
      </c>
      <c r="AX119" s="14" t="s">
        <v>76</v>
      </c>
      <c r="AY119" s="211" t="s">
        <v>157</v>
      </c>
    </row>
    <row r="120" spans="2:51" s="14" customFormat="1" ht="10">
      <c r="B120" s="201"/>
      <c r="C120" s="202"/>
      <c r="D120" s="192" t="s">
        <v>165</v>
      </c>
      <c r="E120" s="203" t="s">
        <v>19</v>
      </c>
      <c r="F120" s="204" t="s">
        <v>3910</v>
      </c>
      <c r="G120" s="202"/>
      <c r="H120" s="205">
        <v>3.98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165</v>
      </c>
      <c r="AU120" s="211" t="s">
        <v>86</v>
      </c>
      <c r="AV120" s="14" t="s">
        <v>86</v>
      </c>
      <c r="AW120" s="14" t="s">
        <v>37</v>
      </c>
      <c r="AX120" s="14" t="s">
        <v>76</v>
      </c>
      <c r="AY120" s="211" t="s">
        <v>157</v>
      </c>
    </row>
    <row r="121" spans="2:51" s="15" customFormat="1" ht="10">
      <c r="B121" s="217"/>
      <c r="C121" s="218"/>
      <c r="D121" s="192" t="s">
        <v>165</v>
      </c>
      <c r="E121" s="219" t="s">
        <v>19</v>
      </c>
      <c r="F121" s="220" t="s">
        <v>183</v>
      </c>
      <c r="G121" s="218"/>
      <c r="H121" s="221">
        <v>25.06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165</v>
      </c>
      <c r="AU121" s="227" t="s">
        <v>86</v>
      </c>
      <c r="AV121" s="15" t="s">
        <v>163</v>
      </c>
      <c r="AW121" s="15" t="s">
        <v>37</v>
      </c>
      <c r="AX121" s="15" t="s">
        <v>84</v>
      </c>
      <c r="AY121" s="227" t="s">
        <v>157</v>
      </c>
    </row>
    <row r="122" spans="1:65" s="2" customFormat="1" ht="14.4" customHeight="1">
      <c r="A122" s="36"/>
      <c r="B122" s="37"/>
      <c r="C122" s="239" t="s">
        <v>196</v>
      </c>
      <c r="D122" s="239" t="s">
        <v>311</v>
      </c>
      <c r="E122" s="240" t="s">
        <v>1231</v>
      </c>
      <c r="F122" s="241" t="s">
        <v>1232</v>
      </c>
      <c r="G122" s="242" t="s">
        <v>224</v>
      </c>
      <c r="H122" s="243">
        <v>25.561</v>
      </c>
      <c r="I122" s="244"/>
      <c r="J122" s="245">
        <f>ROUND(I122*H122,2)</f>
        <v>0</v>
      </c>
      <c r="K122" s="246"/>
      <c r="L122" s="247"/>
      <c r="M122" s="248" t="s">
        <v>19</v>
      </c>
      <c r="N122" s="249" t="s">
        <v>47</v>
      </c>
      <c r="O122" s="66"/>
      <c r="P122" s="186">
        <f>O122*H122</f>
        <v>0</v>
      </c>
      <c r="Q122" s="186">
        <v>0.028</v>
      </c>
      <c r="R122" s="186">
        <f>Q122*H122</f>
        <v>0.715708</v>
      </c>
      <c r="S122" s="186">
        <v>0</v>
      </c>
      <c r="T122" s="18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8" t="s">
        <v>211</v>
      </c>
      <c r="AT122" s="188" t="s">
        <v>311</v>
      </c>
      <c r="AU122" s="188" t="s">
        <v>86</v>
      </c>
      <c r="AY122" s="19" t="s">
        <v>157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84</v>
      </c>
      <c r="BK122" s="189">
        <f>ROUND(I122*H122,2)</f>
        <v>0</v>
      </c>
      <c r="BL122" s="19" t="s">
        <v>163</v>
      </c>
      <c r="BM122" s="188" t="s">
        <v>3911</v>
      </c>
    </row>
    <row r="123" spans="1:47" s="2" customFormat="1" ht="10">
      <c r="A123" s="36"/>
      <c r="B123" s="37"/>
      <c r="C123" s="38"/>
      <c r="D123" s="212" t="s">
        <v>178</v>
      </c>
      <c r="E123" s="38"/>
      <c r="F123" s="213" t="s">
        <v>1234</v>
      </c>
      <c r="G123" s="38"/>
      <c r="H123" s="38"/>
      <c r="I123" s="214"/>
      <c r="J123" s="38"/>
      <c r="K123" s="38"/>
      <c r="L123" s="41"/>
      <c r="M123" s="215"/>
      <c r="N123" s="216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178</v>
      </c>
      <c r="AU123" s="19" t="s">
        <v>86</v>
      </c>
    </row>
    <row r="124" spans="2:51" s="13" customFormat="1" ht="10">
      <c r="B124" s="190"/>
      <c r="C124" s="191"/>
      <c r="D124" s="192" t="s">
        <v>165</v>
      </c>
      <c r="E124" s="193" t="s">
        <v>19</v>
      </c>
      <c r="F124" s="194" t="s">
        <v>1390</v>
      </c>
      <c r="G124" s="191"/>
      <c r="H124" s="193" t="s">
        <v>19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165</v>
      </c>
      <c r="AU124" s="200" t="s">
        <v>86</v>
      </c>
      <c r="AV124" s="13" t="s">
        <v>84</v>
      </c>
      <c r="AW124" s="13" t="s">
        <v>37</v>
      </c>
      <c r="AX124" s="13" t="s">
        <v>76</v>
      </c>
      <c r="AY124" s="200" t="s">
        <v>157</v>
      </c>
    </row>
    <row r="125" spans="2:51" s="13" customFormat="1" ht="10">
      <c r="B125" s="190"/>
      <c r="C125" s="191"/>
      <c r="D125" s="192" t="s">
        <v>165</v>
      </c>
      <c r="E125" s="193" t="s">
        <v>19</v>
      </c>
      <c r="F125" s="194" t="s">
        <v>257</v>
      </c>
      <c r="G125" s="191"/>
      <c r="H125" s="193" t="s">
        <v>19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165</v>
      </c>
      <c r="AU125" s="200" t="s">
        <v>86</v>
      </c>
      <c r="AV125" s="13" t="s">
        <v>84</v>
      </c>
      <c r="AW125" s="13" t="s">
        <v>37</v>
      </c>
      <c r="AX125" s="13" t="s">
        <v>76</v>
      </c>
      <c r="AY125" s="200" t="s">
        <v>157</v>
      </c>
    </row>
    <row r="126" spans="2:51" s="13" customFormat="1" ht="10">
      <c r="B126" s="190"/>
      <c r="C126" s="191"/>
      <c r="D126" s="192" t="s">
        <v>165</v>
      </c>
      <c r="E126" s="193" t="s">
        <v>19</v>
      </c>
      <c r="F126" s="194" t="s">
        <v>583</v>
      </c>
      <c r="G126" s="191"/>
      <c r="H126" s="193" t="s">
        <v>19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165</v>
      </c>
      <c r="AU126" s="200" t="s">
        <v>86</v>
      </c>
      <c r="AV126" s="13" t="s">
        <v>84</v>
      </c>
      <c r="AW126" s="13" t="s">
        <v>37</v>
      </c>
      <c r="AX126" s="13" t="s">
        <v>76</v>
      </c>
      <c r="AY126" s="200" t="s">
        <v>157</v>
      </c>
    </row>
    <row r="127" spans="2:51" s="13" customFormat="1" ht="10">
      <c r="B127" s="190"/>
      <c r="C127" s="191"/>
      <c r="D127" s="192" t="s">
        <v>165</v>
      </c>
      <c r="E127" s="193" t="s">
        <v>19</v>
      </c>
      <c r="F127" s="194" t="s">
        <v>1227</v>
      </c>
      <c r="G127" s="191"/>
      <c r="H127" s="193" t="s">
        <v>19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165</v>
      </c>
      <c r="AU127" s="200" t="s">
        <v>86</v>
      </c>
      <c r="AV127" s="13" t="s">
        <v>84</v>
      </c>
      <c r="AW127" s="13" t="s">
        <v>37</v>
      </c>
      <c r="AX127" s="13" t="s">
        <v>76</v>
      </c>
      <c r="AY127" s="200" t="s">
        <v>157</v>
      </c>
    </row>
    <row r="128" spans="2:51" s="14" customFormat="1" ht="10">
      <c r="B128" s="201"/>
      <c r="C128" s="202"/>
      <c r="D128" s="192" t="s">
        <v>165</v>
      </c>
      <c r="E128" s="203" t="s">
        <v>19</v>
      </c>
      <c r="F128" s="204" t="s">
        <v>3912</v>
      </c>
      <c r="G128" s="202"/>
      <c r="H128" s="205">
        <v>25.06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165</v>
      </c>
      <c r="AU128" s="211" t="s">
        <v>86</v>
      </c>
      <c r="AV128" s="14" t="s">
        <v>86</v>
      </c>
      <c r="AW128" s="14" t="s">
        <v>37</v>
      </c>
      <c r="AX128" s="14" t="s">
        <v>76</v>
      </c>
      <c r="AY128" s="211" t="s">
        <v>157</v>
      </c>
    </row>
    <row r="129" spans="2:51" s="15" customFormat="1" ht="10">
      <c r="B129" s="217"/>
      <c r="C129" s="218"/>
      <c r="D129" s="192" t="s">
        <v>165</v>
      </c>
      <c r="E129" s="219" t="s">
        <v>19</v>
      </c>
      <c r="F129" s="220" t="s">
        <v>183</v>
      </c>
      <c r="G129" s="218"/>
      <c r="H129" s="221">
        <v>25.06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165</v>
      </c>
      <c r="AU129" s="227" t="s">
        <v>86</v>
      </c>
      <c r="AV129" s="15" t="s">
        <v>163</v>
      </c>
      <c r="AW129" s="15" t="s">
        <v>37</v>
      </c>
      <c r="AX129" s="15" t="s">
        <v>84</v>
      </c>
      <c r="AY129" s="227" t="s">
        <v>157</v>
      </c>
    </row>
    <row r="130" spans="2:51" s="14" customFormat="1" ht="10">
      <c r="B130" s="201"/>
      <c r="C130" s="202"/>
      <c r="D130" s="192" t="s">
        <v>165</v>
      </c>
      <c r="E130" s="202"/>
      <c r="F130" s="204" t="s">
        <v>3913</v>
      </c>
      <c r="G130" s="202"/>
      <c r="H130" s="205">
        <v>25.561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165</v>
      </c>
      <c r="AU130" s="211" t="s">
        <v>86</v>
      </c>
      <c r="AV130" s="14" t="s">
        <v>86</v>
      </c>
      <c r="AW130" s="14" t="s">
        <v>4</v>
      </c>
      <c r="AX130" s="14" t="s">
        <v>84</v>
      </c>
      <c r="AY130" s="211" t="s">
        <v>157</v>
      </c>
    </row>
    <row r="131" spans="2:63" s="12" customFormat="1" ht="22.75" customHeight="1">
      <c r="B131" s="160"/>
      <c r="C131" s="161"/>
      <c r="D131" s="162" t="s">
        <v>75</v>
      </c>
      <c r="E131" s="174" t="s">
        <v>1651</v>
      </c>
      <c r="F131" s="174" t="s">
        <v>1652</v>
      </c>
      <c r="G131" s="161"/>
      <c r="H131" s="161"/>
      <c r="I131" s="164"/>
      <c r="J131" s="175">
        <f>BK131</f>
        <v>0</v>
      </c>
      <c r="K131" s="161"/>
      <c r="L131" s="166"/>
      <c r="M131" s="167"/>
      <c r="N131" s="168"/>
      <c r="O131" s="168"/>
      <c r="P131" s="169">
        <f>SUM(P132:P133)</f>
        <v>0</v>
      </c>
      <c r="Q131" s="168"/>
      <c r="R131" s="169">
        <f>SUM(R132:R133)</f>
        <v>0</v>
      </c>
      <c r="S131" s="168"/>
      <c r="T131" s="170">
        <f>SUM(T132:T133)</f>
        <v>0</v>
      </c>
      <c r="AR131" s="171" t="s">
        <v>84</v>
      </c>
      <c r="AT131" s="172" t="s">
        <v>75</v>
      </c>
      <c r="AU131" s="172" t="s">
        <v>84</v>
      </c>
      <c r="AY131" s="171" t="s">
        <v>157</v>
      </c>
      <c r="BK131" s="173">
        <f>SUM(BK132:BK133)</f>
        <v>0</v>
      </c>
    </row>
    <row r="132" spans="1:65" s="2" customFormat="1" ht="22.25" customHeight="1">
      <c r="A132" s="36"/>
      <c r="B132" s="37"/>
      <c r="C132" s="176" t="s">
        <v>203</v>
      </c>
      <c r="D132" s="176" t="s">
        <v>159</v>
      </c>
      <c r="E132" s="177" t="s">
        <v>1654</v>
      </c>
      <c r="F132" s="178" t="s">
        <v>1655</v>
      </c>
      <c r="G132" s="179" t="s">
        <v>483</v>
      </c>
      <c r="H132" s="180">
        <v>11.731</v>
      </c>
      <c r="I132" s="181"/>
      <c r="J132" s="182">
        <f>ROUND(I132*H132,2)</f>
        <v>0</v>
      </c>
      <c r="K132" s="183"/>
      <c r="L132" s="41"/>
      <c r="M132" s="184" t="s">
        <v>19</v>
      </c>
      <c r="N132" s="185" t="s">
        <v>47</v>
      </c>
      <c r="O132" s="66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8" t="s">
        <v>163</v>
      </c>
      <c r="AT132" s="188" t="s">
        <v>159</v>
      </c>
      <c r="AU132" s="188" t="s">
        <v>86</v>
      </c>
      <c r="AY132" s="19" t="s">
        <v>157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9" t="s">
        <v>84</v>
      </c>
      <c r="BK132" s="189">
        <f>ROUND(I132*H132,2)</f>
        <v>0</v>
      </c>
      <c r="BL132" s="19" t="s">
        <v>163</v>
      </c>
      <c r="BM132" s="188" t="s">
        <v>3914</v>
      </c>
    </row>
    <row r="133" spans="1:47" s="2" customFormat="1" ht="10">
      <c r="A133" s="36"/>
      <c r="B133" s="37"/>
      <c r="C133" s="38"/>
      <c r="D133" s="212" t="s">
        <v>178</v>
      </c>
      <c r="E133" s="38"/>
      <c r="F133" s="213" t="s">
        <v>1657</v>
      </c>
      <c r="G133" s="38"/>
      <c r="H133" s="38"/>
      <c r="I133" s="214"/>
      <c r="J133" s="38"/>
      <c r="K133" s="38"/>
      <c r="L133" s="41"/>
      <c r="M133" s="254"/>
      <c r="N133" s="255"/>
      <c r="O133" s="256"/>
      <c r="P133" s="256"/>
      <c r="Q133" s="256"/>
      <c r="R133" s="256"/>
      <c r="S133" s="256"/>
      <c r="T133" s="25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178</v>
      </c>
      <c r="AU133" s="19" t="s">
        <v>86</v>
      </c>
    </row>
    <row r="134" spans="1:31" s="2" customFormat="1" ht="7" customHeight="1">
      <c r="A134" s="36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41"/>
      <c r="M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</sheetData>
  <sheetProtection algorithmName="SHA-512" hashValue="q8b9z2GTIV1FB96lRJesfGo44VufTbHdVedIZjOoHu7DLoL8hEfSdgHIkpsv6tt7UEnIGAMshBtcZ9Tk5+KzoQ==" saltValue="FP+iRexQgG0ycjKy/u5UHKV3Xi98YdQ5GZz/IRrNYppfWReclKjmHc90dWfUkCiNdJXC7ugt0o/ypiXEuiNvjA==" spinCount="100000" sheet="1" objects="1" scenarios="1" formatColumns="0" formatRows="0" autoFilter="0"/>
  <autoFilter ref="C84:K13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21151123"/>
    <hyperlink ref="F95" r:id="rId2" display="https://podminky.urs.cz/item/CS_URS_2021_01/596211210"/>
    <hyperlink ref="F102" r:id="rId3" display="https://podminky.urs.cz/item/CS_URS_2021_01/59245213"/>
    <hyperlink ref="F107" r:id="rId4" display="https://podminky.urs.cz/item/CS_URS_2021_01/899431111"/>
    <hyperlink ref="F114" r:id="rId5" display="https://podminky.urs.cz/item/CS_URS_2021_01/916331112"/>
    <hyperlink ref="F123" r:id="rId6" display="https://podminky.urs.cz/item/CS_URS_2021_01/59217003"/>
    <hyperlink ref="F133" r:id="rId7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46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116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3915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ROUND((SUM(BE83:BE465)),2)</f>
        <v>0</v>
      </c>
      <c r="G33" s="36"/>
      <c r="H33" s="36"/>
      <c r="I33" s="120">
        <v>0.21</v>
      </c>
      <c r="J33" s="119">
        <f>ROUND(((SUM(BE83:BE465))*I33),2)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ROUND((SUM(BF83:BF465)),2)</f>
        <v>0</v>
      </c>
      <c r="G34" s="36"/>
      <c r="H34" s="36"/>
      <c r="I34" s="120">
        <v>0.15</v>
      </c>
      <c r="J34" s="119">
        <f>ROUND(((SUM(BF83:BF465))*I34),2)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ROUND((SUM(BG83:BG465)),2)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ROUND((SUM(BH83:BH465)),2)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ROUND((SUM(BI83:BI465)),2)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SO12 - Zeleň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J457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J463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7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7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5" customHeight="1">
      <c r="A70" s="36"/>
      <c r="B70" s="37"/>
      <c r="C70" s="25" t="s">
        <v>142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7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4.4" customHeight="1">
      <c r="A73" s="36"/>
      <c r="B73" s="37"/>
      <c r="C73" s="38"/>
      <c r="D73" s="38"/>
      <c r="E73" s="393" t="str">
        <f>E7</f>
        <v>Úprava prostranství před Hvězdou</v>
      </c>
      <c r="F73" s="394"/>
      <c r="G73" s="394"/>
      <c r="H73" s="394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121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5.65" customHeight="1">
      <c r="A75" s="36"/>
      <c r="B75" s="37"/>
      <c r="C75" s="38"/>
      <c r="D75" s="38"/>
      <c r="E75" s="350" t="str">
        <f>E9</f>
        <v>SO12 - Zeleň</v>
      </c>
      <c r="F75" s="395"/>
      <c r="G75" s="395"/>
      <c r="H75" s="395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p.č. 2675/1, 5713, 2436</v>
      </c>
      <c r="G77" s="38"/>
      <c r="H77" s="38"/>
      <c r="I77" s="31" t="s">
        <v>23</v>
      </c>
      <c r="J77" s="61" t="str">
        <f>IF(J12="","",J12)</f>
        <v>24. 11. 2021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6.4" customHeight="1">
      <c r="A79" s="36"/>
      <c r="B79" s="37"/>
      <c r="C79" s="31" t="s">
        <v>25</v>
      </c>
      <c r="D79" s="38"/>
      <c r="E79" s="38"/>
      <c r="F79" s="29" t="str">
        <f>E15</f>
        <v>Město Beroun</v>
      </c>
      <c r="G79" s="38"/>
      <c r="H79" s="38"/>
      <c r="I79" s="31" t="s">
        <v>33</v>
      </c>
      <c r="J79" s="34" t="str">
        <f>E21</f>
        <v>Spektra PRO spol. s r.o.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65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38</v>
      </c>
      <c r="J80" s="34" t="str">
        <f>E24</f>
        <v>p. Martin Donda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2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143</v>
      </c>
      <c r="D82" s="151" t="s">
        <v>61</v>
      </c>
      <c r="E82" s="151" t="s">
        <v>57</v>
      </c>
      <c r="F82" s="151" t="s">
        <v>58</v>
      </c>
      <c r="G82" s="151" t="s">
        <v>144</v>
      </c>
      <c r="H82" s="151" t="s">
        <v>145</v>
      </c>
      <c r="I82" s="151" t="s">
        <v>146</v>
      </c>
      <c r="J82" s="152" t="s">
        <v>125</v>
      </c>
      <c r="K82" s="153" t="s">
        <v>147</v>
      </c>
      <c r="L82" s="154"/>
      <c r="M82" s="70" t="s">
        <v>19</v>
      </c>
      <c r="N82" s="71" t="s">
        <v>46</v>
      </c>
      <c r="O82" s="71" t="s">
        <v>148</v>
      </c>
      <c r="P82" s="71" t="s">
        <v>149</v>
      </c>
      <c r="Q82" s="71" t="s">
        <v>150</v>
      </c>
      <c r="R82" s="71" t="s">
        <v>151</v>
      </c>
      <c r="S82" s="71" t="s">
        <v>152</v>
      </c>
      <c r="T82" s="72" t="s">
        <v>153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75" customHeight="1">
      <c r="A83" s="36"/>
      <c r="B83" s="37"/>
      <c r="C83" s="77" t="s">
        <v>154</v>
      </c>
      <c r="D83" s="38"/>
      <c r="E83" s="38"/>
      <c r="F83" s="38"/>
      <c r="G83" s="38"/>
      <c r="H83" s="38"/>
      <c r="I83" s="38"/>
      <c r="J83" s="155">
        <f>BK83</f>
        <v>0</v>
      </c>
      <c r="K83" s="38"/>
      <c r="L83" s="41"/>
      <c r="M83" s="73"/>
      <c r="N83" s="156"/>
      <c r="O83" s="74"/>
      <c r="P83" s="157">
        <f>P84</f>
        <v>0</v>
      </c>
      <c r="Q83" s="74"/>
      <c r="R83" s="157">
        <f>R84</f>
        <v>80.69788100000001</v>
      </c>
      <c r="S83" s="74"/>
      <c r="T83" s="158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75</v>
      </c>
      <c r="AU83" s="19" t="s">
        <v>126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75</v>
      </c>
      <c r="E84" s="163" t="s">
        <v>155</v>
      </c>
      <c r="F84" s="163" t="s">
        <v>156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P85+P457+P463</f>
        <v>0</v>
      </c>
      <c r="Q84" s="168"/>
      <c r="R84" s="169">
        <f>R85+R457+R463</f>
        <v>80.69788100000001</v>
      </c>
      <c r="S84" s="168"/>
      <c r="T84" s="170">
        <f>T85+T457+T463</f>
        <v>0</v>
      </c>
      <c r="AR84" s="171" t="s">
        <v>84</v>
      </c>
      <c r="AT84" s="172" t="s">
        <v>75</v>
      </c>
      <c r="AU84" s="172" t="s">
        <v>76</v>
      </c>
      <c r="AY84" s="171" t="s">
        <v>157</v>
      </c>
      <c r="BK84" s="173">
        <f>BK85+BK457+BK463</f>
        <v>0</v>
      </c>
    </row>
    <row r="85" spans="2:63" s="12" customFormat="1" ht="22.75" customHeight="1">
      <c r="B85" s="160"/>
      <c r="C85" s="161"/>
      <c r="D85" s="162" t="s">
        <v>75</v>
      </c>
      <c r="E85" s="174" t="s">
        <v>84</v>
      </c>
      <c r="F85" s="174" t="s">
        <v>158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SUM(P86:P456)</f>
        <v>0</v>
      </c>
      <c r="Q85" s="168"/>
      <c r="R85" s="169">
        <f>SUM(R86:R456)</f>
        <v>80.69788100000001</v>
      </c>
      <c r="S85" s="168"/>
      <c r="T85" s="170">
        <f>SUM(T86:T456)</f>
        <v>0</v>
      </c>
      <c r="AR85" s="171" t="s">
        <v>84</v>
      </c>
      <c r="AT85" s="172" t="s">
        <v>75</v>
      </c>
      <c r="AU85" s="172" t="s">
        <v>84</v>
      </c>
      <c r="AY85" s="171" t="s">
        <v>157</v>
      </c>
      <c r="BK85" s="173">
        <f>SUM(BK86:BK456)</f>
        <v>0</v>
      </c>
    </row>
    <row r="86" spans="1:65" s="2" customFormat="1" ht="30" customHeight="1">
      <c r="A86" s="36"/>
      <c r="B86" s="37"/>
      <c r="C86" s="176" t="s">
        <v>84</v>
      </c>
      <c r="D86" s="176" t="s">
        <v>159</v>
      </c>
      <c r="E86" s="177" t="s">
        <v>3916</v>
      </c>
      <c r="F86" s="178" t="s">
        <v>3917</v>
      </c>
      <c r="G86" s="179" t="s">
        <v>254</v>
      </c>
      <c r="H86" s="180">
        <v>2</v>
      </c>
      <c r="I86" s="181"/>
      <c r="J86" s="182">
        <f>ROUND(I86*H86,2)</f>
        <v>0</v>
      </c>
      <c r="K86" s="183"/>
      <c r="L86" s="41"/>
      <c r="M86" s="184" t="s">
        <v>19</v>
      </c>
      <c r="N86" s="185" t="s">
        <v>47</v>
      </c>
      <c r="O86" s="66"/>
      <c r="P86" s="186">
        <f>O86*H86</f>
        <v>0</v>
      </c>
      <c r="Q86" s="186">
        <v>0</v>
      </c>
      <c r="R86" s="186">
        <f>Q86*H86</f>
        <v>0</v>
      </c>
      <c r="S86" s="186">
        <v>0</v>
      </c>
      <c r="T86" s="187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8" t="s">
        <v>163</v>
      </c>
      <c r="AT86" s="188" t="s">
        <v>159</v>
      </c>
      <c r="AU86" s="188" t="s">
        <v>86</v>
      </c>
      <c r="AY86" s="19" t="s">
        <v>157</v>
      </c>
      <c r="BE86" s="189">
        <f>IF(N86="základní",J86,0)</f>
        <v>0</v>
      </c>
      <c r="BF86" s="189">
        <f>IF(N86="snížená",J86,0)</f>
        <v>0</v>
      </c>
      <c r="BG86" s="189">
        <f>IF(N86="zákl. přenesená",J86,0)</f>
        <v>0</v>
      </c>
      <c r="BH86" s="189">
        <f>IF(N86="sníž. přenesená",J86,0)</f>
        <v>0</v>
      </c>
      <c r="BI86" s="189">
        <f>IF(N86="nulová",J86,0)</f>
        <v>0</v>
      </c>
      <c r="BJ86" s="19" t="s">
        <v>84</v>
      </c>
      <c r="BK86" s="189">
        <f>ROUND(I86*H86,2)</f>
        <v>0</v>
      </c>
      <c r="BL86" s="19" t="s">
        <v>163</v>
      </c>
      <c r="BM86" s="188" t="s">
        <v>3918</v>
      </c>
    </row>
    <row r="87" spans="2:51" s="13" customFormat="1" ht="10">
      <c r="B87" s="190"/>
      <c r="C87" s="191"/>
      <c r="D87" s="192" t="s">
        <v>165</v>
      </c>
      <c r="E87" s="193" t="s">
        <v>19</v>
      </c>
      <c r="F87" s="194" t="s">
        <v>3919</v>
      </c>
      <c r="G87" s="191"/>
      <c r="H87" s="193" t="s">
        <v>19</v>
      </c>
      <c r="I87" s="195"/>
      <c r="J87" s="191"/>
      <c r="K87" s="191"/>
      <c r="L87" s="196"/>
      <c r="M87" s="197"/>
      <c r="N87" s="198"/>
      <c r="O87" s="198"/>
      <c r="P87" s="198"/>
      <c r="Q87" s="198"/>
      <c r="R87" s="198"/>
      <c r="S87" s="198"/>
      <c r="T87" s="199"/>
      <c r="AT87" s="200" t="s">
        <v>165</v>
      </c>
      <c r="AU87" s="200" t="s">
        <v>86</v>
      </c>
      <c r="AV87" s="13" t="s">
        <v>84</v>
      </c>
      <c r="AW87" s="13" t="s">
        <v>37</v>
      </c>
      <c r="AX87" s="13" t="s">
        <v>76</v>
      </c>
      <c r="AY87" s="200" t="s">
        <v>157</v>
      </c>
    </row>
    <row r="88" spans="2:51" s="13" customFormat="1" ht="10">
      <c r="B88" s="190"/>
      <c r="C88" s="191"/>
      <c r="D88" s="192" t="s">
        <v>165</v>
      </c>
      <c r="E88" s="193" t="s">
        <v>19</v>
      </c>
      <c r="F88" s="194" t="s">
        <v>3920</v>
      </c>
      <c r="G88" s="191"/>
      <c r="H88" s="193" t="s">
        <v>19</v>
      </c>
      <c r="I88" s="195"/>
      <c r="J88" s="191"/>
      <c r="K88" s="191"/>
      <c r="L88" s="196"/>
      <c r="M88" s="197"/>
      <c r="N88" s="198"/>
      <c r="O88" s="198"/>
      <c r="P88" s="198"/>
      <c r="Q88" s="198"/>
      <c r="R88" s="198"/>
      <c r="S88" s="198"/>
      <c r="T88" s="199"/>
      <c r="AT88" s="200" t="s">
        <v>165</v>
      </c>
      <c r="AU88" s="200" t="s">
        <v>86</v>
      </c>
      <c r="AV88" s="13" t="s">
        <v>84</v>
      </c>
      <c r="AW88" s="13" t="s">
        <v>37</v>
      </c>
      <c r="AX88" s="13" t="s">
        <v>76</v>
      </c>
      <c r="AY88" s="200" t="s">
        <v>157</v>
      </c>
    </row>
    <row r="89" spans="2:51" s="14" customFormat="1" ht="10">
      <c r="B89" s="201"/>
      <c r="C89" s="202"/>
      <c r="D89" s="192" t="s">
        <v>165</v>
      </c>
      <c r="E89" s="203" t="s">
        <v>19</v>
      </c>
      <c r="F89" s="204" t="s">
        <v>3921</v>
      </c>
      <c r="G89" s="202"/>
      <c r="H89" s="205">
        <v>2</v>
      </c>
      <c r="I89" s="206"/>
      <c r="J89" s="202"/>
      <c r="K89" s="202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165</v>
      </c>
      <c r="AU89" s="211" t="s">
        <v>86</v>
      </c>
      <c r="AV89" s="14" t="s">
        <v>86</v>
      </c>
      <c r="AW89" s="14" t="s">
        <v>37</v>
      </c>
      <c r="AX89" s="14" t="s">
        <v>84</v>
      </c>
      <c r="AY89" s="211" t="s">
        <v>157</v>
      </c>
    </row>
    <row r="90" spans="1:65" s="2" customFormat="1" ht="34.75" customHeight="1">
      <c r="A90" s="36"/>
      <c r="B90" s="37"/>
      <c r="C90" s="176" t="s">
        <v>86</v>
      </c>
      <c r="D90" s="176" t="s">
        <v>159</v>
      </c>
      <c r="E90" s="177" t="s">
        <v>3358</v>
      </c>
      <c r="F90" s="178" t="s">
        <v>3359</v>
      </c>
      <c r="G90" s="179" t="s">
        <v>254</v>
      </c>
      <c r="H90" s="180">
        <v>6</v>
      </c>
      <c r="I90" s="181"/>
      <c r="J90" s="182">
        <f>ROUND(I90*H90,2)</f>
        <v>0</v>
      </c>
      <c r="K90" s="183"/>
      <c r="L90" s="41"/>
      <c r="M90" s="184" t="s">
        <v>19</v>
      </c>
      <c r="N90" s="185" t="s">
        <v>47</v>
      </c>
      <c r="O90" s="66"/>
      <c r="P90" s="186">
        <f>O90*H90</f>
        <v>0</v>
      </c>
      <c r="Q90" s="186">
        <v>0</v>
      </c>
      <c r="R90" s="186">
        <f>Q90*H90</f>
        <v>0</v>
      </c>
      <c r="S90" s="186">
        <v>0</v>
      </c>
      <c r="T90" s="187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8" t="s">
        <v>163</v>
      </c>
      <c r="AT90" s="188" t="s">
        <v>159</v>
      </c>
      <c r="AU90" s="188" t="s">
        <v>86</v>
      </c>
      <c r="AY90" s="19" t="s">
        <v>157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19" t="s">
        <v>84</v>
      </c>
      <c r="BK90" s="189">
        <f>ROUND(I90*H90,2)</f>
        <v>0</v>
      </c>
      <c r="BL90" s="19" t="s">
        <v>163</v>
      </c>
      <c r="BM90" s="188" t="s">
        <v>3922</v>
      </c>
    </row>
    <row r="91" spans="2:51" s="13" customFormat="1" ht="10">
      <c r="B91" s="190"/>
      <c r="C91" s="191"/>
      <c r="D91" s="192" t="s">
        <v>165</v>
      </c>
      <c r="E91" s="193" t="s">
        <v>19</v>
      </c>
      <c r="F91" s="194" t="s">
        <v>3919</v>
      </c>
      <c r="G91" s="191"/>
      <c r="H91" s="193" t="s">
        <v>19</v>
      </c>
      <c r="I91" s="195"/>
      <c r="J91" s="191"/>
      <c r="K91" s="191"/>
      <c r="L91" s="196"/>
      <c r="M91" s="197"/>
      <c r="N91" s="198"/>
      <c r="O91" s="198"/>
      <c r="P91" s="198"/>
      <c r="Q91" s="198"/>
      <c r="R91" s="198"/>
      <c r="S91" s="198"/>
      <c r="T91" s="199"/>
      <c r="AT91" s="200" t="s">
        <v>165</v>
      </c>
      <c r="AU91" s="200" t="s">
        <v>86</v>
      </c>
      <c r="AV91" s="13" t="s">
        <v>84</v>
      </c>
      <c r="AW91" s="13" t="s">
        <v>37</v>
      </c>
      <c r="AX91" s="13" t="s">
        <v>76</v>
      </c>
      <c r="AY91" s="200" t="s">
        <v>157</v>
      </c>
    </row>
    <row r="92" spans="2:51" s="13" customFormat="1" ht="10">
      <c r="B92" s="190"/>
      <c r="C92" s="191"/>
      <c r="D92" s="192" t="s">
        <v>165</v>
      </c>
      <c r="E92" s="193" t="s">
        <v>19</v>
      </c>
      <c r="F92" s="194" t="s">
        <v>3920</v>
      </c>
      <c r="G92" s="191"/>
      <c r="H92" s="193" t="s">
        <v>19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165</v>
      </c>
      <c r="AU92" s="200" t="s">
        <v>86</v>
      </c>
      <c r="AV92" s="13" t="s">
        <v>84</v>
      </c>
      <c r="AW92" s="13" t="s">
        <v>37</v>
      </c>
      <c r="AX92" s="13" t="s">
        <v>76</v>
      </c>
      <c r="AY92" s="200" t="s">
        <v>157</v>
      </c>
    </row>
    <row r="93" spans="2:51" s="14" customFormat="1" ht="10">
      <c r="B93" s="201"/>
      <c r="C93" s="202"/>
      <c r="D93" s="192" t="s">
        <v>165</v>
      </c>
      <c r="E93" s="203" t="s">
        <v>19</v>
      </c>
      <c r="F93" s="204" t="s">
        <v>3923</v>
      </c>
      <c r="G93" s="202"/>
      <c r="H93" s="205">
        <v>6</v>
      </c>
      <c r="I93" s="206"/>
      <c r="J93" s="202"/>
      <c r="K93" s="202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165</v>
      </c>
      <c r="AU93" s="211" t="s">
        <v>86</v>
      </c>
      <c r="AV93" s="14" t="s">
        <v>86</v>
      </c>
      <c r="AW93" s="14" t="s">
        <v>37</v>
      </c>
      <c r="AX93" s="14" t="s">
        <v>84</v>
      </c>
      <c r="AY93" s="211" t="s">
        <v>157</v>
      </c>
    </row>
    <row r="94" spans="1:65" s="2" customFormat="1" ht="22.25" customHeight="1">
      <c r="A94" s="36"/>
      <c r="B94" s="37"/>
      <c r="C94" s="176" t="s">
        <v>173</v>
      </c>
      <c r="D94" s="176" t="s">
        <v>159</v>
      </c>
      <c r="E94" s="177" t="s">
        <v>3924</v>
      </c>
      <c r="F94" s="178" t="s">
        <v>3925</v>
      </c>
      <c r="G94" s="179" t="s">
        <v>176</v>
      </c>
      <c r="H94" s="180">
        <v>1282.532</v>
      </c>
      <c r="I94" s="181"/>
      <c r="J94" s="182">
        <f>ROUND(I94*H94,2)</f>
        <v>0</v>
      </c>
      <c r="K94" s="183"/>
      <c r="L94" s="41"/>
      <c r="M94" s="184" t="s">
        <v>19</v>
      </c>
      <c r="N94" s="185" t="s">
        <v>47</v>
      </c>
      <c r="O94" s="66"/>
      <c r="P94" s="186">
        <f>O94*H94</f>
        <v>0</v>
      </c>
      <c r="Q94" s="186">
        <v>0</v>
      </c>
      <c r="R94" s="186">
        <f>Q94*H94</f>
        <v>0</v>
      </c>
      <c r="S94" s="186">
        <v>0</v>
      </c>
      <c r="T94" s="18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8" t="s">
        <v>163</v>
      </c>
      <c r="AT94" s="188" t="s">
        <v>159</v>
      </c>
      <c r="AU94" s="188" t="s">
        <v>86</v>
      </c>
      <c r="AY94" s="19" t="s">
        <v>157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9" t="s">
        <v>84</v>
      </c>
      <c r="BK94" s="189">
        <f>ROUND(I94*H94,2)</f>
        <v>0</v>
      </c>
      <c r="BL94" s="19" t="s">
        <v>163</v>
      </c>
      <c r="BM94" s="188" t="s">
        <v>3926</v>
      </c>
    </row>
    <row r="95" spans="1:47" s="2" customFormat="1" ht="10">
      <c r="A95" s="36"/>
      <c r="B95" s="37"/>
      <c r="C95" s="38"/>
      <c r="D95" s="212" t="s">
        <v>178</v>
      </c>
      <c r="E95" s="38"/>
      <c r="F95" s="213" t="s">
        <v>3927</v>
      </c>
      <c r="G95" s="38"/>
      <c r="H95" s="38"/>
      <c r="I95" s="214"/>
      <c r="J95" s="38"/>
      <c r="K95" s="38"/>
      <c r="L95" s="41"/>
      <c r="M95" s="215"/>
      <c r="N95" s="216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178</v>
      </c>
      <c r="AU95" s="19" t="s">
        <v>86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3919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3" customFormat="1" ht="10">
      <c r="B97" s="190"/>
      <c r="C97" s="191"/>
      <c r="D97" s="192" t="s">
        <v>165</v>
      </c>
      <c r="E97" s="193" t="s">
        <v>19</v>
      </c>
      <c r="F97" s="194" t="s">
        <v>3920</v>
      </c>
      <c r="G97" s="191"/>
      <c r="H97" s="193" t="s">
        <v>19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165</v>
      </c>
      <c r="AU97" s="200" t="s">
        <v>86</v>
      </c>
      <c r="AV97" s="13" t="s">
        <v>84</v>
      </c>
      <c r="AW97" s="13" t="s">
        <v>37</v>
      </c>
      <c r="AX97" s="13" t="s">
        <v>76</v>
      </c>
      <c r="AY97" s="200" t="s">
        <v>157</v>
      </c>
    </row>
    <row r="98" spans="2:51" s="13" customFormat="1" ht="10">
      <c r="B98" s="190"/>
      <c r="C98" s="191"/>
      <c r="D98" s="192" t="s">
        <v>165</v>
      </c>
      <c r="E98" s="193" t="s">
        <v>19</v>
      </c>
      <c r="F98" s="194" t="s">
        <v>3928</v>
      </c>
      <c r="G98" s="191"/>
      <c r="H98" s="193" t="s">
        <v>19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165</v>
      </c>
      <c r="AU98" s="200" t="s">
        <v>86</v>
      </c>
      <c r="AV98" s="13" t="s">
        <v>84</v>
      </c>
      <c r="AW98" s="13" t="s">
        <v>37</v>
      </c>
      <c r="AX98" s="13" t="s">
        <v>76</v>
      </c>
      <c r="AY98" s="200" t="s">
        <v>157</v>
      </c>
    </row>
    <row r="99" spans="2:51" s="14" customFormat="1" ht="10">
      <c r="B99" s="201"/>
      <c r="C99" s="202"/>
      <c r="D99" s="192" t="s">
        <v>165</v>
      </c>
      <c r="E99" s="203" t="s">
        <v>19</v>
      </c>
      <c r="F99" s="204" t="s">
        <v>3929</v>
      </c>
      <c r="G99" s="202"/>
      <c r="H99" s="205">
        <v>1282.532</v>
      </c>
      <c r="I99" s="206"/>
      <c r="J99" s="202"/>
      <c r="K99" s="202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165</v>
      </c>
      <c r="AU99" s="211" t="s">
        <v>86</v>
      </c>
      <c r="AV99" s="14" t="s">
        <v>86</v>
      </c>
      <c r="AW99" s="14" t="s">
        <v>37</v>
      </c>
      <c r="AX99" s="14" t="s">
        <v>76</v>
      </c>
      <c r="AY99" s="211" t="s">
        <v>157</v>
      </c>
    </row>
    <row r="100" spans="2:51" s="15" customFormat="1" ht="10">
      <c r="B100" s="217"/>
      <c r="C100" s="218"/>
      <c r="D100" s="192" t="s">
        <v>165</v>
      </c>
      <c r="E100" s="219" t="s">
        <v>19</v>
      </c>
      <c r="F100" s="220" t="s">
        <v>183</v>
      </c>
      <c r="G100" s="218"/>
      <c r="H100" s="221">
        <v>1282.532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165</v>
      </c>
      <c r="AU100" s="227" t="s">
        <v>86</v>
      </c>
      <c r="AV100" s="15" t="s">
        <v>163</v>
      </c>
      <c r="AW100" s="15" t="s">
        <v>37</v>
      </c>
      <c r="AX100" s="15" t="s">
        <v>84</v>
      </c>
      <c r="AY100" s="227" t="s">
        <v>157</v>
      </c>
    </row>
    <row r="101" spans="1:65" s="2" customFormat="1" ht="14.4" customHeight="1">
      <c r="A101" s="36"/>
      <c r="B101" s="37"/>
      <c r="C101" s="239" t="s">
        <v>163</v>
      </c>
      <c r="D101" s="239" t="s">
        <v>311</v>
      </c>
      <c r="E101" s="240" t="s">
        <v>3930</v>
      </c>
      <c r="F101" s="241" t="s">
        <v>3931</v>
      </c>
      <c r="G101" s="242" t="s">
        <v>1110</v>
      </c>
      <c r="H101" s="243">
        <v>25.651</v>
      </c>
      <c r="I101" s="244"/>
      <c r="J101" s="245">
        <f>ROUND(I101*H101,2)</f>
        <v>0</v>
      </c>
      <c r="K101" s="246"/>
      <c r="L101" s="247"/>
      <c r="M101" s="248" t="s">
        <v>19</v>
      </c>
      <c r="N101" s="249" t="s">
        <v>47</v>
      </c>
      <c r="O101" s="66"/>
      <c r="P101" s="186">
        <f>O101*H101</f>
        <v>0</v>
      </c>
      <c r="Q101" s="186">
        <v>0.001</v>
      </c>
      <c r="R101" s="186">
        <f>Q101*H101</f>
        <v>0.025651</v>
      </c>
      <c r="S101" s="186">
        <v>0</v>
      </c>
      <c r="T101" s="187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8" t="s">
        <v>211</v>
      </c>
      <c r="AT101" s="188" t="s">
        <v>311</v>
      </c>
      <c r="AU101" s="188" t="s">
        <v>86</v>
      </c>
      <c r="AY101" s="19" t="s">
        <v>157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9" t="s">
        <v>84</v>
      </c>
      <c r="BK101" s="189">
        <f>ROUND(I101*H101,2)</f>
        <v>0</v>
      </c>
      <c r="BL101" s="19" t="s">
        <v>163</v>
      </c>
      <c r="BM101" s="188" t="s">
        <v>3932</v>
      </c>
    </row>
    <row r="102" spans="1:47" s="2" customFormat="1" ht="10">
      <c r="A102" s="36"/>
      <c r="B102" s="37"/>
      <c r="C102" s="38"/>
      <c r="D102" s="212" t="s">
        <v>178</v>
      </c>
      <c r="E102" s="38"/>
      <c r="F102" s="213" t="s">
        <v>3933</v>
      </c>
      <c r="G102" s="38"/>
      <c r="H102" s="38"/>
      <c r="I102" s="214"/>
      <c r="J102" s="38"/>
      <c r="K102" s="38"/>
      <c r="L102" s="41"/>
      <c r="M102" s="215"/>
      <c r="N102" s="216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178</v>
      </c>
      <c r="AU102" s="19" t="s">
        <v>86</v>
      </c>
    </row>
    <row r="103" spans="2:51" s="13" customFormat="1" ht="10">
      <c r="B103" s="190"/>
      <c r="C103" s="191"/>
      <c r="D103" s="192" t="s">
        <v>165</v>
      </c>
      <c r="E103" s="193" t="s">
        <v>19</v>
      </c>
      <c r="F103" s="194" t="s">
        <v>3919</v>
      </c>
      <c r="G103" s="191"/>
      <c r="H103" s="193" t="s">
        <v>19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165</v>
      </c>
      <c r="AU103" s="200" t="s">
        <v>86</v>
      </c>
      <c r="AV103" s="13" t="s">
        <v>84</v>
      </c>
      <c r="AW103" s="13" t="s">
        <v>37</v>
      </c>
      <c r="AX103" s="13" t="s">
        <v>76</v>
      </c>
      <c r="AY103" s="200" t="s">
        <v>157</v>
      </c>
    </row>
    <row r="104" spans="2:51" s="13" customFormat="1" ht="10">
      <c r="B104" s="190"/>
      <c r="C104" s="191"/>
      <c r="D104" s="192" t="s">
        <v>165</v>
      </c>
      <c r="E104" s="193" t="s">
        <v>19</v>
      </c>
      <c r="F104" s="194" t="s">
        <v>3920</v>
      </c>
      <c r="G104" s="191"/>
      <c r="H104" s="193" t="s">
        <v>19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165</v>
      </c>
      <c r="AU104" s="200" t="s">
        <v>86</v>
      </c>
      <c r="AV104" s="13" t="s">
        <v>84</v>
      </c>
      <c r="AW104" s="13" t="s">
        <v>37</v>
      </c>
      <c r="AX104" s="13" t="s">
        <v>76</v>
      </c>
      <c r="AY104" s="200" t="s">
        <v>157</v>
      </c>
    </row>
    <row r="105" spans="2:51" s="13" customFormat="1" ht="10">
      <c r="B105" s="190"/>
      <c r="C105" s="191"/>
      <c r="D105" s="192" t="s">
        <v>165</v>
      </c>
      <c r="E105" s="193" t="s">
        <v>19</v>
      </c>
      <c r="F105" s="194" t="s">
        <v>3928</v>
      </c>
      <c r="G105" s="191"/>
      <c r="H105" s="193" t="s">
        <v>19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165</v>
      </c>
      <c r="AU105" s="200" t="s">
        <v>86</v>
      </c>
      <c r="AV105" s="13" t="s">
        <v>84</v>
      </c>
      <c r="AW105" s="13" t="s">
        <v>37</v>
      </c>
      <c r="AX105" s="13" t="s">
        <v>76</v>
      </c>
      <c r="AY105" s="200" t="s">
        <v>157</v>
      </c>
    </row>
    <row r="106" spans="2:51" s="14" customFormat="1" ht="10">
      <c r="B106" s="201"/>
      <c r="C106" s="202"/>
      <c r="D106" s="192" t="s">
        <v>165</v>
      </c>
      <c r="E106" s="203" t="s">
        <v>19</v>
      </c>
      <c r="F106" s="204" t="s">
        <v>3934</v>
      </c>
      <c r="G106" s="202"/>
      <c r="H106" s="205">
        <v>1282.532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165</v>
      </c>
      <c r="AU106" s="211" t="s">
        <v>86</v>
      </c>
      <c r="AV106" s="14" t="s">
        <v>86</v>
      </c>
      <c r="AW106" s="14" t="s">
        <v>37</v>
      </c>
      <c r="AX106" s="14" t="s">
        <v>84</v>
      </c>
      <c r="AY106" s="211" t="s">
        <v>157</v>
      </c>
    </row>
    <row r="107" spans="2:51" s="14" customFormat="1" ht="10">
      <c r="B107" s="201"/>
      <c r="C107" s="202"/>
      <c r="D107" s="192" t="s">
        <v>165</v>
      </c>
      <c r="E107" s="202"/>
      <c r="F107" s="204" t="s">
        <v>3935</v>
      </c>
      <c r="G107" s="202"/>
      <c r="H107" s="205">
        <v>25.651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165</v>
      </c>
      <c r="AU107" s="211" t="s">
        <v>86</v>
      </c>
      <c r="AV107" s="14" t="s">
        <v>86</v>
      </c>
      <c r="AW107" s="14" t="s">
        <v>4</v>
      </c>
      <c r="AX107" s="14" t="s">
        <v>84</v>
      </c>
      <c r="AY107" s="211" t="s">
        <v>157</v>
      </c>
    </row>
    <row r="108" spans="1:65" s="2" customFormat="1" ht="22.25" customHeight="1">
      <c r="A108" s="36"/>
      <c r="B108" s="37"/>
      <c r="C108" s="176" t="s">
        <v>191</v>
      </c>
      <c r="D108" s="176" t="s">
        <v>159</v>
      </c>
      <c r="E108" s="177" t="s">
        <v>3936</v>
      </c>
      <c r="F108" s="178" t="s">
        <v>3937</v>
      </c>
      <c r="G108" s="179" t="s">
        <v>176</v>
      </c>
      <c r="H108" s="180">
        <v>1283</v>
      </c>
      <c r="I108" s="181"/>
      <c r="J108" s="182">
        <f>ROUND(I108*H108,2)</f>
        <v>0</v>
      </c>
      <c r="K108" s="183"/>
      <c r="L108" s="41"/>
      <c r="M108" s="184" t="s">
        <v>19</v>
      </c>
      <c r="N108" s="185" t="s">
        <v>47</v>
      </c>
      <c r="O108" s="66"/>
      <c r="P108" s="186">
        <f>O108*H108</f>
        <v>0</v>
      </c>
      <c r="Q108" s="186">
        <v>0</v>
      </c>
      <c r="R108" s="186">
        <f>Q108*H108</f>
        <v>0</v>
      </c>
      <c r="S108" s="186">
        <v>0</v>
      </c>
      <c r="T108" s="187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8" t="s">
        <v>163</v>
      </c>
      <c r="AT108" s="188" t="s">
        <v>159</v>
      </c>
      <c r="AU108" s="188" t="s">
        <v>86</v>
      </c>
      <c r="AY108" s="19" t="s">
        <v>157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9" t="s">
        <v>84</v>
      </c>
      <c r="BK108" s="189">
        <f>ROUND(I108*H108,2)</f>
        <v>0</v>
      </c>
      <c r="BL108" s="19" t="s">
        <v>163</v>
      </c>
      <c r="BM108" s="188" t="s">
        <v>3938</v>
      </c>
    </row>
    <row r="109" spans="1:47" s="2" customFormat="1" ht="10">
      <c r="A109" s="36"/>
      <c r="B109" s="37"/>
      <c r="C109" s="38"/>
      <c r="D109" s="212" t="s">
        <v>178</v>
      </c>
      <c r="E109" s="38"/>
      <c r="F109" s="213" t="s">
        <v>3939</v>
      </c>
      <c r="G109" s="38"/>
      <c r="H109" s="38"/>
      <c r="I109" s="214"/>
      <c r="J109" s="38"/>
      <c r="K109" s="38"/>
      <c r="L109" s="41"/>
      <c r="M109" s="215"/>
      <c r="N109" s="216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178</v>
      </c>
      <c r="AU109" s="19" t="s">
        <v>86</v>
      </c>
    </row>
    <row r="110" spans="2:51" s="13" customFormat="1" ht="10">
      <c r="B110" s="190"/>
      <c r="C110" s="191"/>
      <c r="D110" s="192" t="s">
        <v>165</v>
      </c>
      <c r="E110" s="193" t="s">
        <v>19</v>
      </c>
      <c r="F110" s="194" t="s">
        <v>3919</v>
      </c>
      <c r="G110" s="191"/>
      <c r="H110" s="193" t="s">
        <v>19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165</v>
      </c>
      <c r="AU110" s="200" t="s">
        <v>86</v>
      </c>
      <c r="AV110" s="13" t="s">
        <v>84</v>
      </c>
      <c r="AW110" s="13" t="s">
        <v>37</v>
      </c>
      <c r="AX110" s="13" t="s">
        <v>76</v>
      </c>
      <c r="AY110" s="200" t="s">
        <v>157</v>
      </c>
    </row>
    <row r="111" spans="2:51" s="13" customFormat="1" ht="10">
      <c r="B111" s="190"/>
      <c r="C111" s="191"/>
      <c r="D111" s="192" t="s">
        <v>165</v>
      </c>
      <c r="E111" s="193" t="s">
        <v>19</v>
      </c>
      <c r="F111" s="194" t="s">
        <v>3920</v>
      </c>
      <c r="G111" s="191"/>
      <c r="H111" s="193" t="s">
        <v>19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165</v>
      </c>
      <c r="AU111" s="200" t="s">
        <v>86</v>
      </c>
      <c r="AV111" s="13" t="s">
        <v>84</v>
      </c>
      <c r="AW111" s="13" t="s">
        <v>37</v>
      </c>
      <c r="AX111" s="13" t="s">
        <v>76</v>
      </c>
      <c r="AY111" s="200" t="s">
        <v>157</v>
      </c>
    </row>
    <row r="112" spans="2:51" s="14" customFormat="1" ht="10">
      <c r="B112" s="201"/>
      <c r="C112" s="202"/>
      <c r="D112" s="192" t="s">
        <v>165</v>
      </c>
      <c r="E112" s="203" t="s">
        <v>19</v>
      </c>
      <c r="F112" s="204" t="s">
        <v>3940</v>
      </c>
      <c r="G112" s="202"/>
      <c r="H112" s="205">
        <v>1283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165</v>
      </c>
      <c r="AU112" s="211" t="s">
        <v>86</v>
      </c>
      <c r="AV112" s="14" t="s">
        <v>86</v>
      </c>
      <c r="AW112" s="14" t="s">
        <v>37</v>
      </c>
      <c r="AX112" s="14" t="s">
        <v>84</v>
      </c>
      <c r="AY112" s="211" t="s">
        <v>157</v>
      </c>
    </row>
    <row r="113" spans="1:65" s="2" customFormat="1" ht="14.4" customHeight="1">
      <c r="A113" s="36"/>
      <c r="B113" s="37"/>
      <c r="C113" s="239" t="s">
        <v>196</v>
      </c>
      <c r="D113" s="239" t="s">
        <v>311</v>
      </c>
      <c r="E113" s="240" t="s">
        <v>3941</v>
      </c>
      <c r="F113" s="241" t="s">
        <v>3942</v>
      </c>
      <c r="G113" s="242" t="s">
        <v>254</v>
      </c>
      <c r="H113" s="243">
        <v>40.004</v>
      </c>
      <c r="I113" s="244"/>
      <c r="J113" s="245">
        <f>ROUND(I113*H113,2)</f>
        <v>0</v>
      </c>
      <c r="K113" s="246"/>
      <c r="L113" s="247"/>
      <c r="M113" s="248" t="s">
        <v>19</v>
      </c>
      <c r="N113" s="249" t="s">
        <v>47</v>
      </c>
      <c r="O113" s="66"/>
      <c r="P113" s="186">
        <f>O113*H113</f>
        <v>0</v>
      </c>
      <c r="Q113" s="186">
        <v>0.21</v>
      </c>
      <c r="R113" s="186">
        <f>Q113*H113</f>
        <v>8.400839999999999</v>
      </c>
      <c r="S113" s="186">
        <v>0</v>
      </c>
      <c r="T113" s="187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8" t="s">
        <v>211</v>
      </c>
      <c r="AT113" s="188" t="s">
        <v>311</v>
      </c>
      <c r="AU113" s="188" t="s">
        <v>86</v>
      </c>
      <c r="AY113" s="19" t="s">
        <v>157</v>
      </c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9" t="s">
        <v>84</v>
      </c>
      <c r="BK113" s="189">
        <f>ROUND(I113*H113,2)</f>
        <v>0</v>
      </c>
      <c r="BL113" s="19" t="s">
        <v>163</v>
      </c>
      <c r="BM113" s="188" t="s">
        <v>3943</v>
      </c>
    </row>
    <row r="114" spans="1:47" s="2" customFormat="1" ht="10">
      <c r="A114" s="36"/>
      <c r="B114" s="37"/>
      <c r="C114" s="38"/>
      <c r="D114" s="212" t="s">
        <v>178</v>
      </c>
      <c r="E114" s="38"/>
      <c r="F114" s="213" t="s">
        <v>3944</v>
      </c>
      <c r="G114" s="38"/>
      <c r="H114" s="38"/>
      <c r="I114" s="214"/>
      <c r="J114" s="38"/>
      <c r="K114" s="38"/>
      <c r="L114" s="41"/>
      <c r="M114" s="215"/>
      <c r="N114" s="216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178</v>
      </c>
      <c r="AU114" s="19" t="s">
        <v>86</v>
      </c>
    </row>
    <row r="115" spans="2:51" s="13" customFormat="1" ht="10">
      <c r="B115" s="190"/>
      <c r="C115" s="191"/>
      <c r="D115" s="192" t="s">
        <v>165</v>
      </c>
      <c r="E115" s="193" t="s">
        <v>19</v>
      </c>
      <c r="F115" s="194" t="s">
        <v>3919</v>
      </c>
      <c r="G115" s="191"/>
      <c r="H115" s="193" t="s">
        <v>19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165</v>
      </c>
      <c r="AU115" s="200" t="s">
        <v>86</v>
      </c>
      <c r="AV115" s="13" t="s">
        <v>84</v>
      </c>
      <c r="AW115" s="13" t="s">
        <v>37</v>
      </c>
      <c r="AX115" s="13" t="s">
        <v>76</v>
      </c>
      <c r="AY115" s="200" t="s">
        <v>157</v>
      </c>
    </row>
    <row r="116" spans="2:51" s="13" customFormat="1" ht="10">
      <c r="B116" s="190"/>
      <c r="C116" s="191"/>
      <c r="D116" s="192" t="s">
        <v>165</v>
      </c>
      <c r="E116" s="193" t="s">
        <v>19</v>
      </c>
      <c r="F116" s="194" t="s">
        <v>3920</v>
      </c>
      <c r="G116" s="191"/>
      <c r="H116" s="193" t="s">
        <v>19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165</v>
      </c>
      <c r="AU116" s="200" t="s">
        <v>86</v>
      </c>
      <c r="AV116" s="13" t="s">
        <v>84</v>
      </c>
      <c r="AW116" s="13" t="s">
        <v>37</v>
      </c>
      <c r="AX116" s="13" t="s">
        <v>76</v>
      </c>
      <c r="AY116" s="200" t="s">
        <v>157</v>
      </c>
    </row>
    <row r="117" spans="2:51" s="14" customFormat="1" ht="10">
      <c r="B117" s="201"/>
      <c r="C117" s="202"/>
      <c r="D117" s="192" t="s">
        <v>165</v>
      </c>
      <c r="E117" s="203" t="s">
        <v>19</v>
      </c>
      <c r="F117" s="204" t="s">
        <v>3940</v>
      </c>
      <c r="G117" s="202"/>
      <c r="H117" s="205">
        <v>1283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165</v>
      </c>
      <c r="AU117" s="211" t="s">
        <v>86</v>
      </c>
      <c r="AV117" s="14" t="s">
        <v>86</v>
      </c>
      <c r="AW117" s="14" t="s">
        <v>37</v>
      </c>
      <c r="AX117" s="14" t="s">
        <v>84</v>
      </c>
      <c r="AY117" s="211" t="s">
        <v>157</v>
      </c>
    </row>
    <row r="118" spans="2:51" s="14" customFormat="1" ht="10">
      <c r="B118" s="201"/>
      <c r="C118" s="202"/>
      <c r="D118" s="192" t="s">
        <v>165</v>
      </c>
      <c r="E118" s="202"/>
      <c r="F118" s="204" t="s">
        <v>3945</v>
      </c>
      <c r="G118" s="202"/>
      <c r="H118" s="205">
        <v>40.004</v>
      </c>
      <c r="I118" s="206"/>
      <c r="J118" s="202"/>
      <c r="K118" s="202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165</v>
      </c>
      <c r="AU118" s="211" t="s">
        <v>86</v>
      </c>
      <c r="AV118" s="14" t="s">
        <v>86</v>
      </c>
      <c r="AW118" s="14" t="s">
        <v>4</v>
      </c>
      <c r="AX118" s="14" t="s">
        <v>84</v>
      </c>
      <c r="AY118" s="211" t="s">
        <v>157</v>
      </c>
    </row>
    <row r="119" spans="1:65" s="2" customFormat="1" ht="22.25" customHeight="1">
      <c r="A119" s="36"/>
      <c r="B119" s="37"/>
      <c r="C119" s="176" t="s">
        <v>203</v>
      </c>
      <c r="D119" s="176" t="s">
        <v>159</v>
      </c>
      <c r="E119" s="177" t="s">
        <v>3946</v>
      </c>
      <c r="F119" s="178" t="s">
        <v>3947</v>
      </c>
      <c r="G119" s="179" t="s">
        <v>224</v>
      </c>
      <c r="H119" s="180">
        <v>8</v>
      </c>
      <c r="I119" s="181"/>
      <c r="J119" s="182">
        <f>ROUND(I119*H119,2)</f>
        <v>0</v>
      </c>
      <c r="K119" s="183"/>
      <c r="L119" s="41"/>
      <c r="M119" s="184" t="s">
        <v>19</v>
      </c>
      <c r="N119" s="185" t="s">
        <v>47</v>
      </c>
      <c r="O119" s="66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8" t="s">
        <v>163</v>
      </c>
      <c r="AT119" s="188" t="s">
        <v>159</v>
      </c>
      <c r="AU119" s="188" t="s">
        <v>86</v>
      </c>
      <c r="AY119" s="19" t="s">
        <v>157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9" t="s">
        <v>84</v>
      </c>
      <c r="BK119" s="189">
        <f>ROUND(I119*H119,2)</f>
        <v>0</v>
      </c>
      <c r="BL119" s="19" t="s">
        <v>163</v>
      </c>
      <c r="BM119" s="188" t="s">
        <v>3948</v>
      </c>
    </row>
    <row r="120" spans="1:47" s="2" customFormat="1" ht="10">
      <c r="A120" s="36"/>
      <c r="B120" s="37"/>
      <c r="C120" s="38"/>
      <c r="D120" s="212" t="s">
        <v>178</v>
      </c>
      <c r="E120" s="38"/>
      <c r="F120" s="213" t="s">
        <v>3949</v>
      </c>
      <c r="G120" s="38"/>
      <c r="H120" s="38"/>
      <c r="I120" s="214"/>
      <c r="J120" s="38"/>
      <c r="K120" s="38"/>
      <c r="L120" s="41"/>
      <c r="M120" s="215"/>
      <c r="N120" s="216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178</v>
      </c>
      <c r="AU120" s="19" t="s">
        <v>86</v>
      </c>
    </row>
    <row r="121" spans="2:51" s="13" customFormat="1" ht="10">
      <c r="B121" s="190"/>
      <c r="C121" s="191"/>
      <c r="D121" s="192" t="s">
        <v>165</v>
      </c>
      <c r="E121" s="193" t="s">
        <v>19</v>
      </c>
      <c r="F121" s="194" t="s">
        <v>3919</v>
      </c>
      <c r="G121" s="191"/>
      <c r="H121" s="193" t="s">
        <v>19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165</v>
      </c>
      <c r="AU121" s="200" t="s">
        <v>86</v>
      </c>
      <c r="AV121" s="13" t="s">
        <v>84</v>
      </c>
      <c r="AW121" s="13" t="s">
        <v>37</v>
      </c>
      <c r="AX121" s="13" t="s">
        <v>76</v>
      </c>
      <c r="AY121" s="200" t="s">
        <v>157</v>
      </c>
    </row>
    <row r="122" spans="2:51" s="13" customFormat="1" ht="10">
      <c r="B122" s="190"/>
      <c r="C122" s="191"/>
      <c r="D122" s="192" t="s">
        <v>165</v>
      </c>
      <c r="E122" s="193" t="s">
        <v>19</v>
      </c>
      <c r="F122" s="194" t="s">
        <v>3920</v>
      </c>
      <c r="G122" s="191"/>
      <c r="H122" s="193" t="s">
        <v>19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165</v>
      </c>
      <c r="AU122" s="200" t="s">
        <v>86</v>
      </c>
      <c r="AV122" s="13" t="s">
        <v>84</v>
      </c>
      <c r="AW122" s="13" t="s">
        <v>37</v>
      </c>
      <c r="AX122" s="13" t="s">
        <v>76</v>
      </c>
      <c r="AY122" s="200" t="s">
        <v>157</v>
      </c>
    </row>
    <row r="123" spans="2:51" s="13" customFormat="1" ht="10">
      <c r="B123" s="190"/>
      <c r="C123" s="191"/>
      <c r="D123" s="192" t="s">
        <v>165</v>
      </c>
      <c r="E123" s="193" t="s">
        <v>19</v>
      </c>
      <c r="F123" s="194" t="s">
        <v>3950</v>
      </c>
      <c r="G123" s="191"/>
      <c r="H123" s="193" t="s">
        <v>19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165</v>
      </c>
      <c r="AU123" s="200" t="s">
        <v>86</v>
      </c>
      <c r="AV123" s="13" t="s">
        <v>84</v>
      </c>
      <c r="AW123" s="13" t="s">
        <v>37</v>
      </c>
      <c r="AX123" s="13" t="s">
        <v>76</v>
      </c>
      <c r="AY123" s="200" t="s">
        <v>157</v>
      </c>
    </row>
    <row r="124" spans="2:51" s="14" customFormat="1" ht="10">
      <c r="B124" s="201"/>
      <c r="C124" s="202"/>
      <c r="D124" s="192" t="s">
        <v>165</v>
      </c>
      <c r="E124" s="203" t="s">
        <v>19</v>
      </c>
      <c r="F124" s="204" t="s">
        <v>3951</v>
      </c>
      <c r="G124" s="202"/>
      <c r="H124" s="205">
        <v>8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165</v>
      </c>
      <c r="AU124" s="211" t="s">
        <v>86</v>
      </c>
      <c r="AV124" s="14" t="s">
        <v>86</v>
      </c>
      <c r="AW124" s="14" t="s">
        <v>37</v>
      </c>
      <c r="AX124" s="14" t="s">
        <v>84</v>
      </c>
      <c r="AY124" s="211" t="s">
        <v>157</v>
      </c>
    </row>
    <row r="125" spans="1:65" s="2" customFormat="1" ht="14.4" customHeight="1">
      <c r="A125" s="36"/>
      <c r="B125" s="37"/>
      <c r="C125" s="239" t="s">
        <v>211</v>
      </c>
      <c r="D125" s="239" t="s">
        <v>311</v>
      </c>
      <c r="E125" s="240" t="s">
        <v>3952</v>
      </c>
      <c r="F125" s="241" t="s">
        <v>3953</v>
      </c>
      <c r="G125" s="242" t="s">
        <v>224</v>
      </c>
      <c r="H125" s="243">
        <v>9.6</v>
      </c>
      <c r="I125" s="244"/>
      <c r="J125" s="245">
        <f>ROUND(I125*H125,2)</f>
        <v>0</v>
      </c>
      <c r="K125" s="246"/>
      <c r="L125" s="247"/>
      <c r="M125" s="248" t="s">
        <v>19</v>
      </c>
      <c r="N125" s="249" t="s">
        <v>47</v>
      </c>
      <c r="O125" s="66"/>
      <c r="P125" s="186">
        <f>O125*H125</f>
        <v>0</v>
      </c>
      <c r="Q125" s="186">
        <v>0.0008</v>
      </c>
      <c r="R125" s="186">
        <f>Q125*H125</f>
        <v>0.00768</v>
      </c>
      <c r="S125" s="186">
        <v>0</v>
      </c>
      <c r="T125" s="18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8" t="s">
        <v>211</v>
      </c>
      <c r="AT125" s="188" t="s">
        <v>311</v>
      </c>
      <c r="AU125" s="188" t="s">
        <v>86</v>
      </c>
      <c r="AY125" s="19" t="s">
        <v>157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9" t="s">
        <v>84</v>
      </c>
      <c r="BK125" s="189">
        <f>ROUND(I125*H125,2)</f>
        <v>0</v>
      </c>
      <c r="BL125" s="19" t="s">
        <v>163</v>
      </c>
      <c r="BM125" s="188" t="s">
        <v>3954</v>
      </c>
    </row>
    <row r="126" spans="2:51" s="13" customFormat="1" ht="10">
      <c r="B126" s="190"/>
      <c r="C126" s="191"/>
      <c r="D126" s="192" t="s">
        <v>165</v>
      </c>
      <c r="E126" s="193" t="s">
        <v>19</v>
      </c>
      <c r="F126" s="194" t="s">
        <v>3919</v>
      </c>
      <c r="G126" s="191"/>
      <c r="H126" s="193" t="s">
        <v>19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165</v>
      </c>
      <c r="AU126" s="200" t="s">
        <v>86</v>
      </c>
      <c r="AV126" s="13" t="s">
        <v>84</v>
      </c>
      <c r="AW126" s="13" t="s">
        <v>37</v>
      </c>
      <c r="AX126" s="13" t="s">
        <v>76</v>
      </c>
      <c r="AY126" s="200" t="s">
        <v>157</v>
      </c>
    </row>
    <row r="127" spans="2:51" s="13" customFormat="1" ht="10">
      <c r="B127" s="190"/>
      <c r="C127" s="191"/>
      <c r="D127" s="192" t="s">
        <v>165</v>
      </c>
      <c r="E127" s="193" t="s">
        <v>19</v>
      </c>
      <c r="F127" s="194" t="s">
        <v>3920</v>
      </c>
      <c r="G127" s="191"/>
      <c r="H127" s="193" t="s">
        <v>19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165</v>
      </c>
      <c r="AU127" s="200" t="s">
        <v>86</v>
      </c>
      <c r="AV127" s="13" t="s">
        <v>84</v>
      </c>
      <c r="AW127" s="13" t="s">
        <v>37</v>
      </c>
      <c r="AX127" s="13" t="s">
        <v>76</v>
      </c>
      <c r="AY127" s="200" t="s">
        <v>157</v>
      </c>
    </row>
    <row r="128" spans="2:51" s="14" customFormat="1" ht="10">
      <c r="B128" s="201"/>
      <c r="C128" s="202"/>
      <c r="D128" s="192" t="s">
        <v>165</v>
      </c>
      <c r="E128" s="203" t="s">
        <v>19</v>
      </c>
      <c r="F128" s="204" t="s">
        <v>3955</v>
      </c>
      <c r="G128" s="202"/>
      <c r="H128" s="205">
        <v>8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165</v>
      </c>
      <c r="AU128" s="211" t="s">
        <v>86</v>
      </c>
      <c r="AV128" s="14" t="s">
        <v>86</v>
      </c>
      <c r="AW128" s="14" t="s">
        <v>37</v>
      </c>
      <c r="AX128" s="14" t="s">
        <v>84</v>
      </c>
      <c r="AY128" s="211" t="s">
        <v>157</v>
      </c>
    </row>
    <row r="129" spans="2:51" s="14" customFormat="1" ht="10">
      <c r="B129" s="201"/>
      <c r="C129" s="202"/>
      <c r="D129" s="192" t="s">
        <v>165</v>
      </c>
      <c r="E129" s="202"/>
      <c r="F129" s="204" t="s">
        <v>3956</v>
      </c>
      <c r="G129" s="202"/>
      <c r="H129" s="205">
        <v>9.6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165</v>
      </c>
      <c r="AU129" s="211" t="s">
        <v>86</v>
      </c>
      <c r="AV129" s="14" t="s">
        <v>86</v>
      </c>
      <c r="AW129" s="14" t="s">
        <v>4</v>
      </c>
      <c r="AX129" s="14" t="s">
        <v>84</v>
      </c>
      <c r="AY129" s="211" t="s">
        <v>157</v>
      </c>
    </row>
    <row r="130" spans="1:65" s="2" customFormat="1" ht="19.75" customHeight="1">
      <c r="A130" s="36"/>
      <c r="B130" s="37"/>
      <c r="C130" s="176" t="s">
        <v>221</v>
      </c>
      <c r="D130" s="176" t="s">
        <v>159</v>
      </c>
      <c r="E130" s="177" t="s">
        <v>3957</v>
      </c>
      <c r="F130" s="178" t="s">
        <v>3958</v>
      </c>
      <c r="G130" s="179" t="s">
        <v>162</v>
      </c>
      <c r="H130" s="180">
        <v>27</v>
      </c>
      <c r="I130" s="181"/>
      <c r="J130" s="182">
        <f>ROUND(I130*H130,2)</f>
        <v>0</v>
      </c>
      <c r="K130" s="183"/>
      <c r="L130" s="41"/>
      <c r="M130" s="184" t="s">
        <v>19</v>
      </c>
      <c r="N130" s="185" t="s">
        <v>47</v>
      </c>
      <c r="O130" s="66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8" t="s">
        <v>163</v>
      </c>
      <c r="AT130" s="188" t="s">
        <v>159</v>
      </c>
      <c r="AU130" s="188" t="s">
        <v>86</v>
      </c>
      <c r="AY130" s="19" t="s">
        <v>157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9" t="s">
        <v>84</v>
      </c>
      <c r="BK130" s="189">
        <f>ROUND(I130*H130,2)</f>
        <v>0</v>
      </c>
      <c r="BL130" s="19" t="s">
        <v>163</v>
      </c>
      <c r="BM130" s="188" t="s">
        <v>3959</v>
      </c>
    </row>
    <row r="131" spans="1:47" s="2" customFormat="1" ht="10">
      <c r="A131" s="36"/>
      <c r="B131" s="37"/>
      <c r="C131" s="38"/>
      <c r="D131" s="212" t="s">
        <v>178</v>
      </c>
      <c r="E131" s="38"/>
      <c r="F131" s="213" t="s">
        <v>3960</v>
      </c>
      <c r="G131" s="38"/>
      <c r="H131" s="38"/>
      <c r="I131" s="214"/>
      <c r="J131" s="38"/>
      <c r="K131" s="38"/>
      <c r="L131" s="41"/>
      <c r="M131" s="215"/>
      <c r="N131" s="216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178</v>
      </c>
      <c r="AU131" s="19" t="s">
        <v>86</v>
      </c>
    </row>
    <row r="132" spans="2:51" s="13" customFormat="1" ht="10">
      <c r="B132" s="190"/>
      <c r="C132" s="191"/>
      <c r="D132" s="192" t="s">
        <v>165</v>
      </c>
      <c r="E132" s="193" t="s">
        <v>19</v>
      </c>
      <c r="F132" s="194" t="s">
        <v>3919</v>
      </c>
      <c r="G132" s="191"/>
      <c r="H132" s="193" t="s">
        <v>19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165</v>
      </c>
      <c r="AU132" s="200" t="s">
        <v>86</v>
      </c>
      <c r="AV132" s="13" t="s">
        <v>84</v>
      </c>
      <c r="AW132" s="13" t="s">
        <v>37</v>
      </c>
      <c r="AX132" s="13" t="s">
        <v>76</v>
      </c>
      <c r="AY132" s="200" t="s">
        <v>157</v>
      </c>
    </row>
    <row r="133" spans="2:51" s="13" customFormat="1" ht="10">
      <c r="B133" s="190"/>
      <c r="C133" s="191"/>
      <c r="D133" s="192" t="s">
        <v>165</v>
      </c>
      <c r="E133" s="193" t="s">
        <v>19</v>
      </c>
      <c r="F133" s="194" t="s">
        <v>3961</v>
      </c>
      <c r="G133" s="191"/>
      <c r="H133" s="193" t="s">
        <v>19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165</v>
      </c>
      <c r="AU133" s="200" t="s">
        <v>86</v>
      </c>
      <c r="AV133" s="13" t="s">
        <v>84</v>
      </c>
      <c r="AW133" s="13" t="s">
        <v>37</v>
      </c>
      <c r="AX133" s="13" t="s">
        <v>76</v>
      </c>
      <c r="AY133" s="200" t="s">
        <v>157</v>
      </c>
    </row>
    <row r="134" spans="2:51" s="13" customFormat="1" ht="10">
      <c r="B134" s="190"/>
      <c r="C134" s="191"/>
      <c r="D134" s="192" t="s">
        <v>165</v>
      </c>
      <c r="E134" s="193" t="s">
        <v>19</v>
      </c>
      <c r="F134" s="194" t="s">
        <v>3962</v>
      </c>
      <c r="G134" s="191"/>
      <c r="H134" s="193" t="s">
        <v>19</v>
      </c>
      <c r="I134" s="195"/>
      <c r="J134" s="191"/>
      <c r="K134" s="191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165</v>
      </c>
      <c r="AU134" s="200" t="s">
        <v>86</v>
      </c>
      <c r="AV134" s="13" t="s">
        <v>84</v>
      </c>
      <c r="AW134" s="13" t="s">
        <v>37</v>
      </c>
      <c r="AX134" s="13" t="s">
        <v>76</v>
      </c>
      <c r="AY134" s="200" t="s">
        <v>157</v>
      </c>
    </row>
    <row r="135" spans="2:51" s="14" customFormat="1" ht="10">
      <c r="B135" s="201"/>
      <c r="C135" s="202"/>
      <c r="D135" s="192" t="s">
        <v>165</v>
      </c>
      <c r="E135" s="203" t="s">
        <v>19</v>
      </c>
      <c r="F135" s="204" t="s">
        <v>3963</v>
      </c>
      <c r="G135" s="202"/>
      <c r="H135" s="205">
        <v>8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165</v>
      </c>
      <c r="AU135" s="211" t="s">
        <v>86</v>
      </c>
      <c r="AV135" s="14" t="s">
        <v>86</v>
      </c>
      <c r="AW135" s="14" t="s">
        <v>37</v>
      </c>
      <c r="AX135" s="14" t="s">
        <v>76</v>
      </c>
      <c r="AY135" s="211" t="s">
        <v>157</v>
      </c>
    </row>
    <row r="136" spans="2:51" s="13" customFormat="1" ht="10">
      <c r="B136" s="190"/>
      <c r="C136" s="191"/>
      <c r="D136" s="192" t="s">
        <v>165</v>
      </c>
      <c r="E136" s="193" t="s">
        <v>19</v>
      </c>
      <c r="F136" s="194" t="s">
        <v>3964</v>
      </c>
      <c r="G136" s="191"/>
      <c r="H136" s="193" t="s">
        <v>19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165</v>
      </c>
      <c r="AU136" s="200" t="s">
        <v>86</v>
      </c>
      <c r="AV136" s="13" t="s">
        <v>84</v>
      </c>
      <c r="AW136" s="13" t="s">
        <v>37</v>
      </c>
      <c r="AX136" s="13" t="s">
        <v>76</v>
      </c>
      <c r="AY136" s="200" t="s">
        <v>157</v>
      </c>
    </row>
    <row r="137" spans="2:51" s="14" customFormat="1" ht="10">
      <c r="B137" s="201"/>
      <c r="C137" s="202"/>
      <c r="D137" s="192" t="s">
        <v>165</v>
      </c>
      <c r="E137" s="203" t="s">
        <v>19</v>
      </c>
      <c r="F137" s="204" t="s">
        <v>3965</v>
      </c>
      <c r="G137" s="202"/>
      <c r="H137" s="205">
        <v>6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165</v>
      </c>
      <c r="AU137" s="211" t="s">
        <v>86</v>
      </c>
      <c r="AV137" s="14" t="s">
        <v>86</v>
      </c>
      <c r="AW137" s="14" t="s">
        <v>37</v>
      </c>
      <c r="AX137" s="14" t="s">
        <v>76</v>
      </c>
      <c r="AY137" s="211" t="s">
        <v>157</v>
      </c>
    </row>
    <row r="138" spans="2:51" s="13" customFormat="1" ht="10">
      <c r="B138" s="190"/>
      <c r="C138" s="191"/>
      <c r="D138" s="192" t="s">
        <v>165</v>
      </c>
      <c r="E138" s="193" t="s">
        <v>19</v>
      </c>
      <c r="F138" s="194" t="s">
        <v>3966</v>
      </c>
      <c r="G138" s="191"/>
      <c r="H138" s="193" t="s">
        <v>19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165</v>
      </c>
      <c r="AU138" s="200" t="s">
        <v>86</v>
      </c>
      <c r="AV138" s="13" t="s">
        <v>84</v>
      </c>
      <c r="AW138" s="13" t="s">
        <v>37</v>
      </c>
      <c r="AX138" s="13" t="s">
        <v>76</v>
      </c>
      <c r="AY138" s="200" t="s">
        <v>157</v>
      </c>
    </row>
    <row r="139" spans="2:51" s="14" customFormat="1" ht="10">
      <c r="B139" s="201"/>
      <c r="C139" s="202"/>
      <c r="D139" s="192" t="s">
        <v>165</v>
      </c>
      <c r="E139" s="203" t="s">
        <v>19</v>
      </c>
      <c r="F139" s="204" t="s">
        <v>3967</v>
      </c>
      <c r="G139" s="202"/>
      <c r="H139" s="205">
        <v>9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165</v>
      </c>
      <c r="AU139" s="211" t="s">
        <v>86</v>
      </c>
      <c r="AV139" s="14" t="s">
        <v>86</v>
      </c>
      <c r="AW139" s="14" t="s">
        <v>37</v>
      </c>
      <c r="AX139" s="14" t="s">
        <v>76</v>
      </c>
      <c r="AY139" s="211" t="s">
        <v>157</v>
      </c>
    </row>
    <row r="140" spans="2:51" s="13" customFormat="1" ht="10">
      <c r="B140" s="190"/>
      <c r="C140" s="191"/>
      <c r="D140" s="192" t="s">
        <v>165</v>
      </c>
      <c r="E140" s="193" t="s">
        <v>19</v>
      </c>
      <c r="F140" s="194" t="s">
        <v>3968</v>
      </c>
      <c r="G140" s="191"/>
      <c r="H140" s="193" t="s">
        <v>19</v>
      </c>
      <c r="I140" s="195"/>
      <c r="J140" s="191"/>
      <c r="K140" s="191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165</v>
      </c>
      <c r="AU140" s="200" t="s">
        <v>86</v>
      </c>
      <c r="AV140" s="13" t="s">
        <v>84</v>
      </c>
      <c r="AW140" s="13" t="s">
        <v>37</v>
      </c>
      <c r="AX140" s="13" t="s">
        <v>76</v>
      </c>
      <c r="AY140" s="200" t="s">
        <v>157</v>
      </c>
    </row>
    <row r="141" spans="2:51" s="14" customFormat="1" ht="10">
      <c r="B141" s="201"/>
      <c r="C141" s="202"/>
      <c r="D141" s="192" t="s">
        <v>165</v>
      </c>
      <c r="E141" s="203" t="s">
        <v>19</v>
      </c>
      <c r="F141" s="204" t="s">
        <v>3969</v>
      </c>
      <c r="G141" s="202"/>
      <c r="H141" s="205">
        <v>1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165</v>
      </c>
      <c r="AU141" s="211" t="s">
        <v>86</v>
      </c>
      <c r="AV141" s="14" t="s">
        <v>86</v>
      </c>
      <c r="AW141" s="14" t="s">
        <v>37</v>
      </c>
      <c r="AX141" s="14" t="s">
        <v>76</v>
      </c>
      <c r="AY141" s="211" t="s">
        <v>157</v>
      </c>
    </row>
    <row r="142" spans="2:51" s="14" customFormat="1" ht="10">
      <c r="B142" s="201"/>
      <c r="C142" s="202"/>
      <c r="D142" s="192" t="s">
        <v>165</v>
      </c>
      <c r="E142" s="203" t="s">
        <v>19</v>
      </c>
      <c r="F142" s="204" t="s">
        <v>3970</v>
      </c>
      <c r="G142" s="202"/>
      <c r="H142" s="205">
        <v>2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165</v>
      </c>
      <c r="AU142" s="211" t="s">
        <v>86</v>
      </c>
      <c r="AV142" s="14" t="s">
        <v>86</v>
      </c>
      <c r="AW142" s="14" t="s">
        <v>37</v>
      </c>
      <c r="AX142" s="14" t="s">
        <v>76</v>
      </c>
      <c r="AY142" s="211" t="s">
        <v>157</v>
      </c>
    </row>
    <row r="143" spans="2:51" s="14" customFormat="1" ht="10">
      <c r="B143" s="201"/>
      <c r="C143" s="202"/>
      <c r="D143" s="192" t="s">
        <v>165</v>
      </c>
      <c r="E143" s="203" t="s">
        <v>19</v>
      </c>
      <c r="F143" s="204" t="s">
        <v>3971</v>
      </c>
      <c r="G143" s="202"/>
      <c r="H143" s="205">
        <v>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165</v>
      </c>
      <c r="AU143" s="211" t="s">
        <v>86</v>
      </c>
      <c r="AV143" s="14" t="s">
        <v>86</v>
      </c>
      <c r="AW143" s="14" t="s">
        <v>37</v>
      </c>
      <c r="AX143" s="14" t="s">
        <v>76</v>
      </c>
      <c r="AY143" s="211" t="s">
        <v>157</v>
      </c>
    </row>
    <row r="144" spans="2:51" s="15" customFormat="1" ht="10">
      <c r="B144" s="217"/>
      <c r="C144" s="218"/>
      <c r="D144" s="192" t="s">
        <v>165</v>
      </c>
      <c r="E144" s="219" t="s">
        <v>19</v>
      </c>
      <c r="F144" s="220" t="s">
        <v>183</v>
      </c>
      <c r="G144" s="218"/>
      <c r="H144" s="221">
        <v>27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165</v>
      </c>
      <c r="AU144" s="227" t="s">
        <v>86</v>
      </c>
      <c r="AV144" s="15" t="s">
        <v>163</v>
      </c>
      <c r="AW144" s="15" t="s">
        <v>37</v>
      </c>
      <c r="AX144" s="15" t="s">
        <v>84</v>
      </c>
      <c r="AY144" s="227" t="s">
        <v>157</v>
      </c>
    </row>
    <row r="145" spans="1:65" s="2" customFormat="1" ht="14.4" customHeight="1">
      <c r="A145" s="36"/>
      <c r="B145" s="37"/>
      <c r="C145" s="176" t="s">
        <v>232</v>
      </c>
      <c r="D145" s="176" t="s">
        <v>159</v>
      </c>
      <c r="E145" s="177" t="s">
        <v>3972</v>
      </c>
      <c r="F145" s="178" t="s">
        <v>3973</v>
      </c>
      <c r="G145" s="179" t="s">
        <v>162</v>
      </c>
      <c r="H145" s="180">
        <v>1922</v>
      </c>
      <c r="I145" s="181"/>
      <c r="J145" s="182">
        <f>ROUND(I145*H145,2)</f>
        <v>0</v>
      </c>
      <c r="K145" s="183"/>
      <c r="L145" s="41"/>
      <c r="M145" s="184" t="s">
        <v>19</v>
      </c>
      <c r="N145" s="185" t="s">
        <v>47</v>
      </c>
      <c r="O145" s="66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8" t="s">
        <v>163</v>
      </c>
      <c r="AT145" s="188" t="s">
        <v>159</v>
      </c>
      <c r="AU145" s="188" t="s">
        <v>86</v>
      </c>
      <c r="AY145" s="19" t="s">
        <v>157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9" t="s">
        <v>84</v>
      </c>
      <c r="BK145" s="189">
        <f>ROUND(I145*H145,2)</f>
        <v>0</v>
      </c>
      <c r="BL145" s="19" t="s">
        <v>163</v>
      </c>
      <c r="BM145" s="188" t="s">
        <v>3974</v>
      </c>
    </row>
    <row r="146" spans="1:47" s="2" customFormat="1" ht="10">
      <c r="A146" s="36"/>
      <c r="B146" s="37"/>
      <c r="C146" s="38"/>
      <c r="D146" s="212" t="s">
        <v>178</v>
      </c>
      <c r="E146" s="38"/>
      <c r="F146" s="213" t="s">
        <v>3975</v>
      </c>
      <c r="G146" s="38"/>
      <c r="H146" s="38"/>
      <c r="I146" s="214"/>
      <c r="J146" s="38"/>
      <c r="K146" s="38"/>
      <c r="L146" s="41"/>
      <c r="M146" s="215"/>
      <c r="N146" s="216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178</v>
      </c>
      <c r="AU146" s="19" t="s">
        <v>86</v>
      </c>
    </row>
    <row r="147" spans="2:51" s="13" customFormat="1" ht="10">
      <c r="B147" s="190"/>
      <c r="C147" s="191"/>
      <c r="D147" s="192" t="s">
        <v>165</v>
      </c>
      <c r="E147" s="193" t="s">
        <v>19</v>
      </c>
      <c r="F147" s="194" t="s">
        <v>3919</v>
      </c>
      <c r="G147" s="191"/>
      <c r="H147" s="193" t="s">
        <v>19</v>
      </c>
      <c r="I147" s="195"/>
      <c r="J147" s="191"/>
      <c r="K147" s="191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165</v>
      </c>
      <c r="AU147" s="200" t="s">
        <v>86</v>
      </c>
      <c r="AV147" s="13" t="s">
        <v>84</v>
      </c>
      <c r="AW147" s="13" t="s">
        <v>37</v>
      </c>
      <c r="AX147" s="13" t="s">
        <v>76</v>
      </c>
      <c r="AY147" s="200" t="s">
        <v>157</v>
      </c>
    </row>
    <row r="148" spans="2:51" s="13" customFormat="1" ht="10">
      <c r="B148" s="190"/>
      <c r="C148" s="191"/>
      <c r="D148" s="192" t="s">
        <v>165</v>
      </c>
      <c r="E148" s="193" t="s">
        <v>19</v>
      </c>
      <c r="F148" s="194" t="s">
        <v>3920</v>
      </c>
      <c r="G148" s="191"/>
      <c r="H148" s="193" t="s">
        <v>19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165</v>
      </c>
      <c r="AU148" s="200" t="s">
        <v>86</v>
      </c>
      <c r="AV148" s="13" t="s">
        <v>84</v>
      </c>
      <c r="AW148" s="13" t="s">
        <v>37</v>
      </c>
      <c r="AX148" s="13" t="s">
        <v>76</v>
      </c>
      <c r="AY148" s="200" t="s">
        <v>157</v>
      </c>
    </row>
    <row r="149" spans="2:51" s="13" customFormat="1" ht="10">
      <c r="B149" s="190"/>
      <c r="C149" s="191"/>
      <c r="D149" s="192" t="s">
        <v>165</v>
      </c>
      <c r="E149" s="193" t="s">
        <v>19</v>
      </c>
      <c r="F149" s="194" t="s">
        <v>3976</v>
      </c>
      <c r="G149" s="191"/>
      <c r="H149" s="193" t="s">
        <v>19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165</v>
      </c>
      <c r="AU149" s="200" t="s">
        <v>86</v>
      </c>
      <c r="AV149" s="13" t="s">
        <v>84</v>
      </c>
      <c r="AW149" s="13" t="s">
        <v>37</v>
      </c>
      <c r="AX149" s="13" t="s">
        <v>76</v>
      </c>
      <c r="AY149" s="200" t="s">
        <v>157</v>
      </c>
    </row>
    <row r="150" spans="2:51" s="13" customFormat="1" ht="10">
      <c r="B150" s="190"/>
      <c r="C150" s="191"/>
      <c r="D150" s="192" t="s">
        <v>165</v>
      </c>
      <c r="E150" s="193" t="s">
        <v>19</v>
      </c>
      <c r="F150" s="194" t="s">
        <v>3977</v>
      </c>
      <c r="G150" s="191"/>
      <c r="H150" s="193" t="s">
        <v>19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165</v>
      </c>
      <c r="AU150" s="200" t="s">
        <v>86</v>
      </c>
      <c r="AV150" s="13" t="s">
        <v>84</v>
      </c>
      <c r="AW150" s="13" t="s">
        <v>37</v>
      </c>
      <c r="AX150" s="13" t="s">
        <v>76</v>
      </c>
      <c r="AY150" s="200" t="s">
        <v>157</v>
      </c>
    </row>
    <row r="151" spans="2:51" s="13" customFormat="1" ht="10">
      <c r="B151" s="190"/>
      <c r="C151" s="191"/>
      <c r="D151" s="192" t="s">
        <v>165</v>
      </c>
      <c r="E151" s="193" t="s">
        <v>19</v>
      </c>
      <c r="F151" s="194" t="s">
        <v>3978</v>
      </c>
      <c r="G151" s="191"/>
      <c r="H151" s="193" t="s">
        <v>19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165</v>
      </c>
      <c r="AU151" s="200" t="s">
        <v>86</v>
      </c>
      <c r="AV151" s="13" t="s">
        <v>84</v>
      </c>
      <c r="AW151" s="13" t="s">
        <v>37</v>
      </c>
      <c r="AX151" s="13" t="s">
        <v>76</v>
      </c>
      <c r="AY151" s="200" t="s">
        <v>157</v>
      </c>
    </row>
    <row r="152" spans="2:51" s="14" customFormat="1" ht="10">
      <c r="B152" s="201"/>
      <c r="C152" s="202"/>
      <c r="D152" s="192" t="s">
        <v>165</v>
      </c>
      <c r="E152" s="203" t="s">
        <v>19</v>
      </c>
      <c r="F152" s="204" t="s">
        <v>3979</v>
      </c>
      <c r="G152" s="202"/>
      <c r="H152" s="205">
        <v>174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165</v>
      </c>
      <c r="AU152" s="211" t="s">
        <v>86</v>
      </c>
      <c r="AV152" s="14" t="s">
        <v>86</v>
      </c>
      <c r="AW152" s="14" t="s">
        <v>37</v>
      </c>
      <c r="AX152" s="14" t="s">
        <v>76</v>
      </c>
      <c r="AY152" s="211" t="s">
        <v>157</v>
      </c>
    </row>
    <row r="153" spans="2:51" s="16" customFormat="1" ht="10">
      <c r="B153" s="228"/>
      <c r="C153" s="229"/>
      <c r="D153" s="192" t="s">
        <v>165</v>
      </c>
      <c r="E153" s="230" t="s">
        <v>19</v>
      </c>
      <c r="F153" s="231" t="s">
        <v>190</v>
      </c>
      <c r="G153" s="229"/>
      <c r="H153" s="232">
        <v>174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165</v>
      </c>
      <c r="AU153" s="238" t="s">
        <v>86</v>
      </c>
      <c r="AV153" s="16" t="s">
        <v>173</v>
      </c>
      <c r="AW153" s="16" t="s">
        <v>37</v>
      </c>
      <c r="AX153" s="16" t="s">
        <v>76</v>
      </c>
      <c r="AY153" s="238" t="s">
        <v>157</v>
      </c>
    </row>
    <row r="154" spans="2:51" s="13" customFormat="1" ht="10">
      <c r="B154" s="190"/>
      <c r="C154" s="191"/>
      <c r="D154" s="192" t="s">
        <v>165</v>
      </c>
      <c r="E154" s="193" t="s">
        <v>19</v>
      </c>
      <c r="F154" s="194" t="s">
        <v>3980</v>
      </c>
      <c r="G154" s="191"/>
      <c r="H154" s="193" t="s">
        <v>19</v>
      </c>
      <c r="I154" s="195"/>
      <c r="J154" s="191"/>
      <c r="K154" s="191"/>
      <c r="L154" s="196"/>
      <c r="M154" s="197"/>
      <c r="N154" s="198"/>
      <c r="O154" s="198"/>
      <c r="P154" s="198"/>
      <c r="Q154" s="198"/>
      <c r="R154" s="198"/>
      <c r="S154" s="198"/>
      <c r="T154" s="199"/>
      <c r="AT154" s="200" t="s">
        <v>165</v>
      </c>
      <c r="AU154" s="200" t="s">
        <v>86</v>
      </c>
      <c r="AV154" s="13" t="s">
        <v>84</v>
      </c>
      <c r="AW154" s="13" t="s">
        <v>37</v>
      </c>
      <c r="AX154" s="13" t="s">
        <v>76</v>
      </c>
      <c r="AY154" s="200" t="s">
        <v>157</v>
      </c>
    </row>
    <row r="155" spans="2:51" s="14" customFormat="1" ht="10">
      <c r="B155" s="201"/>
      <c r="C155" s="202"/>
      <c r="D155" s="192" t="s">
        <v>165</v>
      </c>
      <c r="E155" s="203" t="s">
        <v>19</v>
      </c>
      <c r="F155" s="204" t="s">
        <v>3981</v>
      </c>
      <c r="G155" s="202"/>
      <c r="H155" s="205">
        <v>11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165</v>
      </c>
      <c r="AU155" s="211" t="s">
        <v>86</v>
      </c>
      <c r="AV155" s="14" t="s">
        <v>86</v>
      </c>
      <c r="AW155" s="14" t="s">
        <v>37</v>
      </c>
      <c r="AX155" s="14" t="s">
        <v>76</v>
      </c>
      <c r="AY155" s="211" t="s">
        <v>157</v>
      </c>
    </row>
    <row r="156" spans="2:51" s="14" customFormat="1" ht="10">
      <c r="B156" s="201"/>
      <c r="C156" s="202"/>
      <c r="D156" s="192" t="s">
        <v>165</v>
      </c>
      <c r="E156" s="203" t="s">
        <v>19</v>
      </c>
      <c r="F156" s="204" t="s">
        <v>3982</v>
      </c>
      <c r="G156" s="202"/>
      <c r="H156" s="205">
        <v>6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165</v>
      </c>
      <c r="AU156" s="211" t="s">
        <v>86</v>
      </c>
      <c r="AV156" s="14" t="s">
        <v>86</v>
      </c>
      <c r="AW156" s="14" t="s">
        <v>37</v>
      </c>
      <c r="AX156" s="14" t="s">
        <v>76</v>
      </c>
      <c r="AY156" s="211" t="s">
        <v>157</v>
      </c>
    </row>
    <row r="157" spans="2:51" s="14" customFormat="1" ht="10">
      <c r="B157" s="201"/>
      <c r="C157" s="202"/>
      <c r="D157" s="192" t="s">
        <v>165</v>
      </c>
      <c r="E157" s="203" t="s">
        <v>19</v>
      </c>
      <c r="F157" s="204" t="s">
        <v>3983</v>
      </c>
      <c r="G157" s="202"/>
      <c r="H157" s="205">
        <v>39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165</v>
      </c>
      <c r="AU157" s="211" t="s">
        <v>86</v>
      </c>
      <c r="AV157" s="14" t="s">
        <v>86</v>
      </c>
      <c r="AW157" s="14" t="s">
        <v>37</v>
      </c>
      <c r="AX157" s="14" t="s">
        <v>76</v>
      </c>
      <c r="AY157" s="211" t="s">
        <v>157</v>
      </c>
    </row>
    <row r="158" spans="2:51" s="14" customFormat="1" ht="10">
      <c r="B158" s="201"/>
      <c r="C158" s="202"/>
      <c r="D158" s="192" t="s">
        <v>165</v>
      </c>
      <c r="E158" s="203" t="s">
        <v>19</v>
      </c>
      <c r="F158" s="204" t="s">
        <v>3984</v>
      </c>
      <c r="G158" s="202"/>
      <c r="H158" s="205">
        <v>28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165</v>
      </c>
      <c r="AU158" s="211" t="s">
        <v>86</v>
      </c>
      <c r="AV158" s="14" t="s">
        <v>86</v>
      </c>
      <c r="AW158" s="14" t="s">
        <v>37</v>
      </c>
      <c r="AX158" s="14" t="s">
        <v>76</v>
      </c>
      <c r="AY158" s="211" t="s">
        <v>157</v>
      </c>
    </row>
    <row r="159" spans="2:51" s="14" customFormat="1" ht="10">
      <c r="B159" s="201"/>
      <c r="C159" s="202"/>
      <c r="D159" s="192" t="s">
        <v>165</v>
      </c>
      <c r="E159" s="203" t="s">
        <v>19</v>
      </c>
      <c r="F159" s="204" t="s">
        <v>3985</v>
      </c>
      <c r="G159" s="202"/>
      <c r="H159" s="205">
        <v>34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165</v>
      </c>
      <c r="AU159" s="211" t="s">
        <v>86</v>
      </c>
      <c r="AV159" s="14" t="s">
        <v>86</v>
      </c>
      <c r="AW159" s="14" t="s">
        <v>37</v>
      </c>
      <c r="AX159" s="14" t="s">
        <v>76</v>
      </c>
      <c r="AY159" s="211" t="s">
        <v>157</v>
      </c>
    </row>
    <row r="160" spans="2:51" s="14" customFormat="1" ht="10">
      <c r="B160" s="201"/>
      <c r="C160" s="202"/>
      <c r="D160" s="192" t="s">
        <v>165</v>
      </c>
      <c r="E160" s="203" t="s">
        <v>19</v>
      </c>
      <c r="F160" s="204" t="s">
        <v>3986</v>
      </c>
      <c r="G160" s="202"/>
      <c r="H160" s="205">
        <v>39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165</v>
      </c>
      <c r="AU160" s="211" t="s">
        <v>86</v>
      </c>
      <c r="AV160" s="14" t="s">
        <v>86</v>
      </c>
      <c r="AW160" s="14" t="s">
        <v>37</v>
      </c>
      <c r="AX160" s="14" t="s">
        <v>76</v>
      </c>
      <c r="AY160" s="211" t="s">
        <v>157</v>
      </c>
    </row>
    <row r="161" spans="2:51" s="14" customFormat="1" ht="10">
      <c r="B161" s="201"/>
      <c r="C161" s="202"/>
      <c r="D161" s="192" t="s">
        <v>165</v>
      </c>
      <c r="E161" s="203" t="s">
        <v>19</v>
      </c>
      <c r="F161" s="204" t="s">
        <v>3987</v>
      </c>
      <c r="G161" s="202"/>
      <c r="H161" s="205">
        <v>37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165</v>
      </c>
      <c r="AU161" s="211" t="s">
        <v>86</v>
      </c>
      <c r="AV161" s="14" t="s">
        <v>86</v>
      </c>
      <c r="AW161" s="14" t="s">
        <v>37</v>
      </c>
      <c r="AX161" s="14" t="s">
        <v>76</v>
      </c>
      <c r="AY161" s="211" t="s">
        <v>157</v>
      </c>
    </row>
    <row r="162" spans="2:51" s="14" customFormat="1" ht="10">
      <c r="B162" s="201"/>
      <c r="C162" s="202"/>
      <c r="D162" s="192" t="s">
        <v>165</v>
      </c>
      <c r="E162" s="203" t="s">
        <v>19</v>
      </c>
      <c r="F162" s="204" t="s">
        <v>3988</v>
      </c>
      <c r="G162" s="202"/>
      <c r="H162" s="205">
        <v>28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165</v>
      </c>
      <c r="AU162" s="211" t="s">
        <v>86</v>
      </c>
      <c r="AV162" s="14" t="s">
        <v>86</v>
      </c>
      <c r="AW162" s="14" t="s">
        <v>37</v>
      </c>
      <c r="AX162" s="14" t="s">
        <v>76</v>
      </c>
      <c r="AY162" s="211" t="s">
        <v>157</v>
      </c>
    </row>
    <row r="163" spans="2:51" s="14" customFormat="1" ht="10">
      <c r="B163" s="201"/>
      <c r="C163" s="202"/>
      <c r="D163" s="192" t="s">
        <v>165</v>
      </c>
      <c r="E163" s="203" t="s">
        <v>19</v>
      </c>
      <c r="F163" s="204" t="s">
        <v>3989</v>
      </c>
      <c r="G163" s="202"/>
      <c r="H163" s="205">
        <v>51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165</v>
      </c>
      <c r="AU163" s="211" t="s">
        <v>86</v>
      </c>
      <c r="AV163" s="14" t="s">
        <v>86</v>
      </c>
      <c r="AW163" s="14" t="s">
        <v>37</v>
      </c>
      <c r="AX163" s="14" t="s">
        <v>76</v>
      </c>
      <c r="AY163" s="211" t="s">
        <v>157</v>
      </c>
    </row>
    <row r="164" spans="2:51" s="14" customFormat="1" ht="10">
      <c r="B164" s="201"/>
      <c r="C164" s="202"/>
      <c r="D164" s="192" t="s">
        <v>165</v>
      </c>
      <c r="E164" s="203" t="s">
        <v>19</v>
      </c>
      <c r="F164" s="204" t="s">
        <v>3990</v>
      </c>
      <c r="G164" s="202"/>
      <c r="H164" s="205">
        <v>28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165</v>
      </c>
      <c r="AU164" s="211" t="s">
        <v>86</v>
      </c>
      <c r="AV164" s="14" t="s">
        <v>86</v>
      </c>
      <c r="AW164" s="14" t="s">
        <v>37</v>
      </c>
      <c r="AX164" s="14" t="s">
        <v>76</v>
      </c>
      <c r="AY164" s="211" t="s">
        <v>157</v>
      </c>
    </row>
    <row r="165" spans="2:51" s="14" customFormat="1" ht="10">
      <c r="B165" s="201"/>
      <c r="C165" s="202"/>
      <c r="D165" s="192" t="s">
        <v>165</v>
      </c>
      <c r="E165" s="203" t="s">
        <v>19</v>
      </c>
      <c r="F165" s="204" t="s">
        <v>3991</v>
      </c>
      <c r="G165" s="202"/>
      <c r="H165" s="205">
        <v>51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165</v>
      </c>
      <c r="AU165" s="211" t="s">
        <v>86</v>
      </c>
      <c r="AV165" s="14" t="s">
        <v>86</v>
      </c>
      <c r="AW165" s="14" t="s">
        <v>37</v>
      </c>
      <c r="AX165" s="14" t="s">
        <v>76</v>
      </c>
      <c r="AY165" s="211" t="s">
        <v>157</v>
      </c>
    </row>
    <row r="166" spans="2:51" s="14" customFormat="1" ht="10">
      <c r="B166" s="201"/>
      <c r="C166" s="202"/>
      <c r="D166" s="192" t="s">
        <v>165</v>
      </c>
      <c r="E166" s="203" t="s">
        <v>19</v>
      </c>
      <c r="F166" s="204" t="s">
        <v>3992</v>
      </c>
      <c r="G166" s="202"/>
      <c r="H166" s="205">
        <v>51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165</v>
      </c>
      <c r="AU166" s="211" t="s">
        <v>86</v>
      </c>
      <c r="AV166" s="14" t="s">
        <v>86</v>
      </c>
      <c r="AW166" s="14" t="s">
        <v>37</v>
      </c>
      <c r="AX166" s="14" t="s">
        <v>76</v>
      </c>
      <c r="AY166" s="211" t="s">
        <v>157</v>
      </c>
    </row>
    <row r="167" spans="2:51" s="14" customFormat="1" ht="10">
      <c r="B167" s="201"/>
      <c r="C167" s="202"/>
      <c r="D167" s="192" t="s">
        <v>165</v>
      </c>
      <c r="E167" s="203" t="s">
        <v>19</v>
      </c>
      <c r="F167" s="204" t="s">
        <v>3993</v>
      </c>
      <c r="G167" s="202"/>
      <c r="H167" s="205">
        <v>28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165</v>
      </c>
      <c r="AU167" s="211" t="s">
        <v>86</v>
      </c>
      <c r="AV167" s="14" t="s">
        <v>86</v>
      </c>
      <c r="AW167" s="14" t="s">
        <v>37</v>
      </c>
      <c r="AX167" s="14" t="s">
        <v>76</v>
      </c>
      <c r="AY167" s="211" t="s">
        <v>157</v>
      </c>
    </row>
    <row r="168" spans="2:51" s="14" customFormat="1" ht="10">
      <c r="B168" s="201"/>
      <c r="C168" s="202"/>
      <c r="D168" s="192" t="s">
        <v>165</v>
      </c>
      <c r="E168" s="203" t="s">
        <v>19</v>
      </c>
      <c r="F168" s="204" t="s">
        <v>3994</v>
      </c>
      <c r="G168" s="202"/>
      <c r="H168" s="205">
        <v>51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165</v>
      </c>
      <c r="AU168" s="211" t="s">
        <v>86</v>
      </c>
      <c r="AV168" s="14" t="s">
        <v>86</v>
      </c>
      <c r="AW168" s="14" t="s">
        <v>37</v>
      </c>
      <c r="AX168" s="14" t="s">
        <v>76</v>
      </c>
      <c r="AY168" s="211" t="s">
        <v>157</v>
      </c>
    </row>
    <row r="169" spans="2:51" s="14" customFormat="1" ht="10">
      <c r="B169" s="201"/>
      <c r="C169" s="202"/>
      <c r="D169" s="192" t="s">
        <v>165</v>
      </c>
      <c r="E169" s="203" t="s">
        <v>19</v>
      </c>
      <c r="F169" s="204" t="s">
        <v>3995</v>
      </c>
      <c r="G169" s="202"/>
      <c r="H169" s="205">
        <v>17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165</v>
      </c>
      <c r="AU169" s="211" t="s">
        <v>86</v>
      </c>
      <c r="AV169" s="14" t="s">
        <v>86</v>
      </c>
      <c r="AW169" s="14" t="s">
        <v>37</v>
      </c>
      <c r="AX169" s="14" t="s">
        <v>76</v>
      </c>
      <c r="AY169" s="211" t="s">
        <v>157</v>
      </c>
    </row>
    <row r="170" spans="2:51" s="14" customFormat="1" ht="10">
      <c r="B170" s="201"/>
      <c r="C170" s="202"/>
      <c r="D170" s="192" t="s">
        <v>165</v>
      </c>
      <c r="E170" s="203" t="s">
        <v>19</v>
      </c>
      <c r="F170" s="204" t="s">
        <v>3996</v>
      </c>
      <c r="G170" s="202"/>
      <c r="H170" s="205">
        <v>17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165</v>
      </c>
      <c r="AU170" s="211" t="s">
        <v>86</v>
      </c>
      <c r="AV170" s="14" t="s">
        <v>86</v>
      </c>
      <c r="AW170" s="14" t="s">
        <v>37</v>
      </c>
      <c r="AX170" s="14" t="s">
        <v>76</v>
      </c>
      <c r="AY170" s="211" t="s">
        <v>157</v>
      </c>
    </row>
    <row r="171" spans="2:51" s="14" customFormat="1" ht="10">
      <c r="B171" s="201"/>
      <c r="C171" s="202"/>
      <c r="D171" s="192" t="s">
        <v>165</v>
      </c>
      <c r="E171" s="203" t="s">
        <v>19</v>
      </c>
      <c r="F171" s="204" t="s">
        <v>3997</v>
      </c>
      <c r="G171" s="202"/>
      <c r="H171" s="205">
        <v>56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165</v>
      </c>
      <c r="AU171" s="211" t="s">
        <v>86</v>
      </c>
      <c r="AV171" s="14" t="s">
        <v>86</v>
      </c>
      <c r="AW171" s="14" t="s">
        <v>37</v>
      </c>
      <c r="AX171" s="14" t="s">
        <v>76</v>
      </c>
      <c r="AY171" s="211" t="s">
        <v>157</v>
      </c>
    </row>
    <row r="172" spans="2:51" s="14" customFormat="1" ht="10">
      <c r="B172" s="201"/>
      <c r="C172" s="202"/>
      <c r="D172" s="192" t="s">
        <v>165</v>
      </c>
      <c r="E172" s="203" t="s">
        <v>19</v>
      </c>
      <c r="F172" s="204" t="s">
        <v>3998</v>
      </c>
      <c r="G172" s="202"/>
      <c r="H172" s="205">
        <v>280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165</v>
      </c>
      <c r="AU172" s="211" t="s">
        <v>86</v>
      </c>
      <c r="AV172" s="14" t="s">
        <v>86</v>
      </c>
      <c r="AW172" s="14" t="s">
        <v>37</v>
      </c>
      <c r="AX172" s="14" t="s">
        <v>76</v>
      </c>
      <c r="AY172" s="211" t="s">
        <v>157</v>
      </c>
    </row>
    <row r="173" spans="2:51" s="14" customFormat="1" ht="10">
      <c r="B173" s="201"/>
      <c r="C173" s="202"/>
      <c r="D173" s="192" t="s">
        <v>165</v>
      </c>
      <c r="E173" s="203" t="s">
        <v>19</v>
      </c>
      <c r="F173" s="204" t="s">
        <v>3999</v>
      </c>
      <c r="G173" s="202"/>
      <c r="H173" s="205">
        <v>336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165</v>
      </c>
      <c r="AU173" s="211" t="s">
        <v>86</v>
      </c>
      <c r="AV173" s="14" t="s">
        <v>86</v>
      </c>
      <c r="AW173" s="14" t="s">
        <v>37</v>
      </c>
      <c r="AX173" s="14" t="s">
        <v>76</v>
      </c>
      <c r="AY173" s="211" t="s">
        <v>157</v>
      </c>
    </row>
    <row r="174" spans="2:51" s="14" customFormat="1" ht="10">
      <c r="B174" s="201"/>
      <c r="C174" s="202"/>
      <c r="D174" s="192" t="s">
        <v>165</v>
      </c>
      <c r="E174" s="203" t="s">
        <v>19</v>
      </c>
      <c r="F174" s="204" t="s">
        <v>4000</v>
      </c>
      <c r="G174" s="202"/>
      <c r="H174" s="205">
        <v>280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165</v>
      </c>
      <c r="AU174" s="211" t="s">
        <v>86</v>
      </c>
      <c r="AV174" s="14" t="s">
        <v>86</v>
      </c>
      <c r="AW174" s="14" t="s">
        <v>37</v>
      </c>
      <c r="AX174" s="14" t="s">
        <v>76</v>
      </c>
      <c r="AY174" s="211" t="s">
        <v>157</v>
      </c>
    </row>
    <row r="175" spans="2:51" s="14" customFormat="1" ht="10">
      <c r="B175" s="201"/>
      <c r="C175" s="202"/>
      <c r="D175" s="192" t="s">
        <v>165</v>
      </c>
      <c r="E175" s="203" t="s">
        <v>19</v>
      </c>
      <c r="F175" s="204" t="s">
        <v>4001</v>
      </c>
      <c r="G175" s="202"/>
      <c r="H175" s="205">
        <v>280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165</v>
      </c>
      <c r="AU175" s="211" t="s">
        <v>86</v>
      </c>
      <c r="AV175" s="14" t="s">
        <v>86</v>
      </c>
      <c r="AW175" s="14" t="s">
        <v>37</v>
      </c>
      <c r="AX175" s="14" t="s">
        <v>76</v>
      </c>
      <c r="AY175" s="211" t="s">
        <v>157</v>
      </c>
    </row>
    <row r="176" spans="2:51" s="15" customFormat="1" ht="10">
      <c r="B176" s="217"/>
      <c r="C176" s="218"/>
      <c r="D176" s="192" t="s">
        <v>165</v>
      </c>
      <c r="E176" s="219" t="s">
        <v>19</v>
      </c>
      <c r="F176" s="220" t="s">
        <v>183</v>
      </c>
      <c r="G176" s="218"/>
      <c r="H176" s="221">
        <v>1922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165</v>
      </c>
      <c r="AU176" s="227" t="s">
        <v>86</v>
      </c>
      <c r="AV176" s="15" t="s">
        <v>163</v>
      </c>
      <c r="AW176" s="15" t="s">
        <v>37</v>
      </c>
      <c r="AX176" s="15" t="s">
        <v>84</v>
      </c>
      <c r="AY176" s="227" t="s">
        <v>157</v>
      </c>
    </row>
    <row r="177" spans="1:65" s="2" customFormat="1" ht="14.4" customHeight="1">
      <c r="A177" s="36"/>
      <c r="B177" s="37"/>
      <c r="C177" s="239" t="s">
        <v>244</v>
      </c>
      <c r="D177" s="239" t="s">
        <v>311</v>
      </c>
      <c r="E177" s="240" t="s">
        <v>4002</v>
      </c>
      <c r="F177" s="241" t="s">
        <v>4003</v>
      </c>
      <c r="G177" s="242" t="s">
        <v>162</v>
      </c>
      <c r="H177" s="243">
        <v>174</v>
      </c>
      <c r="I177" s="244"/>
      <c r="J177" s="245">
        <f>ROUND(I177*H177,2)</f>
        <v>0</v>
      </c>
      <c r="K177" s="246"/>
      <c r="L177" s="247"/>
      <c r="M177" s="248" t="s">
        <v>19</v>
      </c>
      <c r="N177" s="249" t="s">
        <v>47</v>
      </c>
      <c r="O177" s="66"/>
      <c r="P177" s="186">
        <f>O177*H177</f>
        <v>0</v>
      </c>
      <c r="Q177" s="186">
        <v>0.00012</v>
      </c>
      <c r="R177" s="186">
        <f>Q177*H177</f>
        <v>0.02088</v>
      </c>
      <c r="S177" s="186">
        <v>0</v>
      </c>
      <c r="T177" s="187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8" t="s">
        <v>211</v>
      </c>
      <c r="AT177" s="188" t="s">
        <v>311</v>
      </c>
      <c r="AU177" s="188" t="s">
        <v>86</v>
      </c>
      <c r="AY177" s="19" t="s">
        <v>157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9" t="s">
        <v>84</v>
      </c>
      <c r="BK177" s="189">
        <f>ROUND(I177*H177,2)</f>
        <v>0</v>
      </c>
      <c r="BL177" s="19" t="s">
        <v>163</v>
      </c>
      <c r="BM177" s="188" t="s">
        <v>4004</v>
      </c>
    </row>
    <row r="178" spans="2:51" s="13" customFormat="1" ht="10">
      <c r="B178" s="190"/>
      <c r="C178" s="191"/>
      <c r="D178" s="192" t="s">
        <v>165</v>
      </c>
      <c r="E178" s="193" t="s">
        <v>19</v>
      </c>
      <c r="F178" s="194" t="s">
        <v>3919</v>
      </c>
      <c r="G178" s="191"/>
      <c r="H178" s="193" t="s">
        <v>19</v>
      </c>
      <c r="I178" s="195"/>
      <c r="J178" s="191"/>
      <c r="K178" s="191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165</v>
      </c>
      <c r="AU178" s="200" t="s">
        <v>86</v>
      </c>
      <c r="AV178" s="13" t="s">
        <v>84</v>
      </c>
      <c r="AW178" s="13" t="s">
        <v>37</v>
      </c>
      <c r="AX178" s="13" t="s">
        <v>76</v>
      </c>
      <c r="AY178" s="200" t="s">
        <v>157</v>
      </c>
    </row>
    <row r="179" spans="2:51" s="13" customFormat="1" ht="10">
      <c r="B179" s="190"/>
      <c r="C179" s="191"/>
      <c r="D179" s="192" t="s">
        <v>165</v>
      </c>
      <c r="E179" s="193" t="s">
        <v>19</v>
      </c>
      <c r="F179" s="194" t="s">
        <v>3920</v>
      </c>
      <c r="G179" s="191"/>
      <c r="H179" s="193" t="s">
        <v>19</v>
      </c>
      <c r="I179" s="195"/>
      <c r="J179" s="191"/>
      <c r="K179" s="191"/>
      <c r="L179" s="196"/>
      <c r="M179" s="197"/>
      <c r="N179" s="198"/>
      <c r="O179" s="198"/>
      <c r="P179" s="198"/>
      <c r="Q179" s="198"/>
      <c r="R179" s="198"/>
      <c r="S179" s="198"/>
      <c r="T179" s="199"/>
      <c r="AT179" s="200" t="s">
        <v>165</v>
      </c>
      <c r="AU179" s="200" t="s">
        <v>86</v>
      </c>
      <c r="AV179" s="13" t="s">
        <v>84</v>
      </c>
      <c r="AW179" s="13" t="s">
        <v>37</v>
      </c>
      <c r="AX179" s="13" t="s">
        <v>76</v>
      </c>
      <c r="AY179" s="200" t="s">
        <v>157</v>
      </c>
    </row>
    <row r="180" spans="2:51" s="13" customFormat="1" ht="10">
      <c r="B180" s="190"/>
      <c r="C180" s="191"/>
      <c r="D180" s="192" t="s">
        <v>165</v>
      </c>
      <c r="E180" s="193" t="s">
        <v>19</v>
      </c>
      <c r="F180" s="194" t="s">
        <v>4005</v>
      </c>
      <c r="G180" s="191"/>
      <c r="H180" s="193" t="s">
        <v>19</v>
      </c>
      <c r="I180" s="195"/>
      <c r="J180" s="191"/>
      <c r="K180" s="191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165</v>
      </c>
      <c r="AU180" s="200" t="s">
        <v>86</v>
      </c>
      <c r="AV180" s="13" t="s">
        <v>84</v>
      </c>
      <c r="AW180" s="13" t="s">
        <v>37</v>
      </c>
      <c r="AX180" s="13" t="s">
        <v>76</v>
      </c>
      <c r="AY180" s="200" t="s">
        <v>157</v>
      </c>
    </row>
    <row r="181" spans="2:51" s="13" customFormat="1" ht="10">
      <c r="B181" s="190"/>
      <c r="C181" s="191"/>
      <c r="D181" s="192" t="s">
        <v>165</v>
      </c>
      <c r="E181" s="193" t="s">
        <v>19</v>
      </c>
      <c r="F181" s="194" t="s">
        <v>3977</v>
      </c>
      <c r="G181" s="191"/>
      <c r="H181" s="193" t="s">
        <v>19</v>
      </c>
      <c r="I181" s="195"/>
      <c r="J181" s="191"/>
      <c r="K181" s="191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165</v>
      </c>
      <c r="AU181" s="200" t="s">
        <v>86</v>
      </c>
      <c r="AV181" s="13" t="s">
        <v>84</v>
      </c>
      <c r="AW181" s="13" t="s">
        <v>37</v>
      </c>
      <c r="AX181" s="13" t="s">
        <v>76</v>
      </c>
      <c r="AY181" s="200" t="s">
        <v>157</v>
      </c>
    </row>
    <row r="182" spans="2:51" s="14" customFormat="1" ht="10">
      <c r="B182" s="201"/>
      <c r="C182" s="202"/>
      <c r="D182" s="192" t="s">
        <v>165</v>
      </c>
      <c r="E182" s="203" t="s">
        <v>19</v>
      </c>
      <c r="F182" s="204" t="s">
        <v>4006</v>
      </c>
      <c r="G182" s="202"/>
      <c r="H182" s="205">
        <v>174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165</v>
      </c>
      <c r="AU182" s="211" t="s">
        <v>86</v>
      </c>
      <c r="AV182" s="14" t="s">
        <v>86</v>
      </c>
      <c r="AW182" s="14" t="s">
        <v>37</v>
      </c>
      <c r="AX182" s="14" t="s">
        <v>84</v>
      </c>
      <c r="AY182" s="211" t="s">
        <v>157</v>
      </c>
    </row>
    <row r="183" spans="1:65" s="2" customFormat="1" ht="14.4" customHeight="1">
      <c r="A183" s="36"/>
      <c r="B183" s="37"/>
      <c r="C183" s="239" t="s">
        <v>251</v>
      </c>
      <c r="D183" s="239" t="s">
        <v>311</v>
      </c>
      <c r="E183" s="240" t="s">
        <v>4007</v>
      </c>
      <c r="F183" s="241" t="s">
        <v>4008</v>
      </c>
      <c r="G183" s="242" t="s">
        <v>162</v>
      </c>
      <c r="H183" s="243">
        <v>11</v>
      </c>
      <c r="I183" s="244"/>
      <c r="J183" s="245">
        <f>ROUND(I183*H183,2)</f>
        <v>0</v>
      </c>
      <c r="K183" s="246"/>
      <c r="L183" s="247"/>
      <c r="M183" s="248" t="s">
        <v>19</v>
      </c>
      <c r="N183" s="249" t="s">
        <v>47</v>
      </c>
      <c r="O183" s="66"/>
      <c r="P183" s="186">
        <f>O183*H183</f>
        <v>0</v>
      </c>
      <c r="Q183" s="186">
        <v>0.001</v>
      </c>
      <c r="R183" s="186">
        <f>Q183*H183</f>
        <v>0.011</v>
      </c>
      <c r="S183" s="186">
        <v>0</v>
      </c>
      <c r="T183" s="187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8" t="s">
        <v>211</v>
      </c>
      <c r="AT183" s="188" t="s">
        <v>311</v>
      </c>
      <c r="AU183" s="188" t="s">
        <v>86</v>
      </c>
      <c r="AY183" s="19" t="s">
        <v>157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9" t="s">
        <v>84</v>
      </c>
      <c r="BK183" s="189">
        <f>ROUND(I183*H183,2)</f>
        <v>0</v>
      </c>
      <c r="BL183" s="19" t="s">
        <v>163</v>
      </c>
      <c r="BM183" s="188" t="s">
        <v>4009</v>
      </c>
    </row>
    <row r="184" spans="2:51" s="13" customFormat="1" ht="10">
      <c r="B184" s="190"/>
      <c r="C184" s="191"/>
      <c r="D184" s="192" t="s">
        <v>165</v>
      </c>
      <c r="E184" s="193" t="s">
        <v>19</v>
      </c>
      <c r="F184" s="194" t="s">
        <v>3919</v>
      </c>
      <c r="G184" s="191"/>
      <c r="H184" s="193" t="s">
        <v>19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165</v>
      </c>
      <c r="AU184" s="200" t="s">
        <v>86</v>
      </c>
      <c r="AV184" s="13" t="s">
        <v>84</v>
      </c>
      <c r="AW184" s="13" t="s">
        <v>37</v>
      </c>
      <c r="AX184" s="13" t="s">
        <v>76</v>
      </c>
      <c r="AY184" s="200" t="s">
        <v>157</v>
      </c>
    </row>
    <row r="185" spans="2:51" s="13" customFormat="1" ht="10">
      <c r="B185" s="190"/>
      <c r="C185" s="191"/>
      <c r="D185" s="192" t="s">
        <v>165</v>
      </c>
      <c r="E185" s="193" t="s">
        <v>19</v>
      </c>
      <c r="F185" s="194" t="s">
        <v>3920</v>
      </c>
      <c r="G185" s="191"/>
      <c r="H185" s="193" t="s">
        <v>19</v>
      </c>
      <c r="I185" s="195"/>
      <c r="J185" s="191"/>
      <c r="K185" s="191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165</v>
      </c>
      <c r="AU185" s="200" t="s">
        <v>86</v>
      </c>
      <c r="AV185" s="13" t="s">
        <v>84</v>
      </c>
      <c r="AW185" s="13" t="s">
        <v>37</v>
      </c>
      <c r="AX185" s="13" t="s">
        <v>76</v>
      </c>
      <c r="AY185" s="200" t="s">
        <v>157</v>
      </c>
    </row>
    <row r="186" spans="2:51" s="13" customFormat="1" ht="10">
      <c r="B186" s="190"/>
      <c r="C186" s="191"/>
      <c r="D186" s="192" t="s">
        <v>165</v>
      </c>
      <c r="E186" s="193" t="s">
        <v>19</v>
      </c>
      <c r="F186" s="194" t="s">
        <v>4010</v>
      </c>
      <c r="G186" s="191"/>
      <c r="H186" s="193" t="s">
        <v>19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165</v>
      </c>
      <c r="AU186" s="200" t="s">
        <v>86</v>
      </c>
      <c r="AV186" s="13" t="s">
        <v>84</v>
      </c>
      <c r="AW186" s="13" t="s">
        <v>37</v>
      </c>
      <c r="AX186" s="13" t="s">
        <v>76</v>
      </c>
      <c r="AY186" s="200" t="s">
        <v>157</v>
      </c>
    </row>
    <row r="187" spans="2:51" s="13" customFormat="1" ht="10">
      <c r="B187" s="190"/>
      <c r="C187" s="191"/>
      <c r="D187" s="192" t="s">
        <v>165</v>
      </c>
      <c r="E187" s="193" t="s">
        <v>19</v>
      </c>
      <c r="F187" s="194" t="s">
        <v>3980</v>
      </c>
      <c r="G187" s="191"/>
      <c r="H187" s="193" t="s">
        <v>19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165</v>
      </c>
      <c r="AU187" s="200" t="s">
        <v>86</v>
      </c>
      <c r="AV187" s="13" t="s">
        <v>84</v>
      </c>
      <c r="AW187" s="13" t="s">
        <v>37</v>
      </c>
      <c r="AX187" s="13" t="s">
        <v>76</v>
      </c>
      <c r="AY187" s="200" t="s">
        <v>157</v>
      </c>
    </row>
    <row r="188" spans="2:51" s="14" customFormat="1" ht="10">
      <c r="B188" s="201"/>
      <c r="C188" s="202"/>
      <c r="D188" s="192" t="s">
        <v>165</v>
      </c>
      <c r="E188" s="203" t="s">
        <v>19</v>
      </c>
      <c r="F188" s="204" t="s">
        <v>4011</v>
      </c>
      <c r="G188" s="202"/>
      <c r="H188" s="205">
        <v>11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165</v>
      </c>
      <c r="AU188" s="211" t="s">
        <v>86</v>
      </c>
      <c r="AV188" s="14" t="s">
        <v>86</v>
      </c>
      <c r="AW188" s="14" t="s">
        <v>37</v>
      </c>
      <c r="AX188" s="14" t="s">
        <v>84</v>
      </c>
      <c r="AY188" s="211" t="s">
        <v>157</v>
      </c>
    </row>
    <row r="189" spans="1:65" s="2" customFormat="1" ht="14.4" customHeight="1">
      <c r="A189" s="36"/>
      <c r="B189" s="37"/>
      <c r="C189" s="239" t="s">
        <v>261</v>
      </c>
      <c r="D189" s="239" t="s">
        <v>311</v>
      </c>
      <c r="E189" s="240" t="s">
        <v>4012</v>
      </c>
      <c r="F189" s="241" t="s">
        <v>4013</v>
      </c>
      <c r="G189" s="242" t="s">
        <v>162</v>
      </c>
      <c r="H189" s="243">
        <v>6</v>
      </c>
      <c r="I189" s="244"/>
      <c r="J189" s="245">
        <f>ROUND(I189*H189,2)</f>
        <v>0</v>
      </c>
      <c r="K189" s="246"/>
      <c r="L189" s="247"/>
      <c r="M189" s="248" t="s">
        <v>19</v>
      </c>
      <c r="N189" s="249" t="s">
        <v>47</v>
      </c>
      <c r="O189" s="66"/>
      <c r="P189" s="186">
        <f>O189*H189</f>
        <v>0</v>
      </c>
      <c r="Q189" s="186">
        <v>0.001</v>
      </c>
      <c r="R189" s="186">
        <f>Q189*H189</f>
        <v>0.006</v>
      </c>
      <c r="S189" s="186">
        <v>0</v>
      </c>
      <c r="T189" s="187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8" t="s">
        <v>211</v>
      </c>
      <c r="AT189" s="188" t="s">
        <v>311</v>
      </c>
      <c r="AU189" s="188" t="s">
        <v>86</v>
      </c>
      <c r="AY189" s="19" t="s">
        <v>157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9" t="s">
        <v>84</v>
      </c>
      <c r="BK189" s="189">
        <f>ROUND(I189*H189,2)</f>
        <v>0</v>
      </c>
      <c r="BL189" s="19" t="s">
        <v>163</v>
      </c>
      <c r="BM189" s="188" t="s">
        <v>4014</v>
      </c>
    </row>
    <row r="190" spans="2:51" s="13" customFormat="1" ht="10">
      <c r="B190" s="190"/>
      <c r="C190" s="191"/>
      <c r="D190" s="192" t="s">
        <v>165</v>
      </c>
      <c r="E190" s="193" t="s">
        <v>19</v>
      </c>
      <c r="F190" s="194" t="s">
        <v>3919</v>
      </c>
      <c r="G190" s="191"/>
      <c r="H190" s="193" t="s">
        <v>19</v>
      </c>
      <c r="I190" s="195"/>
      <c r="J190" s="191"/>
      <c r="K190" s="191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165</v>
      </c>
      <c r="AU190" s="200" t="s">
        <v>86</v>
      </c>
      <c r="AV190" s="13" t="s">
        <v>84</v>
      </c>
      <c r="AW190" s="13" t="s">
        <v>37</v>
      </c>
      <c r="AX190" s="13" t="s">
        <v>76</v>
      </c>
      <c r="AY190" s="200" t="s">
        <v>157</v>
      </c>
    </row>
    <row r="191" spans="2:51" s="13" customFormat="1" ht="10">
      <c r="B191" s="190"/>
      <c r="C191" s="191"/>
      <c r="D191" s="192" t="s">
        <v>165</v>
      </c>
      <c r="E191" s="193" t="s">
        <v>19</v>
      </c>
      <c r="F191" s="194" t="s">
        <v>3920</v>
      </c>
      <c r="G191" s="191"/>
      <c r="H191" s="193" t="s">
        <v>19</v>
      </c>
      <c r="I191" s="195"/>
      <c r="J191" s="191"/>
      <c r="K191" s="191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165</v>
      </c>
      <c r="AU191" s="200" t="s">
        <v>86</v>
      </c>
      <c r="AV191" s="13" t="s">
        <v>84</v>
      </c>
      <c r="AW191" s="13" t="s">
        <v>37</v>
      </c>
      <c r="AX191" s="13" t="s">
        <v>76</v>
      </c>
      <c r="AY191" s="200" t="s">
        <v>157</v>
      </c>
    </row>
    <row r="192" spans="2:51" s="13" customFormat="1" ht="10">
      <c r="B192" s="190"/>
      <c r="C192" s="191"/>
      <c r="D192" s="192" t="s">
        <v>165</v>
      </c>
      <c r="E192" s="193" t="s">
        <v>19</v>
      </c>
      <c r="F192" s="194" t="s">
        <v>4010</v>
      </c>
      <c r="G192" s="191"/>
      <c r="H192" s="193" t="s">
        <v>19</v>
      </c>
      <c r="I192" s="195"/>
      <c r="J192" s="191"/>
      <c r="K192" s="191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165</v>
      </c>
      <c r="AU192" s="200" t="s">
        <v>86</v>
      </c>
      <c r="AV192" s="13" t="s">
        <v>84</v>
      </c>
      <c r="AW192" s="13" t="s">
        <v>37</v>
      </c>
      <c r="AX192" s="13" t="s">
        <v>76</v>
      </c>
      <c r="AY192" s="200" t="s">
        <v>157</v>
      </c>
    </row>
    <row r="193" spans="2:51" s="13" customFormat="1" ht="10">
      <c r="B193" s="190"/>
      <c r="C193" s="191"/>
      <c r="D193" s="192" t="s">
        <v>165</v>
      </c>
      <c r="E193" s="193" t="s">
        <v>19</v>
      </c>
      <c r="F193" s="194" t="s">
        <v>3980</v>
      </c>
      <c r="G193" s="191"/>
      <c r="H193" s="193" t="s">
        <v>19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165</v>
      </c>
      <c r="AU193" s="200" t="s">
        <v>86</v>
      </c>
      <c r="AV193" s="13" t="s">
        <v>84</v>
      </c>
      <c r="AW193" s="13" t="s">
        <v>37</v>
      </c>
      <c r="AX193" s="13" t="s">
        <v>76</v>
      </c>
      <c r="AY193" s="200" t="s">
        <v>157</v>
      </c>
    </row>
    <row r="194" spans="2:51" s="14" customFormat="1" ht="10">
      <c r="B194" s="201"/>
      <c r="C194" s="202"/>
      <c r="D194" s="192" t="s">
        <v>165</v>
      </c>
      <c r="E194" s="203" t="s">
        <v>19</v>
      </c>
      <c r="F194" s="204" t="s">
        <v>4015</v>
      </c>
      <c r="G194" s="202"/>
      <c r="H194" s="205">
        <v>6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165</v>
      </c>
      <c r="AU194" s="211" t="s">
        <v>86</v>
      </c>
      <c r="AV194" s="14" t="s">
        <v>86</v>
      </c>
      <c r="AW194" s="14" t="s">
        <v>37</v>
      </c>
      <c r="AX194" s="14" t="s">
        <v>84</v>
      </c>
      <c r="AY194" s="211" t="s">
        <v>157</v>
      </c>
    </row>
    <row r="195" spans="1:65" s="2" customFormat="1" ht="14.4" customHeight="1">
      <c r="A195" s="36"/>
      <c r="B195" s="37"/>
      <c r="C195" s="239" t="s">
        <v>284</v>
      </c>
      <c r="D195" s="239" t="s">
        <v>311</v>
      </c>
      <c r="E195" s="240" t="s">
        <v>4016</v>
      </c>
      <c r="F195" s="241" t="s">
        <v>4017</v>
      </c>
      <c r="G195" s="242" t="s">
        <v>162</v>
      </c>
      <c r="H195" s="243">
        <v>39</v>
      </c>
      <c r="I195" s="244"/>
      <c r="J195" s="245">
        <f>ROUND(I195*H195,2)</f>
        <v>0</v>
      </c>
      <c r="K195" s="246"/>
      <c r="L195" s="247"/>
      <c r="M195" s="248" t="s">
        <v>19</v>
      </c>
      <c r="N195" s="249" t="s">
        <v>47</v>
      </c>
      <c r="O195" s="66"/>
      <c r="P195" s="186">
        <f>O195*H195</f>
        <v>0</v>
      </c>
      <c r="Q195" s="186">
        <v>0.018</v>
      </c>
      <c r="R195" s="186">
        <f>Q195*H195</f>
        <v>0.702</v>
      </c>
      <c r="S195" s="186">
        <v>0</v>
      </c>
      <c r="T195" s="187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8" t="s">
        <v>211</v>
      </c>
      <c r="AT195" s="188" t="s">
        <v>311</v>
      </c>
      <c r="AU195" s="188" t="s">
        <v>86</v>
      </c>
      <c r="AY195" s="19" t="s">
        <v>157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9" t="s">
        <v>84</v>
      </c>
      <c r="BK195" s="189">
        <f>ROUND(I195*H195,2)</f>
        <v>0</v>
      </c>
      <c r="BL195" s="19" t="s">
        <v>163</v>
      </c>
      <c r="BM195" s="188" t="s">
        <v>4018</v>
      </c>
    </row>
    <row r="196" spans="2:51" s="13" customFormat="1" ht="10">
      <c r="B196" s="190"/>
      <c r="C196" s="191"/>
      <c r="D196" s="192" t="s">
        <v>165</v>
      </c>
      <c r="E196" s="193" t="s">
        <v>19</v>
      </c>
      <c r="F196" s="194" t="s">
        <v>3919</v>
      </c>
      <c r="G196" s="191"/>
      <c r="H196" s="193" t="s">
        <v>19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165</v>
      </c>
      <c r="AU196" s="200" t="s">
        <v>86</v>
      </c>
      <c r="AV196" s="13" t="s">
        <v>84</v>
      </c>
      <c r="AW196" s="13" t="s">
        <v>37</v>
      </c>
      <c r="AX196" s="13" t="s">
        <v>76</v>
      </c>
      <c r="AY196" s="200" t="s">
        <v>157</v>
      </c>
    </row>
    <row r="197" spans="2:51" s="13" customFormat="1" ht="10">
      <c r="B197" s="190"/>
      <c r="C197" s="191"/>
      <c r="D197" s="192" t="s">
        <v>165</v>
      </c>
      <c r="E197" s="193" t="s">
        <v>19</v>
      </c>
      <c r="F197" s="194" t="s">
        <v>3920</v>
      </c>
      <c r="G197" s="191"/>
      <c r="H197" s="193" t="s">
        <v>19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165</v>
      </c>
      <c r="AU197" s="200" t="s">
        <v>86</v>
      </c>
      <c r="AV197" s="13" t="s">
        <v>84</v>
      </c>
      <c r="AW197" s="13" t="s">
        <v>37</v>
      </c>
      <c r="AX197" s="13" t="s">
        <v>76</v>
      </c>
      <c r="AY197" s="200" t="s">
        <v>157</v>
      </c>
    </row>
    <row r="198" spans="2:51" s="13" customFormat="1" ht="10">
      <c r="B198" s="190"/>
      <c r="C198" s="191"/>
      <c r="D198" s="192" t="s">
        <v>165</v>
      </c>
      <c r="E198" s="193" t="s">
        <v>19</v>
      </c>
      <c r="F198" s="194" t="s">
        <v>4010</v>
      </c>
      <c r="G198" s="191"/>
      <c r="H198" s="193" t="s">
        <v>19</v>
      </c>
      <c r="I198" s="195"/>
      <c r="J198" s="191"/>
      <c r="K198" s="191"/>
      <c r="L198" s="196"/>
      <c r="M198" s="197"/>
      <c r="N198" s="198"/>
      <c r="O198" s="198"/>
      <c r="P198" s="198"/>
      <c r="Q198" s="198"/>
      <c r="R198" s="198"/>
      <c r="S198" s="198"/>
      <c r="T198" s="199"/>
      <c r="AT198" s="200" t="s">
        <v>165</v>
      </c>
      <c r="AU198" s="200" t="s">
        <v>86</v>
      </c>
      <c r="AV198" s="13" t="s">
        <v>84</v>
      </c>
      <c r="AW198" s="13" t="s">
        <v>37</v>
      </c>
      <c r="AX198" s="13" t="s">
        <v>76</v>
      </c>
      <c r="AY198" s="200" t="s">
        <v>157</v>
      </c>
    </row>
    <row r="199" spans="2:51" s="13" customFormat="1" ht="10">
      <c r="B199" s="190"/>
      <c r="C199" s="191"/>
      <c r="D199" s="192" t="s">
        <v>165</v>
      </c>
      <c r="E199" s="193" t="s">
        <v>19</v>
      </c>
      <c r="F199" s="194" t="s">
        <v>3980</v>
      </c>
      <c r="G199" s="191"/>
      <c r="H199" s="193" t="s">
        <v>19</v>
      </c>
      <c r="I199" s="195"/>
      <c r="J199" s="191"/>
      <c r="K199" s="191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165</v>
      </c>
      <c r="AU199" s="200" t="s">
        <v>86</v>
      </c>
      <c r="AV199" s="13" t="s">
        <v>84</v>
      </c>
      <c r="AW199" s="13" t="s">
        <v>37</v>
      </c>
      <c r="AX199" s="13" t="s">
        <v>76</v>
      </c>
      <c r="AY199" s="200" t="s">
        <v>157</v>
      </c>
    </row>
    <row r="200" spans="2:51" s="14" customFormat="1" ht="10">
      <c r="B200" s="201"/>
      <c r="C200" s="202"/>
      <c r="D200" s="192" t="s">
        <v>165</v>
      </c>
      <c r="E200" s="203" t="s">
        <v>19</v>
      </c>
      <c r="F200" s="204" t="s">
        <v>4019</v>
      </c>
      <c r="G200" s="202"/>
      <c r="H200" s="205">
        <v>39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165</v>
      </c>
      <c r="AU200" s="211" t="s">
        <v>86</v>
      </c>
      <c r="AV200" s="14" t="s">
        <v>86</v>
      </c>
      <c r="AW200" s="14" t="s">
        <v>37</v>
      </c>
      <c r="AX200" s="14" t="s">
        <v>84</v>
      </c>
      <c r="AY200" s="211" t="s">
        <v>157</v>
      </c>
    </row>
    <row r="201" spans="1:65" s="2" customFormat="1" ht="14.4" customHeight="1">
      <c r="A201" s="36"/>
      <c r="B201" s="37"/>
      <c r="C201" s="239" t="s">
        <v>8</v>
      </c>
      <c r="D201" s="239" t="s">
        <v>311</v>
      </c>
      <c r="E201" s="240" t="s">
        <v>4020</v>
      </c>
      <c r="F201" s="241" t="s">
        <v>4021</v>
      </c>
      <c r="G201" s="242" t="s">
        <v>162</v>
      </c>
      <c r="H201" s="243">
        <v>28</v>
      </c>
      <c r="I201" s="244"/>
      <c r="J201" s="245">
        <f>ROUND(I201*H201,2)</f>
        <v>0</v>
      </c>
      <c r="K201" s="246"/>
      <c r="L201" s="247"/>
      <c r="M201" s="248" t="s">
        <v>19</v>
      </c>
      <c r="N201" s="249" t="s">
        <v>47</v>
      </c>
      <c r="O201" s="66"/>
      <c r="P201" s="186">
        <f>O201*H201</f>
        <v>0</v>
      </c>
      <c r="Q201" s="186">
        <v>0.018</v>
      </c>
      <c r="R201" s="186">
        <f>Q201*H201</f>
        <v>0.504</v>
      </c>
      <c r="S201" s="186">
        <v>0</v>
      </c>
      <c r="T201" s="187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8" t="s">
        <v>211</v>
      </c>
      <c r="AT201" s="188" t="s">
        <v>311</v>
      </c>
      <c r="AU201" s="188" t="s">
        <v>86</v>
      </c>
      <c r="AY201" s="19" t="s">
        <v>157</v>
      </c>
      <c r="BE201" s="189">
        <f>IF(N201="základní",J201,0)</f>
        <v>0</v>
      </c>
      <c r="BF201" s="189">
        <f>IF(N201="snížená",J201,0)</f>
        <v>0</v>
      </c>
      <c r="BG201" s="189">
        <f>IF(N201="zákl. přenesená",J201,0)</f>
        <v>0</v>
      </c>
      <c r="BH201" s="189">
        <f>IF(N201="sníž. přenesená",J201,0)</f>
        <v>0</v>
      </c>
      <c r="BI201" s="189">
        <f>IF(N201="nulová",J201,0)</f>
        <v>0</v>
      </c>
      <c r="BJ201" s="19" t="s">
        <v>84</v>
      </c>
      <c r="BK201" s="189">
        <f>ROUND(I201*H201,2)</f>
        <v>0</v>
      </c>
      <c r="BL201" s="19" t="s">
        <v>163</v>
      </c>
      <c r="BM201" s="188" t="s">
        <v>4022</v>
      </c>
    </row>
    <row r="202" spans="2:51" s="13" customFormat="1" ht="10">
      <c r="B202" s="190"/>
      <c r="C202" s="191"/>
      <c r="D202" s="192" t="s">
        <v>165</v>
      </c>
      <c r="E202" s="193" t="s">
        <v>19</v>
      </c>
      <c r="F202" s="194" t="s">
        <v>3919</v>
      </c>
      <c r="G202" s="191"/>
      <c r="H202" s="193" t="s">
        <v>19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165</v>
      </c>
      <c r="AU202" s="200" t="s">
        <v>86</v>
      </c>
      <c r="AV202" s="13" t="s">
        <v>84</v>
      </c>
      <c r="AW202" s="13" t="s">
        <v>37</v>
      </c>
      <c r="AX202" s="13" t="s">
        <v>76</v>
      </c>
      <c r="AY202" s="200" t="s">
        <v>157</v>
      </c>
    </row>
    <row r="203" spans="2:51" s="13" customFormat="1" ht="10">
      <c r="B203" s="190"/>
      <c r="C203" s="191"/>
      <c r="D203" s="192" t="s">
        <v>165</v>
      </c>
      <c r="E203" s="193" t="s">
        <v>19</v>
      </c>
      <c r="F203" s="194" t="s">
        <v>3920</v>
      </c>
      <c r="G203" s="191"/>
      <c r="H203" s="193" t="s">
        <v>19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165</v>
      </c>
      <c r="AU203" s="200" t="s">
        <v>86</v>
      </c>
      <c r="AV203" s="13" t="s">
        <v>84</v>
      </c>
      <c r="AW203" s="13" t="s">
        <v>37</v>
      </c>
      <c r="AX203" s="13" t="s">
        <v>76</v>
      </c>
      <c r="AY203" s="200" t="s">
        <v>157</v>
      </c>
    </row>
    <row r="204" spans="2:51" s="13" customFormat="1" ht="10">
      <c r="B204" s="190"/>
      <c r="C204" s="191"/>
      <c r="D204" s="192" t="s">
        <v>165</v>
      </c>
      <c r="E204" s="193" t="s">
        <v>19</v>
      </c>
      <c r="F204" s="194" t="s">
        <v>4010</v>
      </c>
      <c r="G204" s="191"/>
      <c r="H204" s="193" t="s">
        <v>19</v>
      </c>
      <c r="I204" s="195"/>
      <c r="J204" s="191"/>
      <c r="K204" s="191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165</v>
      </c>
      <c r="AU204" s="200" t="s">
        <v>86</v>
      </c>
      <c r="AV204" s="13" t="s">
        <v>84</v>
      </c>
      <c r="AW204" s="13" t="s">
        <v>37</v>
      </c>
      <c r="AX204" s="13" t="s">
        <v>76</v>
      </c>
      <c r="AY204" s="200" t="s">
        <v>157</v>
      </c>
    </row>
    <row r="205" spans="2:51" s="13" customFormat="1" ht="10">
      <c r="B205" s="190"/>
      <c r="C205" s="191"/>
      <c r="D205" s="192" t="s">
        <v>165</v>
      </c>
      <c r="E205" s="193" t="s">
        <v>19</v>
      </c>
      <c r="F205" s="194" t="s">
        <v>3980</v>
      </c>
      <c r="G205" s="191"/>
      <c r="H205" s="193" t="s">
        <v>19</v>
      </c>
      <c r="I205" s="195"/>
      <c r="J205" s="191"/>
      <c r="K205" s="191"/>
      <c r="L205" s="196"/>
      <c r="M205" s="197"/>
      <c r="N205" s="198"/>
      <c r="O205" s="198"/>
      <c r="P205" s="198"/>
      <c r="Q205" s="198"/>
      <c r="R205" s="198"/>
      <c r="S205" s="198"/>
      <c r="T205" s="199"/>
      <c r="AT205" s="200" t="s">
        <v>165</v>
      </c>
      <c r="AU205" s="200" t="s">
        <v>86</v>
      </c>
      <c r="AV205" s="13" t="s">
        <v>84</v>
      </c>
      <c r="AW205" s="13" t="s">
        <v>37</v>
      </c>
      <c r="AX205" s="13" t="s">
        <v>76</v>
      </c>
      <c r="AY205" s="200" t="s">
        <v>157</v>
      </c>
    </row>
    <row r="206" spans="2:51" s="14" customFormat="1" ht="10">
      <c r="B206" s="201"/>
      <c r="C206" s="202"/>
      <c r="D206" s="192" t="s">
        <v>165</v>
      </c>
      <c r="E206" s="203" t="s">
        <v>19</v>
      </c>
      <c r="F206" s="204" t="s">
        <v>4023</v>
      </c>
      <c r="G206" s="202"/>
      <c r="H206" s="205">
        <v>28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165</v>
      </c>
      <c r="AU206" s="211" t="s">
        <v>86</v>
      </c>
      <c r="AV206" s="14" t="s">
        <v>86</v>
      </c>
      <c r="AW206" s="14" t="s">
        <v>37</v>
      </c>
      <c r="AX206" s="14" t="s">
        <v>84</v>
      </c>
      <c r="AY206" s="211" t="s">
        <v>157</v>
      </c>
    </row>
    <row r="207" spans="1:65" s="2" customFormat="1" ht="14.4" customHeight="1">
      <c r="A207" s="36"/>
      <c r="B207" s="37"/>
      <c r="C207" s="239" t="s">
        <v>310</v>
      </c>
      <c r="D207" s="239" t="s">
        <v>311</v>
      </c>
      <c r="E207" s="240" t="s">
        <v>4024</v>
      </c>
      <c r="F207" s="241" t="s">
        <v>4025</v>
      </c>
      <c r="G207" s="242" t="s">
        <v>162</v>
      </c>
      <c r="H207" s="243">
        <v>34</v>
      </c>
      <c r="I207" s="244"/>
      <c r="J207" s="245">
        <f>ROUND(I207*H207,2)</f>
        <v>0</v>
      </c>
      <c r="K207" s="246"/>
      <c r="L207" s="247"/>
      <c r="M207" s="248" t="s">
        <v>19</v>
      </c>
      <c r="N207" s="249" t="s">
        <v>47</v>
      </c>
      <c r="O207" s="66"/>
      <c r="P207" s="186">
        <f>O207*H207</f>
        <v>0</v>
      </c>
      <c r="Q207" s="186">
        <v>0.018</v>
      </c>
      <c r="R207" s="186">
        <f>Q207*H207</f>
        <v>0.612</v>
      </c>
      <c r="S207" s="186">
        <v>0</v>
      </c>
      <c r="T207" s="187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8" t="s">
        <v>211</v>
      </c>
      <c r="AT207" s="188" t="s">
        <v>311</v>
      </c>
      <c r="AU207" s="188" t="s">
        <v>86</v>
      </c>
      <c r="AY207" s="19" t="s">
        <v>157</v>
      </c>
      <c r="BE207" s="189">
        <f>IF(N207="základní",J207,0)</f>
        <v>0</v>
      </c>
      <c r="BF207" s="189">
        <f>IF(N207="snížená",J207,0)</f>
        <v>0</v>
      </c>
      <c r="BG207" s="189">
        <f>IF(N207="zákl. přenesená",J207,0)</f>
        <v>0</v>
      </c>
      <c r="BH207" s="189">
        <f>IF(N207="sníž. přenesená",J207,0)</f>
        <v>0</v>
      </c>
      <c r="BI207" s="189">
        <f>IF(N207="nulová",J207,0)</f>
        <v>0</v>
      </c>
      <c r="BJ207" s="19" t="s">
        <v>84</v>
      </c>
      <c r="BK207" s="189">
        <f>ROUND(I207*H207,2)</f>
        <v>0</v>
      </c>
      <c r="BL207" s="19" t="s">
        <v>163</v>
      </c>
      <c r="BM207" s="188" t="s">
        <v>4026</v>
      </c>
    </row>
    <row r="208" spans="2:51" s="13" customFormat="1" ht="10">
      <c r="B208" s="190"/>
      <c r="C208" s="191"/>
      <c r="D208" s="192" t="s">
        <v>165</v>
      </c>
      <c r="E208" s="193" t="s">
        <v>19</v>
      </c>
      <c r="F208" s="194" t="s">
        <v>3919</v>
      </c>
      <c r="G208" s="191"/>
      <c r="H208" s="193" t="s">
        <v>19</v>
      </c>
      <c r="I208" s="195"/>
      <c r="J208" s="191"/>
      <c r="K208" s="191"/>
      <c r="L208" s="196"/>
      <c r="M208" s="197"/>
      <c r="N208" s="198"/>
      <c r="O208" s="198"/>
      <c r="P208" s="198"/>
      <c r="Q208" s="198"/>
      <c r="R208" s="198"/>
      <c r="S208" s="198"/>
      <c r="T208" s="199"/>
      <c r="AT208" s="200" t="s">
        <v>165</v>
      </c>
      <c r="AU208" s="200" t="s">
        <v>86</v>
      </c>
      <c r="AV208" s="13" t="s">
        <v>84</v>
      </c>
      <c r="AW208" s="13" t="s">
        <v>37</v>
      </c>
      <c r="AX208" s="13" t="s">
        <v>76</v>
      </c>
      <c r="AY208" s="200" t="s">
        <v>157</v>
      </c>
    </row>
    <row r="209" spans="2:51" s="13" customFormat="1" ht="10">
      <c r="B209" s="190"/>
      <c r="C209" s="191"/>
      <c r="D209" s="192" t="s">
        <v>165</v>
      </c>
      <c r="E209" s="193" t="s">
        <v>19</v>
      </c>
      <c r="F209" s="194" t="s">
        <v>3920</v>
      </c>
      <c r="G209" s="191"/>
      <c r="H209" s="193" t="s">
        <v>19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165</v>
      </c>
      <c r="AU209" s="200" t="s">
        <v>86</v>
      </c>
      <c r="AV209" s="13" t="s">
        <v>84</v>
      </c>
      <c r="AW209" s="13" t="s">
        <v>37</v>
      </c>
      <c r="AX209" s="13" t="s">
        <v>76</v>
      </c>
      <c r="AY209" s="200" t="s">
        <v>157</v>
      </c>
    </row>
    <row r="210" spans="2:51" s="13" customFormat="1" ht="10">
      <c r="B210" s="190"/>
      <c r="C210" s="191"/>
      <c r="D210" s="192" t="s">
        <v>165</v>
      </c>
      <c r="E210" s="193" t="s">
        <v>19</v>
      </c>
      <c r="F210" s="194" t="s">
        <v>4010</v>
      </c>
      <c r="G210" s="191"/>
      <c r="H210" s="193" t="s">
        <v>19</v>
      </c>
      <c r="I210" s="195"/>
      <c r="J210" s="191"/>
      <c r="K210" s="191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165</v>
      </c>
      <c r="AU210" s="200" t="s">
        <v>86</v>
      </c>
      <c r="AV210" s="13" t="s">
        <v>84</v>
      </c>
      <c r="AW210" s="13" t="s">
        <v>37</v>
      </c>
      <c r="AX210" s="13" t="s">
        <v>76</v>
      </c>
      <c r="AY210" s="200" t="s">
        <v>157</v>
      </c>
    </row>
    <row r="211" spans="2:51" s="13" customFormat="1" ht="10">
      <c r="B211" s="190"/>
      <c r="C211" s="191"/>
      <c r="D211" s="192" t="s">
        <v>165</v>
      </c>
      <c r="E211" s="193" t="s">
        <v>19</v>
      </c>
      <c r="F211" s="194" t="s">
        <v>3980</v>
      </c>
      <c r="G211" s="191"/>
      <c r="H211" s="193" t="s">
        <v>19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165</v>
      </c>
      <c r="AU211" s="200" t="s">
        <v>86</v>
      </c>
      <c r="AV211" s="13" t="s">
        <v>84</v>
      </c>
      <c r="AW211" s="13" t="s">
        <v>37</v>
      </c>
      <c r="AX211" s="13" t="s">
        <v>76</v>
      </c>
      <c r="AY211" s="200" t="s">
        <v>157</v>
      </c>
    </row>
    <row r="212" spans="2:51" s="14" customFormat="1" ht="10">
      <c r="B212" s="201"/>
      <c r="C212" s="202"/>
      <c r="D212" s="192" t="s">
        <v>165</v>
      </c>
      <c r="E212" s="203" t="s">
        <v>19</v>
      </c>
      <c r="F212" s="204" t="s">
        <v>4027</v>
      </c>
      <c r="G212" s="202"/>
      <c r="H212" s="205">
        <v>34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165</v>
      </c>
      <c r="AU212" s="211" t="s">
        <v>86</v>
      </c>
      <c r="AV212" s="14" t="s">
        <v>86</v>
      </c>
      <c r="AW212" s="14" t="s">
        <v>37</v>
      </c>
      <c r="AX212" s="14" t="s">
        <v>84</v>
      </c>
      <c r="AY212" s="211" t="s">
        <v>157</v>
      </c>
    </row>
    <row r="213" spans="1:65" s="2" customFormat="1" ht="14.4" customHeight="1">
      <c r="A213" s="36"/>
      <c r="B213" s="37"/>
      <c r="C213" s="239" t="s">
        <v>318</v>
      </c>
      <c r="D213" s="239" t="s">
        <v>311</v>
      </c>
      <c r="E213" s="240" t="s">
        <v>4028</v>
      </c>
      <c r="F213" s="241" t="s">
        <v>4029</v>
      </c>
      <c r="G213" s="242" t="s">
        <v>162</v>
      </c>
      <c r="H213" s="243">
        <v>39</v>
      </c>
      <c r="I213" s="244"/>
      <c r="J213" s="245">
        <f>ROUND(I213*H213,2)</f>
        <v>0</v>
      </c>
      <c r="K213" s="246"/>
      <c r="L213" s="247"/>
      <c r="M213" s="248" t="s">
        <v>19</v>
      </c>
      <c r="N213" s="249" t="s">
        <v>47</v>
      </c>
      <c r="O213" s="66"/>
      <c r="P213" s="186">
        <f>O213*H213</f>
        <v>0</v>
      </c>
      <c r="Q213" s="186">
        <v>0.018</v>
      </c>
      <c r="R213" s="186">
        <f>Q213*H213</f>
        <v>0.702</v>
      </c>
      <c r="S213" s="186">
        <v>0</v>
      </c>
      <c r="T213" s="187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8" t="s">
        <v>211</v>
      </c>
      <c r="AT213" s="188" t="s">
        <v>311</v>
      </c>
      <c r="AU213" s="188" t="s">
        <v>86</v>
      </c>
      <c r="AY213" s="19" t="s">
        <v>157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9" t="s">
        <v>84</v>
      </c>
      <c r="BK213" s="189">
        <f>ROUND(I213*H213,2)</f>
        <v>0</v>
      </c>
      <c r="BL213" s="19" t="s">
        <v>163</v>
      </c>
      <c r="BM213" s="188" t="s">
        <v>4030</v>
      </c>
    </row>
    <row r="214" spans="2:51" s="13" customFormat="1" ht="10">
      <c r="B214" s="190"/>
      <c r="C214" s="191"/>
      <c r="D214" s="192" t="s">
        <v>165</v>
      </c>
      <c r="E214" s="193" t="s">
        <v>19</v>
      </c>
      <c r="F214" s="194" t="s">
        <v>3919</v>
      </c>
      <c r="G214" s="191"/>
      <c r="H214" s="193" t="s">
        <v>19</v>
      </c>
      <c r="I214" s="195"/>
      <c r="J214" s="191"/>
      <c r="K214" s="191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165</v>
      </c>
      <c r="AU214" s="200" t="s">
        <v>86</v>
      </c>
      <c r="AV214" s="13" t="s">
        <v>84</v>
      </c>
      <c r="AW214" s="13" t="s">
        <v>37</v>
      </c>
      <c r="AX214" s="13" t="s">
        <v>76</v>
      </c>
      <c r="AY214" s="200" t="s">
        <v>157</v>
      </c>
    </row>
    <row r="215" spans="2:51" s="13" customFormat="1" ht="10">
      <c r="B215" s="190"/>
      <c r="C215" s="191"/>
      <c r="D215" s="192" t="s">
        <v>165</v>
      </c>
      <c r="E215" s="193" t="s">
        <v>19</v>
      </c>
      <c r="F215" s="194" t="s">
        <v>3920</v>
      </c>
      <c r="G215" s="191"/>
      <c r="H215" s="193" t="s">
        <v>19</v>
      </c>
      <c r="I215" s="195"/>
      <c r="J215" s="191"/>
      <c r="K215" s="191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165</v>
      </c>
      <c r="AU215" s="200" t="s">
        <v>86</v>
      </c>
      <c r="AV215" s="13" t="s">
        <v>84</v>
      </c>
      <c r="AW215" s="13" t="s">
        <v>37</v>
      </c>
      <c r="AX215" s="13" t="s">
        <v>76</v>
      </c>
      <c r="AY215" s="200" t="s">
        <v>157</v>
      </c>
    </row>
    <row r="216" spans="2:51" s="13" customFormat="1" ht="10">
      <c r="B216" s="190"/>
      <c r="C216" s="191"/>
      <c r="D216" s="192" t="s">
        <v>165</v>
      </c>
      <c r="E216" s="193" t="s">
        <v>19</v>
      </c>
      <c r="F216" s="194" t="s">
        <v>4010</v>
      </c>
      <c r="G216" s="191"/>
      <c r="H216" s="193" t="s">
        <v>19</v>
      </c>
      <c r="I216" s="195"/>
      <c r="J216" s="191"/>
      <c r="K216" s="191"/>
      <c r="L216" s="196"/>
      <c r="M216" s="197"/>
      <c r="N216" s="198"/>
      <c r="O216" s="198"/>
      <c r="P216" s="198"/>
      <c r="Q216" s="198"/>
      <c r="R216" s="198"/>
      <c r="S216" s="198"/>
      <c r="T216" s="199"/>
      <c r="AT216" s="200" t="s">
        <v>165</v>
      </c>
      <c r="AU216" s="200" t="s">
        <v>86</v>
      </c>
      <c r="AV216" s="13" t="s">
        <v>84</v>
      </c>
      <c r="AW216" s="13" t="s">
        <v>37</v>
      </c>
      <c r="AX216" s="13" t="s">
        <v>76</v>
      </c>
      <c r="AY216" s="200" t="s">
        <v>157</v>
      </c>
    </row>
    <row r="217" spans="2:51" s="13" customFormat="1" ht="10">
      <c r="B217" s="190"/>
      <c r="C217" s="191"/>
      <c r="D217" s="192" t="s">
        <v>165</v>
      </c>
      <c r="E217" s="193" t="s">
        <v>19</v>
      </c>
      <c r="F217" s="194" t="s">
        <v>3980</v>
      </c>
      <c r="G217" s="191"/>
      <c r="H217" s="193" t="s">
        <v>19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165</v>
      </c>
      <c r="AU217" s="200" t="s">
        <v>86</v>
      </c>
      <c r="AV217" s="13" t="s">
        <v>84</v>
      </c>
      <c r="AW217" s="13" t="s">
        <v>37</v>
      </c>
      <c r="AX217" s="13" t="s">
        <v>76</v>
      </c>
      <c r="AY217" s="200" t="s">
        <v>157</v>
      </c>
    </row>
    <row r="218" spans="2:51" s="14" customFormat="1" ht="10">
      <c r="B218" s="201"/>
      <c r="C218" s="202"/>
      <c r="D218" s="192" t="s">
        <v>165</v>
      </c>
      <c r="E218" s="203" t="s">
        <v>19</v>
      </c>
      <c r="F218" s="204" t="s">
        <v>4019</v>
      </c>
      <c r="G218" s="202"/>
      <c r="H218" s="205">
        <v>39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165</v>
      </c>
      <c r="AU218" s="211" t="s">
        <v>86</v>
      </c>
      <c r="AV218" s="14" t="s">
        <v>86</v>
      </c>
      <c r="AW218" s="14" t="s">
        <v>37</v>
      </c>
      <c r="AX218" s="14" t="s">
        <v>84</v>
      </c>
      <c r="AY218" s="211" t="s">
        <v>157</v>
      </c>
    </row>
    <row r="219" spans="1:65" s="2" customFormat="1" ht="14.4" customHeight="1">
      <c r="A219" s="36"/>
      <c r="B219" s="37"/>
      <c r="C219" s="239" t="s">
        <v>331</v>
      </c>
      <c r="D219" s="239" t="s">
        <v>311</v>
      </c>
      <c r="E219" s="240" t="s">
        <v>4031</v>
      </c>
      <c r="F219" s="241" t="s">
        <v>4032</v>
      </c>
      <c r="G219" s="242" t="s">
        <v>162</v>
      </c>
      <c r="H219" s="243">
        <v>37</v>
      </c>
      <c r="I219" s="244"/>
      <c r="J219" s="245">
        <f>ROUND(I219*H219,2)</f>
        <v>0</v>
      </c>
      <c r="K219" s="246"/>
      <c r="L219" s="247"/>
      <c r="M219" s="248" t="s">
        <v>19</v>
      </c>
      <c r="N219" s="249" t="s">
        <v>47</v>
      </c>
      <c r="O219" s="66"/>
      <c r="P219" s="186">
        <f>O219*H219</f>
        <v>0</v>
      </c>
      <c r="Q219" s="186">
        <v>0.018</v>
      </c>
      <c r="R219" s="186">
        <f>Q219*H219</f>
        <v>0.6659999999999999</v>
      </c>
      <c r="S219" s="186">
        <v>0</v>
      </c>
      <c r="T219" s="187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8" t="s">
        <v>211</v>
      </c>
      <c r="AT219" s="188" t="s">
        <v>311</v>
      </c>
      <c r="AU219" s="188" t="s">
        <v>86</v>
      </c>
      <c r="AY219" s="19" t="s">
        <v>157</v>
      </c>
      <c r="BE219" s="189">
        <f>IF(N219="základní",J219,0)</f>
        <v>0</v>
      </c>
      <c r="BF219" s="189">
        <f>IF(N219="snížená",J219,0)</f>
        <v>0</v>
      </c>
      <c r="BG219" s="189">
        <f>IF(N219="zákl. přenesená",J219,0)</f>
        <v>0</v>
      </c>
      <c r="BH219" s="189">
        <f>IF(N219="sníž. přenesená",J219,0)</f>
        <v>0</v>
      </c>
      <c r="BI219" s="189">
        <f>IF(N219="nulová",J219,0)</f>
        <v>0</v>
      </c>
      <c r="BJ219" s="19" t="s">
        <v>84</v>
      </c>
      <c r="BK219" s="189">
        <f>ROUND(I219*H219,2)</f>
        <v>0</v>
      </c>
      <c r="BL219" s="19" t="s">
        <v>163</v>
      </c>
      <c r="BM219" s="188" t="s">
        <v>4033</v>
      </c>
    </row>
    <row r="220" spans="2:51" s="13" customFormat="1" ht="10">
      <c r="B220" s="190"/>
      <c r="C220" s="191"/>
      <c r="D220" s="192" t="s">
        <v>165</v>
      </c>
      <c r="E220" s="193" t="s">
        <v>19</v>
      </c>
      <c r="F220" s="194" t="s">
        <v>3919</v>
      </c>
      <c r="G220" s="191"/>
      <c r="H220" s="193" t="s">
        <v>19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165</v>
      </c>
      <c r="AU220" s="200" t="s">
        <v>86</v>
      </c>
      <c r="AV220" s="13" t="s">
        <v>84</v>
      </c>
      <c r="AW220" s="13" t="s">
        <v>37</v>
      </c>
      <c r="AX220" s="13" t="s">
        <v>76</v>
      </c>
      <c r="AY220" s="200" t="s">
        <v>157</v>
      </c>
    </row>
    <row r="221" spans="2:51" s="13" customFormat="1" ht="10">
      <c r="B221" s="190"/>
      <c r="C221" s="191"/>
      <c r="D221" s="192" t="s">
        <v>165</v>
      </c>
      <c r="E221" s="193" t="s">
        <v>19</v>
      </c>
      <c r="F221" s="194" t="s">
        <v>3920</v>
      </c>
      <c r="G221" s="191"/>
      <c r="H221" s="193" t="s">
        <v>19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165</v>
      </c>
      <c r="AU221" s="200" t="s">
        <v>86</v>
      </c>
      <c r="AV221" s="13" t="s">
        <v>84</v>
      </c>
      <c r="AW221" s="13" t="s">
        <v>37</v>
      </c>
      <c r="AX221" s="13" t="s">
        <v>76</v>
      </c>
      <c r="AY221" s="200" t="s">
        <v>157</v>
      </c>
    </row>
    <row r="222" spans="2:51" s="13" customFormat="1" ht="10">
      <c r="B222" s="190"/>
      <c r="C222" s="191"/>
      <c r="D222" s="192" t="s">
        <v>165</v>
      </c>
      <c r="E222" s="193" t="s">
        <v>19</v>
      </c>
      <c r="F222" s="194" t="s">
        <v>4010</v>
      </c>
      <c r="G222" s="191"/>
      <c r="H222" s="193" t="s">
        <v>19</v>
      </c>
      <c r="I222" s="195"/>
      <c r="J222" s="191"/>
      <c r="K222" s="191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165</v>
      </c>
      <c r="AU222" s="200" t="s">
        <v>86</v>
      </c>
      <c r="AV222" s="13" t="s">
        <v>84</v>
      </c>
      <c r="AW222" s="13" t="s">
        <v>37</v>
      </c>
      <c r="AX222" s="13" t="s">
        <v>76</v>
      </c>
      <c r="AY222" s="200" t="s">
        <v>157</v>
      </c>
    </row>
    <row r="223" spans="2:51" s="13" customFormat="1" ht="10">
      <c r="B223" s="190"/>
      <c r="C223" s="191"/>
      <c r="D223" s="192" t="s">
        <v>165</v>
      </c>
      <c r="E223" s="193" t="s">
        <v>19</v>
      </c>
      <c r="F223" s="194" t="s">
        <v>3980</v>
      </c>
      <c r="G223" s="191"/>
      <c r="H223" s="193" t="s">
        <v>19</v>
      </c>
      <c r="I223" s="195"/>
      <c r="J223" s="191"/>
      <c r="K223" s="191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165</v>
      </c>
      <c r="AU223" s="200" t="s">
        <v>86</v>
      </c>
      <c r="AV223" s="13" t="s">
        <v>84</v>
      </c>
      <c r="AW223" s="13" t="s">
        <v>37</v>
      </c>
      <c r="AX223" s="13" t="s">
        <v>76</v>
      </c>
      <c r="AY223" s="200" t="s">
        <v>157</v>
      </c>
    </row>
    <row r="224" spans="2:51" s="14" customFormat="1" ht="10">
      <c r="B224" s="201"/>
      <c r="C224" s="202"/>
      <c r="D224" s="192" t="s">
        <v>165</v>
      </c>
      <c r="E224" s="203" t="s">
        <v>19</v>
      </c>
      <c r="F224" s="204" t="s">
        <v>4034</v>
      </c>
      <c r="G224" s="202"/>
      <c r="H224" s="205">
        <v>37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165</v>
      </c>
      <c r="AU224" s="211" t="s">
        <v>86</v>
      </c>
      <c r="AV224" s="14" t="s">
        <v>86</v>
      </c>
      <c r="AW224" s="14" t="s">
        <v>37</v>
      </c>
      <c r="AX224" s="14" t="s">
        <v>84</v>
      </c>
      <c r="AY224" s="211" t="s">
        <v>157</v>
      </c>
    </row>
    <row r="225" spans="1:65" s="2" customFormat="1" ht="14.4" customHeight="1">
      <c r="A225" s="36"/>
      <c r="B225" s="37"/>
      <c r="C225" s="239" t="s">
        <v>338</v>
      </c>
      <c r="D225" s="239" t="s">
        <v>311</v>
      </c>
      <c r="E225" s="240" t="s">
        <v>4035</v>
      </c>
      <c r="F225" s="241" t="s">
        <v>4036</v>
      </c>
      <c r="G225" s="242" t="s">
        <v>162</v>
      </c>
      <c r="H225" s="243">
        <v>28</v>
      </c>
      <c r="I225" s="244"/>
      <c r="J225" s="245">
        <f>ROUND(I225*H225,2)</f>
        <v>0</v>
      </c>
      <c r="K225" s="246"/>
      <c r="L225" s="247"/>
      <c r="M225" s="248" t="s">
        <v>19</v>
      </c>
      <c r="N225" s="249" t="s">
        <v>47</v>
      </c>
      <c r="O225" s="66"/>
      <c r="P225" s="186">
        <f>O225*H225</f>
        <v>0</v>
      </c>
      <c r="Q225" s="186">
        <v>0.018</v>
      </c>
      <c r="R225" s="186">
        <f>Q225*H225</f>
        <v>0.504</v>
      </c>
      <c r="S225" s="186">
        <v>0</v>
      </c>
      <c r="T225" s="187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8" t="s">
        <v>211</v>
      </c>
      <c r="AT225" s="188" t="s">
        <v>311</v>
      </c>
      <c r="AU225" s="188" t="s">
        <v>86</v>
      </c>
      <c r="AY225" s="19" t="s">
        <v>157</v>
      </c>
      <c r="BE225" s="189">
        <f>IF(N225="základní",J225,0)</f>
        <v>0</v>
      </c>
      <c r="BF225" s="189">
        <f>IF(N225="snížená",J225,0)</f>
        <v>0</v>
      </c>
      <c r="BG225" s="189">
        <f>IF(N225="zákl. přenesená",J225,0)</f>
        <v>0</v>
      </c>
      <c r="BH225" s="189">
        <f>IF(N225="sníž. přenesená",J225,0)</f>
        <v>0</v>
      </c>
      <c r="BI225" s="189">
        <f>IF(N225="nulová",J225,0)</f>
        <v>0</v>
      </c>
      <c r="BJ225" s="19" t="s">
        <v>84</v>
      </c>
      <c r="BK225" s="189">
        <f>ROUND(I225*H225,2)</f>
        <v>0</v>
      </c>
      <c r="BL225" s="19" t="s">
        <v>163</v>
      </c>
      <c r="BM225" s="188" t="s">
        <v>4037</v>
      </c>
    </row>
    <row r="226" spans="2:51" s="13" customFormat="1" ht="10">
      <c r="B226" s="190"/>
      <c r="C226" s="191"/>
      <c r="D226" s="192" t="s">
        <v>165</v>
      </c>
      <c r="E226" s="193" t="s">
        <v>19</v>
      </c>
      <c r="F226" s="194" t="s">
        <v>3919</v>
      </c>
      <c r="G226" s="191"/>
      <c r="H226" s="193" t="s">
        <v>19</v>
      </c>
      <c r="I226" s="195"/>
      <c r="J226" s="191"/>
      <c r="K226" s="191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165</v>
      </c>
      <c r="AU226" s="200" t="s">
        <v>86</v>
      </c>
      <c r="AV226" s="13" t="s">
        <v>84</v>
      </c>
      <c r="AW226" s="13" t="s">
        <v>37</v>
      </c>
      <c r="AX226" s="13" t="s">
        <v>76</v>
      </c>
      <c r="AY226" s="200" t="s">
        <v>157</v>
      </c>
    </row>
    <row r="227" spans="2:51" s="13" customFormat="1" ht="10">
      <c r="B227" s="190"/>
      <c r="C227" s="191"/>
      <c r="D227" s="192" t="s">
        <v>165</v>
      </c>
      <c r="E227" s="193" t="s">
        <v>19</v>
      </c>
      <c r="F227" s="194" t="s">
        <v>3920</v>
      </c>
      <c r="G227" s="191"/>
      <c r="H227" s="193" t="s">
        <v>19</v>
      </c>
      <c r="I227" s="195"/>
      <c r="J227" s="191"/>
      <c r="K227" s="191"/>
      <c r="L227" s="196"/>
      <c r="M227" s="197"/>
      <c r="N227" s="198"/>
      <c r="O227" s="198"/>
      <c r="P227" s="198"/>
      <c r="Q227" s="198"/>
      <c r="R227" s="198"/>
      <c r="S227" s="198"/>
      <c r="T227" s="199"/>
      <c r="AT227" s="200" t="s">
        <v>165</v>
      </c>
      <c r="AU227" s="200" t="s">
        <v>86</v>
      </c>
      <c r="AV227" s="13" t="s">
        <v>84</v>
      </c>
      <c r="AW227" s="13" t="s">
        <v>37</v>
      </c>
      <c r="AX227" s="13" t="s">
        <v>76</v>
      </c>
      <c r="AY227" s="200" t="s">
        <v>157</v>
      </c>
    </row>
    <row r="228" spans="2:51" s="13" customFormat="1" ht="10">
      <c r="B228" s="190"/>
      <c r="C228" s="191"/>
      <c r="D228" s="192" t="s">
        <v>165</v>
      </c>
      <c r="E228" s="193" t="s">
        <v>19</v>
      </c>
      <c r="F228" s="194" t="s">
        <v>4010</v>
      </c>
      <c r="G228" s="191"/>
      <c r="H228" s="193" t="s">
        <v>19</v>
      </c>
      <c r="I228" s="195"/>
      <c r="J228" s="191"/>
      <c r="K228" s="191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165</v>
      </c>
      <c r="AU228" s="200" t="s">
        <v>86</v>
      </c>
      <c r="AV228" s="13" t="s">
        <v>84</v>
      </c>
      <c r="AW228" s="13" t="s">
        <v>37</v>
      </c>
      <c r="AX228" s="13" t="s">
        <v>76</v>
      </c>
      <c r="AY228" s="200" t="s">
        <v>157</v>
      </c>
    </row>
    <row r="229" spans="2:51" s="13" customFormat="1" ht="10">
      <c r="B229" s="190"/>
      <c r="C229" s="191"/>
      <c r="D229" s="192" t="s">
        <v>165</v>
      </c>
      <c r="E229" s="193" t="s">
        <v>19</v>
      </c>
      <c r="F229" s="194" t="s">
        <v>3980</v>
      </c>
      <c r="G229" s="191"/>
      <c r="H229" s="193" t="s">
        <v>19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165</v>
      </c>
      <c r="AU229" s="200" t="s">
        <v>86</v>
      </c>
      <c r="AV229" s="13" t="s">
        <v>84</v>
      </c>
      <c r="AW229" s="13" t="s">
        <v>37</v>
      </c>
      <c r="AX229" s="13" t="s">
        <v>76</v>
      </c>
      <c r="AY229" s="200" t="s">
        <v>157</v>
      </c>
    </row>
    <row r="230" spans="2:51" s="14" customFormat="1" ht="10">
      <c r="B230" s="201"/>
      <c r="C230" s="202"/>
      <c r="D230" s="192" t="s">
        <v>165</v>
      </c>
      <c r="E230" s="203" t="s">
        <v>19</v>
      </c>
      <c r="F230" s="204" t="s">
        <v>4038</v>
      </c>
      <c r="G230" s="202"/>
      <c r="H230" s="205">
        <v>28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165</v>
      </c>
      <c r="AU230" s="211" t="s">
        <v>86</v>
      </c>
      <c r="AV230" s="14" t="s">
        <v>86</v>
      </c>
      <c r="AW230" s="14" t="s">
        <v>37</v>
      </c>
      <c r="AX230" s="14" t="s">
        <v>84</v>
      </c>
      <c r="AY230" s="211" t="s">
        <v>157</v>
      </c>
    </row>
    <row r="231" spans="1:65" s="2" customFormat="1" ht="14.4" customHeight="1">
      <c r="A231" s="36"/>
      <c r="B231" s="37"/>
      <c r="C231" s="239" t="s">
        <v>348</v>
      </c>
      <c r="D231" s="239" t="s">
        <v>311</v>
      </c>
      <c r="E231" s="240" t="s">
        <v>4039</v>
      </c>
      <c r="F231" s="241" t="s">
        <v>4040</v>
      </c>
      <c r="G231" s="242" t="s">
        <v>162</v>
      </c>
      <c r="H231" s="243">
        <v>51</v>
      </c>
      <c r="I231" s="244"/>
      <c r="J231" s="245">
        <f>ROUND(I231*H231,2)</f>
        <v>0</v>
      </c>
      <c r="K231" s="246"/>
      <c r="L231" s="247"/>
      <c r="M231" s="248" t="s">
        <v>19</v>
      </c>
      <c r="N231" s="249" t="s">
        <v>47</v>
      </c>
      <c r="O231" s="66"/>
      <c r="P231" s="186">
        <f>O231*H231</f>
        <v>0</v>
      </c>
      <c r="Q231" s="186">
        <v>0.018</v>
      </c>
      <c r="R231" s="186">
        <f>Q231*H231</f>
        <v>0.9179999999999999</v>
      </c>
      <c r="S231" s="186">
        <v>0</v>
      </c>
      <c r="T231" s="187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8" t="s">
        <v>211</v>
      </c>
      <c r="AT231" s="188" t="s">
        <v>311</v>
      </c>
      <c r="AU231" s="188" t="s">
        <v>86</v>
      </c>
      <c r="AY231" s="19" t="s">
        <v>157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19" t="s">
        <v>84</v>
      </c>
      <c r="BK231" s="189">
        <f>ROUND(I231*H231,2)</f>
        <v>0</v>
      </c>
      <c r="BL231" s="19" t="s">
        <v>163</v>
      </c>
      <c r="BM231" s="188" t="s">
        <v>4041</v>
      </c>
    </row>
    <row r="232" spans="2:51" s="13" customFormat="1" ht="10">
      <c r="B232" s="190"/>
      <c r="C232" s="191"/>
      <c r="D232" s="192" t="s">
        <v>165</v>
      </c>
      <c r="E232" s="193" t="s">
        <v>19</v>
      </c>
      <c r="F232" s="194" t="s">
        <v>3919</v>
      </c>
      <c r="G232" s="191"/>
      <c r="H232" s="193" t="s">
        <v>19</v>
      </c>
      <c r="I232" s="195"/>
      <c r="J232" s="191"/>
      <c r="K232" s="191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165</v>
      </c>
      <c r="AU232" s="200" t="s">
        <v>86</v>
      </c>
      <c r="AV232" s="13" t="s">
        <v>84</v>
      </c>
      <c r="AW232" s="13" t="s">
        <v>37</v>
      </c>
      <c r="AX232" s="13" t="s">
        <v>76</v>
      </c>
      <c r="AY232" s="200" t="s">
        <v>157</v>
      </c>
    </row>
    <row r="233" spans="2:51" s="13" customFormat="1" ht="10">
      <c r="B233" s="190"/>
      <c r="C233" s="191"/>
      <c r="D233" s="192" t="s">
        <v>165</v>
      </c>
      <c r="E233" s="193" t="s">
        <v>19</v>
      </c>
      <c r="F233" s="194" t="s">
        <v>3920</v>
      </c>
      <c r="G233" s="191"/>
      <c r="H233" s="193" t="s">
        <v>19</v>
      </c>
      <c r="I233" s="195"/>
      <c r="J233" s="191"/>
      <c r="K233" s="191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165</v>
      </c>
      <c r="AU233" s="200" t="s">
        <v>86</v>
      </c>
      <c r="AV233" s="13" t="s">
        <v>84</v>
      </c>
      <c r="AW233" s="13" t="s">
        <v>37</v>
      </c>
      <c r="AX233" s="13" t="s">
        <v>76</v>
      </c>
      <c r="AY233" s="200" t="s">
        <v>157</v>
      </c>
    </row>
    <row r="234" spans="2:51" s="13" customFormat="1" ht="10">
      <c r="B234" s="190"/>
      <c r="C234" s="191"/>
      <c r="D234" s="192" t="s">
        <v>165</v>
      </c>
      <c r="E234" s="193" t="s">
        <v>19</v>
      </c>
      <c r="F234" s="194" t="s">
        <v>4010</v>
      </c>
      <c r="G234" s="191"/>
      <c r="H234" s="193" t="s">
        <v>19</v>
      </c>
      <c r="I234" s="195"/>
      <c r="J234" s="191"/>
      <c r="K234" s="191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165</v>
      </c>
      <c r="AU234" s="200" t="s">
        <v>86</v>
      </c>
      <c r="AV234" s="13" t="s">
        <v>84</v>
      </c>
      <c r="AW234" s="13" t="s">
        <v>37</v>
      </c>
      <c r="AX234" s="13" t="s">
        <v>76</v>
      </c>
      <c r="AY234" s="200" t="s">
        <v>157</v>
      </c>
    </row>
    <row r="235" spans="2:51" s="13" customFormat="1" ht="10">
      <c r="B235" s="190"/>
      <c r="C235" s="191"/>
      <c r="D235" s="192" t="s">
        <v>165</v>
      </c>
      <c r="E235" s="193" t="s">
        <v>19</v>
      </c>
      <c r="F235" s="194" t="s">
        <v>3980</v>
      </c>
      <c r="G235" s="191"/>
      <c r="H235" s="193" t="s">
        <v>19</v>
      </c>
      <c r="I235" s="195"/>
      <c r="J235" s="191"/>
      <c r="K235" s="191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165</v>
      </c>
      <c r="AU235" s="200" t="s">
        <v>86</v>
      </c>
      <c r="AV235" s="13" t="s">
        <v>84</v>
      </c>
      <c r="AW235" s="13" t="s">
        <v>37</v>
      </c>
      <c r="AX235" s="13" t="s">
        <v>76</v>
      </c>
      <c r="AY235" s="200" t="s">
        <v>157</v>
      </c>
    </row>
    <row r="236" spans="2:51" s="14" customFormat="1" ht="10">
      <c r="B236" s="201"/>
      <c r="C236" s="202"/>
      <c r="D236" s="192" t="s">
        <v>165</v>
      </c>
      <c r="E236" s="203" t="s">
        <v>19</v>
      </c>
      <c r="F236" s="204" t="s">
        <v>4042</v>
      </c>
      <c r="G236" s="202"/>
      <c r="H236" s="205">
        <v>51</v>
      </c>
      <c r="I236" s="206"/>
      <c r="J236" s="202"/>
      <c r="K236" s="202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165</v>
      </c>
      <c r="AU236" s="211" t="s">
        <v>86</v>
      </c>
      <c r="AV236" s="14" t="s">
        <v>86</v>
      </c>
      <c r="AW236" s="14" t="s">
        <v>37</v>
      </c>
      <c r="AX236" s="14" t="s">
        <v>84</v>
      </c>
      <c r="AY236" s="211" t="s">
        <v>157</v>
      </c>
    </row>
    <row r="237" spans="1:65" s="2" customFormat="1" ht="14.4" customHeight="1">
      <c r="A237" s="36"/>
      <c r="B237" s="37"/>
      <c r="C237" s="239" t="s">
        <v>7</v>
      </c>
      <c r="D237" s="239" t="s">
        <v>311</v>
      </c>
      <c r="E237" s="240" t="s">
        <v>4043</v>
      </c>
      <c r="F237" s="241" t="s">
        <v>4044</v>
      </c>
      <c r="G237" s="242" t="s">
        <v>162</v>
      </c>
      <c r="H237" s="243">
        <v>28</v>
      </c>
      <c r="I237" s="244"/>
      <c r="J237" s="245">
        <f>ROUND(I237*H237,2)</f>
        <v>0</v>
      </c>
      <c r="K237" s="246"/>
      <c r="L237" s="247"/>
      <c r="M237" s="248" t="s">
        <v>19</v>
      </c>
      <c r="N237" s="249" t="s">
        <v>47</v>
      </c>
      <c r="O237" s="66"/>
      <c r="P237" s="186">
        <f>O237*H237</f>
        <v>0</v>
      </c>
      <c r="Q237" s="186">
        <v>0.018</v>
      </c>
      <c r="R237" s="186">
        <f>Q237*H237</f>
        <v>0.504</v>
      </c>
      <c r="S237" s="186">
        <v>0</v>
      </c>
      <c r="T237" s="187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8" t="s">
        <v>211</v>
      </c>
      <c r="AT237" s="188" t="s">
        <v>311</v>
      </c>
      <c r="AU237" s="188" t="s">
        <v>86</v>
      </c>
      <c r="AY237" s="19" t="s">
        <v>157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19" t="s">
        <v>84</v>
      </c>
      <c r="BK237" s="189">
        <f>ROUND(I237*H237,2)</f>
        <v>0</v>
      </c>
      <c r="BL237" s="19" t="s">
        <v>163</v>
      </c>
      <c r="BM237" s="188" t="s">
        <v>4045</v>
      </c>
    </row>
    <row r="238" spans="2:51" s="13" customFormat="1" ht="10">
      <c r="B238" s="190"/>
      <c r="C238" s="191"/>
      <c r="D238" s="192" t="s">
        <v>165</v>
      </c>
      <c r="E238" s="193" t="s">
        <v>19</v>
      </c>
      <c r="F238" s="194" t="s">
        <v>3919</v>
      </c>
      <c r="G238" s="191"/>
      <c r="H238" s="193" t="s">
        <v>19</v>
      </c>
      <c r="I238" s="195"/>
      <c r="J238" s="191"/>
      <c r="K238" s="191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165</v>
      </c>
      <c r="AU238" s="200" t="s">
        <v>86</v>
      </c>
      <c r="AV238" s="13" t="s">
        <v>84</v>
      </c>
      <c r="AW238" s="13" t="s">
        <v>37</v>
      </c>
      <c r="AX238" s="13" t="s">
        <v>76</v>
      </c>
      <c r="AY238" s="200" t="s">
        <v>157</v>
      </c>
    </row>
    <row r="239" spans="2:51" s="13" customFormat="1" ht="10">
      <c r="B239" s="190"/>
      <c r="C239" s="191"/>
      <c r="D239" s="192" t="s">
        <v>165</v>
      </c>
      <c r="E239" s="193" t="s">
        <v>19</v>
      </c>
      <c r="F239" s="194" t="s">
        <v>3920</v>
      </c>
      <c r="G239" s="191"/>
      <c r="H239" s="193" t="s">
        <v>19</v>
      </c>
      <c r="I239" s="195"/>
      <c r="J239" s="191"/>
      <c r="K239" s="191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165</v>
      </c>
      <c r="AU239" s="200" t="s">
        <v>86</v>
      </c>
      <c r="AV239" s="13" t="s">
        <v>84</v>
      </c>
      <c r="AW239" s="13" t="s">
        <v>37</v>
      </c>
      <c r="AX239" s="13" t="s">
        <v>76</v>
      </c>
      <c r="AY239" s="200" t="s">
        <v>157</v>
      </c>
    </row>
    <row r="240" spans="2:51" s="13" customFormat="1" ht="10">
      <c r="B240" s="190"/>
      <c r="C240" s="191"/>
      <c r="D240" s="192" t="s">
        <v>165</v>
      </c>
      <c r="E240" s="193" t="s">
        <v>19</v>
      </c>
      <c r="F240" s="194" t="s">
        <v>4010</v>
      </c>
      <c r="G240" s="191"/>
      <c r="H240" s="193" t="s">
        <v>19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165</v>
      </c>
      <c r="AU240" s="200" t="s">
        <v>86</v>
      </c>
      <c r="AV240" s="13" t="s">
        <v>84</v>
      </c>
      <c r="AW240" s="13" t="s">
        <v>37</v>
      </c>
      <c r="AX240" s="13" t="s">
        <v>76</v>
      </c>
      <c r="AY240" s="200" t="s">
        <v>157</v>
      </c>
    </row>
    <row r="241" spans="2:51" s="13" customFormat="1" ht="10">
      <c r="B241" s="190"/>
      <c r="C241" s="191"/>
      <c r="D241" s="192" t="s">
        <v>165</v>
      </c>
      <c r="E241" s="193" t="s">
        <v>19</v>
      </c>
      <c r="F241" s="194" t="s">
        <v>3980</v>
      </c>
      <c r="G241" s="191"/>
      <c r="H241" s="193" t="s">
        <v>19</v>
      </c>
      <c r="I241" s="195"/>
      <c r="J241" s="191"/>
      <c r="K241" s="191"/>
      <c r="L241" s="196"/>
      <c r="M241" s="197"/>
      <c r="N241" s="198"/>
      <c r="O241" s="198"/>
      <c r="P241" s="198"/>
      <c r="Q241" s="198"/>
      <c r="R241" s="198"/>
      <c r="S241" s="198"/>
      <c r="T241" s="199"/>
      <c r="AT241" s="200" t="s">
        <v>165</v>
      </c>
      <c r="AU241" s="200" t="s">
        <v>86</v>
      </c>
      <c r="AV241" s="13" t="s">
        <v>84</v>
      </c>
      <c r="AW241" s="13" t="s">
        <v>37</v>
      </c>
      <c r="AX241" s="13" t="s">
        <v>76</v>
      </c>
      <c r="AY241" s="200" t="s">
        <v>157</v>
      </c>
    </row>
    <row r="242" spans="2:51" s="14" customFormat="1" ht="10">
      <c r="B242" s="201"/>
      <c r="C242" s="202"/>
      <c r="D242" s="192" t="s">
        <v>165</v>
      </c>
      <c r="E242" s="203" t="s">
        <v>19</v>
      </c>
      <c r="F242" s="204" t="s">
        <v>4038</v>
      </c>
      <c r="G242" s="202"/>
      <c r="H242" s="205">
        <v>28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165</v>
      </c>
      <c r="AU242" s="211" t="s">
        <v>86</v>
      </c>
      <c r="AV242" s="14" t="s">
        <v>86</v>
      </c>
      <c r="AW242" s="14" t="s">
        <v>37</v>
      </c>
      <c r="AX242" s="14" t="s">
        <v>84</v>
      </c>
      <c r="AY242" s="211" t="s">
        <v>157</v>
      </c>
    </row>
    <row r="243" spans="1:65" s="2" customFormat="1" ht="14.4" customHeight="1">
      <c r="A243" s="36"/>
      <c r="B243" s="37"/>
      <c r="C243" s="239" t="s">
        <v>391</v>
      </c>
      <c r="D243" s="239" t="s">
        <v>311</v>
      </c>
      <c r="E243" s="240" t="s">
        <v>4046</v>
      </c>
      <c r="F243" s="241" t="s">
        <v>4047</v>
      </c>
      <c r="G243" s="242" t="s">
        <v>162</v>
      </c>
      <c r="H243" s="243">
        <v>51</v>
      </c>
      <c r="I243" s="244"/>
      <c r="J243" s="245">
        <f>ROUND(I243*H243,2)</f>
        <v>0</v>
      </c>
      <c r="K243" s="246"/>
      <c r="L243" s="247"/>
      <c r="M243" s="248" t="s">
        <v>19</v>
      </c>
      <c r="N243" s="249" t="s">
        <v>47</v>
      </c>
      <c r="O243" s="66"/>
      <c r="P243" s="186">
        <f>O243*H243</f>
        <v>0</v>
      </c>
      <c r="Q243" s="186">
        <v>0.018</v>
      </c>
      <c r="R243" s="186">
        <f>Q243*H243</f>
        <v>0.9179999999999999</v>
      </c>
      <c r="S243" s="186">
        <v>0</v>
      </c>
      <c r="T243" s="187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8" t="s">
        <v>211</v>
      </c>
      <c r="AT243" s="188" t="s">
        <v>311</v>
      </c>
      <c r="AU243" s="188" t="s">
        <v>86</v>
      </c>
      <c r="AY243" s="19" t="s">
        <v>157</v>
      </c>
      <c r="BE243" s="189">
        <f>IF(N243="základní",J243,0)</f>
        <v>0</v>
      </c>
      <c r="BF243" s="189">
        <f>IF(N243="snížená",J243,0)</f>
        <v>0</v>
      </c>
      <c r="BG243" s="189">
        <f>IF(N243="zákl. přenesená",J243,0)</f>
        <v>0</v>
      </c>
      <c r="BH243" s="189">
        <f>IF(N243="sníž. přenesená",J243,0)</f>
        <v>0</v>
      </c>
      <c r="BI243" s="189">
        <f>IF(N243="nulová",J243,0)</f>
        <v>0</v>
      </c>
      <c r="BJ243" s="19" t="s">
        <v>84</v>
      </c>
      <c r="BK243" s="189">
        <f>ROUND(I243*H243,2)</f>
        <v>0</v>
      </c>
      <c r="BL243" s="19" t="s">
        <v>163</v>
      </c>
      <c r="BM243" s="188" t="s">
        <v>4048</v>
      </c>
    </row>
    <row r="244" spans="2:51" s="13" customFormat="1" ht="10">
      <c r="B244" s="190"/>
      <c r="C244" s="191"/>
      <c r="D244" s="192" t="s">
        <v>165</v>
      </c>
      <c r="E244" s="193" t="s">
        <v>19</v>
      </c>
      <c r="F244" s="194" t="s">
        <v>3919</v>
      </c>
      <c r="G244" s="191"/>
      <c r="H244" s="193" t="s">
        <v>19</v>
      </c>
      <c r="I244" s="195"/>
      <c r="J244" s="191"/>
      <c r="K244" s="191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165</v>
      </c>
      <c r="AU244" s="200" t="s">
        <v>86</v>
      </c>
      <c r="AV244" s="13" t="s">
        <v>84</v>
      </c>
      <c r="AW244" s="13" t="s">
        <v>37</v>
      </c>
      <c r="AX244" s="13" t="s">
        <v>76</v>
      </c>
      <c r="AY244" s="200" t="s">
        <v>157</v>
      </c>
    </row>
    <row r="245" spans="2:51" s="13" customFormat="1" ht="10">
      <c r="B245" s="190"/>
      <c r="C245" s="191"/>
      <c r="D245" s="192" t="s">
        <v>165</v>
      </c>
      <c r="E245" s="193" t="s">
        <v>19</v>
      </c>
      <c r="F245" s="194" t="s">
        <v>3920</v>
      </c>
      <c r="G245" s="191"/>
      <c r="H245" s="193" t="s">
        <v>19</v>
      </c>
      <c r="I245" s="195"/>
      <c r="J245" s="191"/>
      <c r="K245" s="191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165</v>
      </c>
      <c r="AU245" s="200" t="s">
        <v>86</v>
      </c>
      <c r="AV245" s="13" t="s">
        <v>84</v>
      </c>
      <c r="AW245" s="13" t="s">
        <v>37</v>
      </c>
      <c r="AX245" s="13" t="s">
        <v>76</v>
      </c>
      <c r="AY245" s="200" t="s">
        <v>157</v>
      </c>
    </row>
    <row r="246" spans="2:51" s="13" customFormat="1" ht="10">
      <c r="B246" s="190"/>
      <c r="C246" s="191"/>
      <c r="D246" s="192" t="s">
        <v>165</v>
      </c>
      <c r="E246" s="193" t="s">
        <v>19</v>
      </c>
      <c r="F246" s="194" t="s">
        <v>4010</v>
      </c>
      <c r="G246" s="191"/>
      <c r="H246" s="193" t="s">
        <v>19</v>
      </c>
      <c r="I246" s="195"/>
      <c r="J246" s="191"/>
      <c r="K246" s="191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165</v>
      </c>
      <c r="AU246" s="200" t="s">
        <v>86</v>
      </c>
      <c r="AV246" s="13" t="s">
        <v>84</v>
      </c>
      <c r="AW246" s="13" t="s">
        <v>37</v>
      </c>
      <c r="AX246" s="13" t="s">
        <v>76</v>
      </c>
      <c r="AY246" s="200" t="s">
        <v>157</v>
      </c>
    </row>
    <row r="247" spans="2:51" s="13" customFormat="1" ht="10">
      <c r="B247" s="190"/>
      <c r="C247" s="191"/>
      <c r="D247" s="192" t="s">
        <v>165</v>
      </c>
      <c r="E247" s="193" t="s">
        <v>19</v>
      </c>
      <c r="F247" s="194" t="s">
        <v>3980</v>
      </c>
      <c r="G247" s="191"/>
      <c r="H247" s="193" t="s">
        <v>19</v>
      </c>
      <c r="I247" s="195"/>
      <c r="J247" s="191"/>
      <c r="K247" s="191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165</v>
      </c>
      <c r="AU247" s="200" t="s">
        <v>86</v>
      </c>
      <c r="AV247" s="13" t="s">
        <v>84</v>
      </c>
      <c r="AW247" s="13" t="s">
        <v>37</v>
      </c>
      <c r="AX247" s="13" t="s">
        <v>76</v>
      </c>
      <c r="AY247" s="200" t="s">
        <v>157</v>
      </c>
    </row>
    <row r="248" spans="2:51" s="14" customFormat="1" ht="10">
      <c r="B248" s="201"/>
      <c r="C248" s="202"/>
      <c r="D248" s="192" t="s">
        <v>165</v>
      </c>
      <c r="E248" s="203" t="s">
        <v>19</v>
      </c>
      <c r="F248" s="204" t="s">
        <v>4042</v>
      </c>
      <c r="G248" s="202"/>
      <c r="H248" s="205">
        <v>51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165</v>
      </c>
      <c r="AU248" s="211" t="s">
        <v>86</v>
      </c>
      <c r="AV248" s="14" t="s">
        <v>86</v>
      </c>
      <c r="AW248" s="14" t="s">
        <v>37</v>
      </c>
      <c r="AX248" s="14" t="s">
        <v>84</v>
      </c>
      <c r="AY248" s="211" t="s">
        <v>157</v>
      </c>
    </row>
    <row r="249" spans="1:65" s="2" customFormat="1" ht="14.4" customHeight="1">
      <c r="A249" s="36"/>
      <c r="B249" s="37"/>
      <c r="C249" s="239" t="s">
        <v>398</v>
      </c>
      <c r="D249" s="239" t="s">
        <v>311</v>
      </c>
      <c r="E249" s="240" t="s">
        <v>4049</v>
      </c>
      <c r="F249" s="241" t="s">
        <v>4050</v>
      </c>
      <c r="G249" s="242" t="s">
        <v>162</v>
      </c>
      <c r="H249" s="243">
        <v>51</v>
      </c>
      <c r="I249" s="244"/>
      <c r="J249" s="245">
        <f>ROUND(I249*H249,2)</f>
        <v>0</v>
      </c>
      <c r="K249" s="246"/>
      <c r="L249" s="247"/>
      <c r="M249" s="248" t="s">
        <v>19</v>
      </c>
      <c r="N249" s="249" t="s">
        <v>47</v>
      </c>
      <c r="O249" s="66"/>
      <c r="P249" s="186">
        <f>O249*H249</f>
        <v>0</v>
      </c>
      <c r="Q249" s="186">
        <v>0.018</v>
      </c>
      <c r="R249" s="186">
        <f>Q249*H249</f>
        <v>0.9179999999999999</v>
      </c>
      <c r="S249" s="186">
        <v>0</v>
      </c>
      <c r="T249" s="187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8" t="s">
        <v>211</v>
      </c>
      <c r="AT249" s="188" t="s">
        <v>311</v>
      </c>
      <c r="AU249" s="188" t="s">
        <v>86</v>
      </c>
      <c r="AY249" s="19" t="s">
        <v>157</v>
      </c>
      <c r="BE249" s="189">
        <f>IF(N249="základní",J249,0)</f>
        <v>0</v>
      </c>
      <c r="BF249" s="189">
        <f>IF(N249="snížená",J249,0)</f>
        <v>0</v>
      </c>
      <c r="BG249" s="189">
        <f>IF(N249="zákl. přenesená",J249,0)</f>
        <v>0</v>
      </c>
      <c r="BH249" s="189">
        <f>IF(N249="sníž. přenesená",J249,0)</f>
        <v>0</v>
      </c>
      <c r="BI249" s="189">
        <f>IF(N249="nulová",J249,0)</f>
        <v>0</v>
      </c>
      <c r="BJ249" s="19" t="s">
        <v>84</v>
      </c>
      <c r="BK249" s="189">
        <f>ROUND(I249*H249,2)</f>
        <v>0</v>
      </c>
      <c r="BL249" s="19" t="s">
        <v>163</v>
      </c>
      <c r="BM249" s="188" t="s">
        <v>4051</v>
      </c>
    </row>
    <row r="250" spans="2:51" s="13" customFormat="1" ht="10">
      <c r="B250" s="190"/>
      <c r="C250" s="191"/>
      <c r="D250" s="192" t="s">
        <v>165</v>
      </c>
      <c r="E250" s="193" t="s">
        <v>19</v>
      </c>
      <c r="F250" s="194" t="s">
        <v>3919</v>
      </c>
      <c r="G250" s="191"/>
      <c r="H250" s="193" t="s">
        <v>19</v>
      </c>
      <c r="I250" s="195"/>
      <c r="J250" s="191"/>
      <c r="K250" s="191"/>
      <c r="L250" s="196"/>
      <c r="M250" s="197"/>
      <c r="N250" s="198"/>
      <c r="O250" s="198"/>
      <c r="P250" s="198"/>
      <c r="Q250" s="198"/>
      <c r="R250" s="198"/>
      <c r="S250" s="198"/>
      <c r="T250" s="199"/>
      <c r="AT250" s="200" t="s">
        <v>165</v>
      </c>
      <c r="AU250" s="200" t="s">
        <v>86</v>
      </c>
      <c r="AV250" s="13" t="s">
        <v>84</v>
      </c>
      <c r="AW250" s="13" t="s">
        <v>37</v>
      </c>
      <c r="AX250" s="13" t="s">
        <v>76</v>
      </c>
      <c r="AY250" s="200" t="s">
        <v>157</v>
      </c>
    </row>
    <row r="251" spans="2:51" s="13" customFormat="1" ht="10">
      <c r="B251" s="190"/>
      <c r="C251" s="191"/>
      <c r="D251" s="192" t="s">
        <v>165</v>
      </c>
      <c r="E251" s="193" t="s">
        <v>19</v>
      </c>
      <c r="F251" s="194" t="s">
        <v>3920</v>
      </c>
      <c r="G251" s="191"/>
      <c r="H251" s="193" t="s">
        <v>19</v>
      </c>
      <c r="I251" s="195"/>
      <c r="J251" s="191"/>
      <c r="K251" s="191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165</v>
      </c>
      <c r="AU251" s="200" t="s">
        <v>86</v>
      </c>
      <c r="AV251" s="13" t="s">
        <v>84</v>
      </c>
      <c r="AW251" s="13" t="s">
        <v>37</v>
      </c>
      <c r="AX251" s="13" t="s">
        <v>76</v>
      </c>
      <c r="AY251" s="200" t="s">
        <v>157</v>
      </c>
    </row>
    <row r="252" spans="2:51" s="13" customFormat="1" ht="10">
      <c r="B252" s="190"/>
      <c r="C252" s="191"/>
      <c r="D252" s="192" t="s">
        <v>165</v>
      </c>
      <c r="E252" s="193" t="s">
        <v>19</v>
      </c>
      <c r="F252" s="194" t="s">
        <v>4010</v>
      </c>
      <c r="G252" s="191"/>
      <c r="H252" s="193" t="s">
        <v>19</v>
      </c>
      <c r="I252" s="195"/>
      <c r="J252" s="191"/>
      <c r="K252" s="191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165</v>
      </c>
      <c r="AU252" s="200" t="s">
        <v>86</v>
      </c>
      <c r="AV252" s="13" t="s">
        <v>84</v>
      </c>
      <c r="AW252" s="13" t="s">
        <v>37</v>
      </c>
      <c r="AX252" s="13" t="s">
        <v>76</v>
      </c>
      <c r="AY252" s="200" t="s">
        <v>157</v>
      </c>
    </row>
    <row r="253" spans="2:51" s="13" customFormat="1" ht="10">
      <c r="B253" s="190"/>
      <c r="C253" s="191"/>
      <c r="D253" s="192" t="s">
        <v>165</v>
      </c>
      <c r="E253" s="193" t="s">
        <v>19</v>
      </c>
      <c r="F253" s="194" t="s">
        <v>3980</v>
      </c>
      <c r="G253" s="191"/>
      <c r="H253" s="193" t="s">
        <v>19</v>
      </c>
      <c r="I253" s="195"/>
      <c r="J253" s="191"/>
      <c r="K253" s="191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165</v>
      </c>
      <c r="AU253" s="200" t="s">
        <v>86</v>
      </c>
      <c r="AV253" s="13" t="s">
        <v>84</v>
      </c>
      <c r="AW253" s="13" t="s">
        <v>37</v>
      </c>
      <c r="AX253" s="13" t="s">
        <v>76</v>
      </c>
      <c r="AY253" s="200" t="s">
        <v>157</v>
      </c>
    </row>
    <row r="254" spans="2:51" s="14" customFormat="1" ht="10">
      <c r="B254" s="201"/>
      <c r="C254" s="202"/>
      <c r="D254" s="192" t="s">
        <v>165</v>
      </c>
      <c r="E254" s="203" t="s">
        <v>19</v>
      </c>
      <c r="F254" s="204" t="s">
        <v>4042</v>
      </c>
      <c r="G254" s="202"/>
      <c r="H254" s="205">
        <v>51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165</v>
      </c>
      <c r="AU254" s="211" t="s">
        <v>86</v>
      </c>
      <c r="AV254" s="14" t="s">
        <v>86</v>
      </c>
      <c r="AW254" s="14" t="s">
        <v>37</v>
      </c>
      <c r="AX254" s="14" t="s">
        <v>84</v>
      </c>
      <c r="AY254" s="211" t="s">
        <v>157</v>
      </c>
    </row>
    <row r="255" spans="1:65" s="2" customFormat="1" ht="14.4" customHeight="1">
      <c r="A255" s="36"/>
      <c r="B255" s="37"/>
      <c r="C255" s="239" t="s">
        <v>406</v>
      </c>
      <c r="D255" s="239" t="s">
        <v>311</v>
      </c>
      <c r="E255" s="240" t="s">
        <v>4052</v>
      </c>
      <c r="F255" s="241" t="s">
        <v>4053</v>
      </c>
      <c r="G255" s="242" t="s">
        <v>162</v>
      </c>
      <c r="H255" s="243">
        <v>28</v>
      </c>
      <c r="I255" s="244"/>
      <c r="J255" s="245">
        <f>ROUND(I255*H255,2)</f>
        <v>0</v>
      </c>
      <c r="K255" s="246"/>
      <c r="L255" s="247"/>
      <c r="M255" s="248" t="s">
        <v>19</v>
      </c>
      <c r="N255" s="249" t="s">
        <v>47</v>
      </c>
      <c r="O255" s="66"/>
      <c r="P255" s="186">
        <f>O255*H255</f>
        <v>0</v>
      </c>
      <c r="Q255" s="186">
        <v>0.018</v>
      </c>
      <c r="R255" s="186">
        <f>Q255*H255</f>
        <v>0.504</v>
      </c>
      <c r="S255" s="186">
        <v>0</v>
      </c>
      <c r="T255" s="18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8" t="s">
        <v>211</v>
      </c>
      <c r="AT255" s="188" t="s">
        <v>311</v>
      </c>
      <c r="AU255" s="188" t="s">
        <v>86</v>
      </c>
      <c r="AY255" s="19" t="s">
        <v>157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9" t="s">
        <v>84</v>
      </c>
      <c r="BK255" s="189">
        <f>ROUND(I255*H255,2)</f>
        <v>0</v>
      </c>
      <c r="BL255" s="19" t="s">
        <v>163</v>
      </c>
      <c r="BM255" s="188" t="s">
        <v>4054</v>
      </c>
    </row>
    <row r="256" spans="2:51" s="13" customFormat="1" ht="10">
      <c r="B256" s="190"/>
      <c r="C256" s="191"/>
      <c r="D256" s="192" t="s">
        <v>165</v>
      </c>
      <c r="E256" s="193" t="s">
        <v>19</v>
      </c>
      <c r="F256" s="194" t="s">
        <v>3919</v>
      </c>
      <c r="G256" s="191"/>
      <c r="H256" s="193" t="s">
        <v>19</v>
      </c>
      <c r="I256" s="195"/>
      <c r="J256" s="191"/>
      <c r="K256" s="191"/>
      <c r="L256" s="196"/>
      <c r="M256" s="197"/>
      <c r="N256" s="198"/>
      <c r="O256" s="198"/>
      <c r="P256" s="198"/>
      <c r="Q256" s="198"/>
      <c r="R256" s="198"/>
      <c r="S256" s="198"/>
      <c r="T256" s="199"/>
      <c r="AT256" s="200" t="s">
        <v>165</v>
      </c>
      <c r="AU256" s="200" t="s">
        <v>86</v>
      </c>
      <c r="AV256" s="13" t="s">
        <v>84</v>
      </c>
      <c r="AW256" s="13" t="s">
        <v>37</v>
      </c>
      <c r="AX256" s="13" t="s">
        <v>76</v>
      </c>
      <c r="AY256" s="200" t="s">
        <v>157</v>
      </c>
    </row>
    <row r="257" spans="2:51" s="13" customFormat="1" ht="10">
      <c r="B257" s="190"/>
      <c r="C257" s="191"/>
      <c r="D257" s="192" t="s">
        <v>165</v>
      </c>
      <c r="E257" s="193" t="s">
        <v>19</v>
      </c>
      <c r="F257" s="194" t="s">
        <v>3920</v>
      </c>
      <c r="G257" s="191"/>
      <c r="H257" s="193" t="s">
        <v>19</v>
      </c>
      <c r="I257" s="195"/>
      <c r="J257" s="191"/>
      <c r="K257" s="191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165</v>
      </c>
      <c r="AU257" s="200" t="s">
        <v>86</v>
      </c>
      <c r="AV257" s="13" t="s">
        <v>84</v>
      </c>
      <c r="AW257" s="13" t="s">
        <v>37</v>
      </c>
      <c r="AX257" s="13" t="s">
        <v>76</v>
      </c>
      <c r="AY257" s="200" t="s">
        <v>157</v>
      </c>
    </row>
    <row r="258" spans="2:51" s="13" customFormat="1" ht="10">
      <c r="B258" s="190"/>
      <c r="C258" s="191"/>
      <c r="D258" s="192" t="s">
        <v>165</v>
      </c>
      <c r="E258" s="193" t="s">
        <v>19</v>
      </c>
      <c r="F258" s="194" t="s">
        <v>4010</v>
      </c>
      <c r="G258" s="191"/>
      <c r="H258" s="193" t="s">
        <v>19</v>
      </c>
      <c r="I258" s="195"/>
      <c r="J258" s="191"/>
      <c r="K258" s="191"/>
      <c r="L258" s="196"/>
      <c r="M258" s="197"/>
      <c r="N258" s="198"/>
      <c r="O258" s="198"/>
      <c r="P258" s="198"/>
      <c r="Q258" s="198"/>
      <c r="R258" s="198"/>
      <c r="S258" s="198"/>
      <c r="T258" s="199"/>
      <c r="AT258" s="200" t="s">
        <v>165</v>
      </c>
      <c r="AU258" s="200" t="s">
        <v>86</v>
      </c>
      <c r="AV258" s="13" t="s">
        <v>84</v>
      </c>
      <c r="AW258" s="13" t="s">
        <v>37</v>
      </c>
      <c r="AX258" s="13" t="s">
        <v>76</v>
      </c>
      <c r="AY258" s="200" t="s">
        <v>157</v>
      </c>
    </row>
    <row r="259" spans="2:51" s="13" customFormat="1" ht="10">
      <c r="B259" s="190"/>
      <c r="C259" s="191"/>
      <c r="D259" s="192" t="s">
        <v>165</v>
      </c>
      <c r="E259" s="193" t="s">
        <v>19</v>
      </c>
      <c r="F259" s="194" t="s">
        <v>3980</v>
      </c>
      <c r="G259" s="191"/>
      <c r="H259" s="193" t="s">
        <v>19</v>
      </c>
      <c r="I259" s="195"/>
      <c r="J259" s="191"/>
      <c r="K259" s="191"/>
      <c r="L259" s="196"/>
      <c r="M259" s="197"/>
      <c r="N259" s="198"/>
      <c r="O259" s="198"/>
      <c r="P259" s="198"/>
      <c r="Q259" s="198"/>
      <c r="R259" s="198"/>
      <c r="S259" s="198"/>
      <c r="T259" s="199"/>
      <c r="AT259" s="200" t="s">
        <v>165</v>
      </c>
      <c r="AU259" s="200" t="s">
        <v>86</v>
      </c>
      <c r="AV259" s="13" t="s">
        <v>84</v>
      </c>
      <c r="AW259" s="13" t="s">
        <v>37</v>
      </c>
      <c r="AX259" s="13" t="s">
        <v>76</v>
      </c>
      <c r="AY259" s="200" t="s">
        <v>157</v>
      </c>
    </row>
    <row r="260" spans="2:51" s="14" customFormat="1" ht="10">
      <c r="B260" s="201"/>
      <c r="C260" s="202"/>
      <c r="D260" s="192" t="s">
        <v>165</v>
      </c>
      <c r="E260" s="203" t="s">
        <v>19</v>
      </c>
      <c r="F260" s="204" t="s">
        <v>4023</v>
      </c>
      <c r="G260" s="202"/>
      <c r="H260" s="205">
        <v>28</v>
      </c>
      <c r="I260" s="206"/>
      <c r="J260" s="202"/>
      <c r="K260" s="202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165</v>
      </c>
      <c r="AU260" s="211" t="s">
        <v>86</v>
      </c>
      <c r="AV260" s="14" t="s">
        <v>86</v>
      </c>
      <c r="AW260" s="14" t="s">
        <v>37</v>
      </c>
      <c r="AX260" s="14" t="s">
        <v>84</v>
      </c>
      <c r="AY260" s="211" t="s">
        <v>157</v>
      </c>
    </row>
    <row r="261" spans="1:65" s="2" customFormat="1" ht="14.4" customHeight="1">
      <c r="A261" s="36"/>
      <c r="B261" s="37"/>
      <c r="C261" s="239" t="s">
        <v>412</v>
      </c>
      <c r="D261" s="239" t="s">
        <v>311</v>
      </c>
      <c r="E261" s="240" t="s">
        <v>4055</v>
      </c>
      <c r="F261" s="241" t="s">
        <v>4056</v>
      </c>
      <c r="G261" s="242" t="s">
        <v>162</v>
      </c>
      <c r="H261" s="243">
        <v>51</v>
      </c>
      <c r="I261" s="244"/>
      <c r="J261" s="245">
        <f>ROUND(I261*H261,2)</f>
        <v>0</v>
      </c>
      <c r="K261" s="246"/>
      <c r="L261" s="247"/>
      <c r="M261" s="248" t="s">
        <v>19</v>
      </c>
      <c r="N261" s="249" t="s">
        <v>47</v>
      </c>
      <c r="O261" s="66"/>
      <c r="P261" s="186">
        <f>O261*H261</f>
        <v>0</v>
      </c>
      <c r="Q261" s="186">
        <v>0.018</v>
      </c>
      <c r="R261" s="186">
        <f>Q261*H261</f>
        <v>0.9179999999999999</v>
      </c>
      <c r="S261" s="186">
        <v>0</v>
      </c>
      <c r="T261" s="187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8" t="s">
        <v>211</v>
      </c>
      <c r="AT261" s="188" t="s">
        <v>311</v>
      </c>
      <c r="AU261" s="188" t="s">
        <v>86</v>
      </c>
      <c r="AY261" s="19" t="s">
        <v>157</v>
      </c>
      <c r="BE261" s="189">
        <f>IF(N261="základní",J261,0)</f>
        <v>0</v>
      </c>
      <c r="BF261" s="189">
        <f>IF(N261="snížená",J261,0)</f>
        <v>0</v>
      </c>
      <c r="BG261" s="189">
        <f>IF(N261="zákl. přenesená",J261,0)</f>
        <v>0</v>
      </c>
      <c r="BH261" s="189">
        <f>IF(N261="sníž. přenesená",J261,0)</f>
        <v>0</v>
      </c>
      <c r="BI261" s="189">
        <f>IF(N261="nulová",J261,0)</f>
        <v>0</v>
      </c>
      <c r="BJ261" s="19" t="s">
        <v>84</v>
      </c>
      <c r="BK261" s="189">
        <f>ROUND(I261*H261,2)</f>
        <v>0</v>
      </c>
      <c r="BL261" s="19" t="s">
        <v>163</v>
      </c>
      <c r="BM261" s="188" t="s">
        <v>4057</v>
      </c>
    </row>
    <row r="262" spans="2:51" s="13" customFormat="1" ht="10">
      <c r="B262" s="190"/>
      <c r="C262" s="191"/>
      <c r="D262" s="192" t="s">
        <v>165</v>
      </c>
      <c r="E262" s="193" t="s">
        <v>19</v>
      </c>
      <c r="F262" s="194" t="s">
        <v>3919</v>
      </c>
      <c r="G262" s="191"/>
      <c r="H262" s="193" t="s">
        <v>19</v>
      </c>
      <c r="I262" s="195"/>
      <c r="J262" s="191"/>
      <c r="K262" s="191"/>
      <c r="L262" s="196"/>
      <c r="M262" s="197"/>
      <c r="N262" s="198"/>
      <c r="O262" s="198"/>
      <c r="P262" s="198"/>
      <c r="Q262" s="198"/>
      <c r="R262" s="198"/>
      <c r="S262" s="198"/>
      <c r="T262" s="199"/>
      <c r="AT262" s="200" t="s">
        <v>165</v>
      </c>
      <c r="AU262" s="200" t="s">
        <v>86</v>
      </c>
      <c r="AV262" s="13" t="s">
        <v>84</v>
      </c>
      <c r="AW262" s="13" t="s">
        <v>37</v>
      </c>
      <c r="AX262" s="13" t="s">
        <v>76</v>
      </c>
      <c r="AY262" s="200" t="s">
        <v>157</v>
      </c>
    </row>
    <row r="263" spans="2:51" s="13" customFormat="1" ht="10">
      <c r="B263" s="190"/>
      <c r="C263" s="191"/>
      <c r="D263" s="192" t="s">
        <v>165</v>
      </c>
      <c r="E263" s="193" t="s">
        <v>19</v>
      </c>
      <c r="F263" s="194" t="s">
        <v>3920</v>
      </c>
      <c r="G263" s="191"/>
      <c r="H263" s="193" t="s">
        <v>19</v>
      </c>
      <c r="I263" s="195"/>
      <c r="J263" s="191"/>
      <c r="K263" s="191"/>
      <c r="L263" s="196"/>
      <c r="M263" s="197"/>
      <c r="N263" s="198"/>
      <c r="O263" s="198"/>
      <c r="P263" s="198"/>
      <c r="Q263" s="198"/>
      <c r="R263" s="198"/>
      <c r="S263" s="198"/>
      <c r="T263" s="199"/>
      <c r="AT263" s="200" t="s">
        <v>165</v>
      </c>
      <c r="AU263" s="200" t="s">
        <v>86</v>
      </c>
      <c r="AV263" s="13" t="s">
        <v>84</v>
      </c>
      <c r="AW263" s="13" t="s">
        <v>37</v>
      </c>
      <c r="AX263" s="13" t="s">
        <v>76</v>
      </c>
      <c r="AY263" s="200" t="s">
        <v>157</v>
      </c>
    </row>
    <row r="264" spans="2:51" s="13" customFormat="1" ht="10">
      <c r="B264" s="190"/>
      <c r="C264" s="191"/>
      <c r="D264" s="192" t="s">
        <v>165</v>
      </c>
      <c r="E264" s="193" t="s">
        <v>19</v>
      </c>
      <c r="F264" s="194" t="s">
        <v>4010</v>
      </c>
      <c r="G264" s="191"/>
      <c r="H264" s="193" t="s">
        <v>19</v>
      </c>
      <c r="I264" s="195"/>
      <c r="J264" s="191"/>
      <c r="K264" s="191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165</v>
      </c>
      <c r="AU264" s="200" t="s">
        <v>86</v>
      </c>
      <c r="AV264" s="13" t="s">
        <v>84</v>
      </c>
      <c r="AW264" s="13" t="s">
        <v>37</v>
      </c>
      <c r="AX264" s="13" t="s">
        <v>76</v>
      </c>
      <c r="AY264" s="200" t="s">
        <v>157</v>
      </c>
    </row>
    <row r="265" spans="2:51" s="13" customFormat="1" ht="10">
      <c r="B265" s="190"/>
      <c r="C265" s="191"/>
      <c r="D265" s="192" t="s">
        <v>165</v>
      </c>
      <c r="E265" s="193" t="s">
        <v>19</v>
      </c>
      <c r="F265" s="194" t="s">
        <v>3980</v>
      </c>
      <c r="G265" s="191"/>
      <c r="H265" s="193" t="s">
        <v>19</v>
      </c>
      <c r="I265" s="195"/>
      <c r="J265" s="191"/>
      <c r="K265" s="191"/>
      <c r="L265" s="196"/>
      <c r="M265" s="197"/>
      <c r="N265" s="198"/>
      <c r="O265" s="198"/>
      <c r="P265" s="198"/>
      <c r="Q265" s="198"/>
      <c r="R265" s="198"/>
      <c r="S265" s="198"/>
      <c r="T265" s="199"/>
      <c r="AT265" s="200" t="s">
        <v>165</v>
      </c>
      <c r="AU265" s="200" t="s">
        <v>86</v>
      </c>
      <c r="AV265" s="13" t="s">
        <v>84</v>
      </c>
      <c r="AW265" s="13" t="s">
        <v>37</v>
      </c>
      <c r="AX265" s="13" t="s">
        <v>76</v>
      </c>
      <c r="AY265" s="200" t="s">
        <v>157</v>
      </c>
    </row>
    <row r="266" spans="2:51" s="14" customFormat="1" ht="10">
      <c r="B266" s="201"/>
      <c r="C266" s="202"/>
      <c r="D266" s="192" t="s">
        <v>165</v>
      </c>
      <c r="E266" s="203" t="s">
        <v>19</v>
      </c>
      <c r="F266" s="204" t="s">
        <v>4042</v>
      </c>
      <c r="G266" s="202"/>
      <c r="H266" s="205">
        <v>51</v>
      </c>
      <c r="I266" s="206"/>
      <c r="J266" s="202"/>
      <c r="K266" s="202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165</v>
      </c>
      <c r="AU266" s="211" t="s">
        <v>86</v>
      </c>
      <c r="AV266" s="14" t="s">
        <v>86</v>
      </c>
      <c r="AW266" s="14" t="s">
        <v>37</v>
      </c>
      <c r="AX266" s="14" t="s">
        <v>84</v>
      </c>
      <c r="AY266" s="211" t="s">
        <v>157</v>
      </c>
    </row>
    <row r="267" spans="1:65" s="2" customFormat="1" ht="14.4" customHeight="1">
      <c r="A267" s="36"/>
      <c r="B267" s="37"/>
      <c r="C267" s="239" t="s">
        <v>419</v>
      </c>
      <c r="D267" s="239" t="s">
        <v>311</v>
      </c>
      <c r="E267" s="240" t="s">
        <v>4058</v>
      </c>
      <c r="F267" s="241" t="s">
        <v>4059</v>
      </c>
      <c r="G267" s="242" t="s">
        <v>162</v>
      </c>
      <c r="H267" s="243">
        <v>17</v>
      </c>
      <c r="I267" s="244"/>
      <c r="J267" s="245">
        <f>ROUND(I267*H267,2)</f>
        <v>0</v>
      </c>
      <c r="K267" s="246"/>
      <c r="L267" s="247"/>
      <c r="M267" s="248" t="s">
        <v>19</v>
      </c>
      <c r="N267" s="249" t="s">
        <v>47</v>
      </c>
      <c r="O267" s="66"/>
      <c r="P267" s="186">
        <f>O267*H267</f>
        <v>0</v>
      </c>
      <c r="Q267" s="186">
        <v>0.018</v>
      </c>
      <c r="R267" s="186">
        <f>Q267*H267</f>
        <v>0.306</v>
      </c>
      <c r="S267" s="186">
        <v>0</v>
      </c>
      <c r="T267" s="187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8" t="s">
        <v>211</v>
      </c>
      <c r="AT267" s="188" t="s">
        <v>311</v>
      </c>
      <c r="AU267" s="188" t="s">
        <v>86</v>
      </c>
      <c r="AY267" s="19" t="s">
        <v>157</v>
      </c>
      <c r="BE267" s="189">
        <f>IF(N267="základní",J267,0)</f>
        <v>0</v>
      </c>
      <c r="BF267" s="189">
        <f>IF(N267="snížená",J267,0)</f>
        <v>0</v>
      </c>
      <c r="BG267" s="189">
        <f>IF(N267="zákl. přenesená",J267,0)</f>
        <v>0</v>
      </c>
      <c r="BH267" s="189">
        <f>IF(N267="sníž. přenesená",J267,0)</f>
        <v>0</v>
      </c>
      <c r="BI267" s="189">
        <f>IF(N267="nulová",J267,0)</f>
        <v>0</v>
      </c>
      <c r="BJ267" s="19" t="s">
        <v>84</v>
      </c>
      <c r="BK267" s="189">
        <f>ROUND(I267*H267,2)</f>
        <v>0</v>
      </c>
      <c r="BL267" s="19" t="s">
        <v>163</v>
      </c>
      <c r="BM267" s="188" t="s">
        <v>4060</v>
      </c>
    </row>
    <row r="268" spans="2:51" s="13" customFormat="1" ht="10">
      <c r="B268" s="190"/>
      <c r="C268" s="191"/>
      <c r="D268" s="192" t="s">
        <v>165</v>
      </c>
      <c r="E268" s="193" t="s">
        <v>19</v>
      </c>
      <c r="F268" s="194" t="s">
        <v>3919</v>
      </c>
      <c r="G268" s="191"/>
      <c r="H268" s="193" t="s">
        <v>19</v>
      </c>
      <c r="I268" s="195"/>
      <c r="J268" s="191"/>
      <c r="K268" s="191"/>
      <c r="L268" s="196"/>
      <c r="M268" s="197"/>
      <c r="N268" s="198"/>
      <c r="O268" s="198"/>
      <c r="P268" s="198"/>
      <c r="Q268" s="198"/>
      <c r="R268" s="198"/>
      <c r="S268" s="198"/>
      <c r="T268" s="199"/>
      <c r="AT268" s="200" t="s">
        <v>165</v>
      </c>
      <c r="AU268" s="200" t="s">
        <v>86</v>
      </c>
      <c r="AV268" s="13" t="s">
        <v>84</v>
      </c>
      <c r="AW268" s="13" t="s">
        <v>37</v>
      </c>
      <c r="AX268" s="13" t="s">
        <v>76</v>
      </c>
      <c r="AY268" s="200" t="s">
        <v>157</v>
      </c>
    </row>
    <row r="269" spans="2:51" s="13" customFormat="1" ht="10">
      <c r="B269" s="190"/>
      <c r="C269" s="191"/>
      <c r="D269" s="192" t="s">
        <v>165</v>
      </c>
      <c r="E269" s="193" t="s">
        <v>19</v>
      </c>
      <c r="F269" s="194" t="s">
        <v>3920</v>
      </c>
      <c r="G269" s="191"/>
      <c r="H269" s="193" t="s">
        <v>19</v>
      </c>
      <c r="I269" s="195"/>
      <c r="J269" s="191"/>
      <c r="K269" s="191"/>
      <c r="L269" s="196"/>
      <c r="M269" s="197"/>
      <c r="N269" s="198"/>
      <c r="O269" s="198"/>
      <c r="P269" s="198"/>
      <c r="Q269" s="198"/>
      <c r="R269" s="198"/>
      <c r="S269" s="198"/>
      <c r="T269" s="199"/>
      <c r="AT269" s="200" t="s">
        <v>165</v>
      </c>
      <c r="AU269" s="200" t="s">
        <v>86</v>
      </c>
      <c r="AV269" s="13" t="s">
        <v>84</v>
      </c>
      <c r="AW269" s="13" t="s">
        <v>37</v>
      </c>
      <c r="AX269" s="13" t="s">
        <v>76</v>
      </c>
      <c r="AY269" s="200" t="s">
        <v>157</v>
      </c>
    </row>
    <row r="270" spans="2:51" s="13" customFormat="1" ht="10">
      <c r="B270" s="190"/>
      <c r="C270" s="191"/>
      <c r="D270" s="192" t="s">
        <v>165</v>
      </c>
      <c r="E270" s="193" t="s">
        <v>19</v>
      </c>
      <c r="F270" s="194" t="s">
        <v>4010</v>
      </c>
      <c r="G270" s="191"/>
      <c r="H270" s="193" t="s">
        <v>19</v>
      </c>
      <c r="I270" s="195"/>
      <c r="J270" s="191"/>
      <c r="K270" s="191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165</v>
      </c>
      <c r="AU270" s="200" t="s">
        <v>86</v>
      </c>
      <c r="AV270" s="13" t="s">
        <v>84</v>
      </c>
      <c r="AW270" s="13" t="s">
        <v>37</v>
      </c>
      <c r="AX270" s="13" t="s">
        <v>76</v>
      </c>
      <c r="AY270" s="200" t="s">
        <v>157</v>
      </c>
    </row>
    <row r="271" spans="2:51" s="13" customFormat="1" ht="10">
      <c r="B271" s="190"/>
      <c r="C271" s="191"/>
      <c r="D271" s="192" t="s">
        <v>165</v>
      </c>
      <c r="E271" s="193" t="s">
        <v>19</v>
      </c>
      <c r="F271" s="194" t="s">
        <v>3980</v>
      </c>
      <c r="G271" s="191"/>
      <c r="H271" s="193" t="s">
        <v>19</v>
      </c>
      <c r="I271" s="195"/>
      <c r="J271" s="191"/>
      <c r="K271" s="191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165</v>
      </c>
      <c r="AU271" s="200" t="s">
        <v>86</v>
      </c>
      <c r="AV271" s="13" t="s">
        <v>84</v>
      </c>
      <c r="AW271" s="13" t="s">
        <v>37</v>
      </c>
      <c r="AX271" s="13" t="s">
        <v>76</v>
      </c>
      <c r="AY271" s="200" t="s">
        <v>157</v>
      </c>
    </row>
    <row r="272" spans="2:51" s="14" customFormat="1" ht="10">
      <c r="B272" s="201"/>
      <c r="C272" s="202"/>
      <c r="D272" s="192" t="s">
        <v>165</v>
      </c>
      <c r="E272" s="203" t="s">
        <v>19</v>
      </c>
      <c r="F272" s="204" t="s">
        <v>4061</v>
      </c>
      <c r="G272" s="202"/>
      <c r="H272" s="205">
        <v>17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165</v>
      </c>
      <c r="AU272" s="211" t="s">
        <v>86</v>
      </c>
      <c r="AV272" s="14" t="s">
        <v>86</v>
      </c>
      <c r="AW272" s="14" t="s">
        <v>37</v>
      </c>
      <c r="AX272" s="14" t="s">
        <v>84</v>
      </c>
      <c r="AY272" s="211" t="s">
        <v>157</v>
      </c>
    </row>
    <row r="273" spans="1:65" s="2" customFormat="1" ht="14.4" customHeight="1">
      <c r="A273" s="36"/>
      <c r="B273" s="37"/>
      <c r="C273" s="239" t="s">
        <v>431</v>
      </c>
      <c r="D273" s="239" t="s">
        <v>311</v>
      </c>
      <c r="E273" s="240" t="s">
        <v>4062</v>
      </c>
      <c r="F273" s="241" t="s">
        <v>4063</v>
      </c>
      <c r="G273" s="242" t="s">
        <v>162</v>
      </c>
      <c r="H273" s="243">
        <v>17</v>
      </c>
      <c r="I273" s="244"/>
      <c r="J273" s="245">
        <f>ROUND(I273*H273,2)</f>
        <v>0</v>
      </c>
      <c r="K273" s="246"/>
      <c r="L273" s="247"/>
      <c r="M273" s="248" t="s">
        <v>19</v>
      </c>
      <c r="N273" s="249" t="s">
        <v>47</v>
      </c>
      <c r="O273" s="66"/>
      <c r="P273" s="186">
        <f>O273*H273</f>
        <v>0</v>
      </c>
      <c r="Q273" s="186">
        <v>0.018</v>
      </c>
      <c r="R273" s="186">
        <f>Q273*H273</f>
        <v>0.306</v>
      </c>
      <c r="S273" s="186">
        <v>0</v>
      </c>
      <c r="T273" s="187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8" t="s">
        <v>211</v>
      </c>
      <c r="AT273" s="188" t="s">
        <v>311</v>
      </c>
      <c r="AU273" s="188" t="s">
        <v>86</v>
      </c>
      <c r="AY273" s="19" t="s">
        <v>157</v>
      </c>
      <c r="BE273" s="189">
        <f>IF(N273="základní",J273,0)</f>
        <v>0</v>
      </c>
      <c r="BF273" s="189">
        <f>IF(N273="snížená",J273,0)</f>
        <v>0</v>
      </c>
      <c r="BG273" s="189">
        <f>IF(N273="zákl. přenesená",J273,0)</f>
        <v>0</v>
      </c>
      <c r="BH273" s="189">
        <f>IF(N273="sníž. přenesená",J273,0)</f>
        <v>0</v>
      </c>
      <c r="BI273" s="189">
        <f>IF(N273="nulová",J273,0)</f>
        <v>0</v>
      </c>
      <c r="BJ273" s="19" t="s">
        <v>84</v>
      </c>
      <c r="BK273" s="189">
        <f>ROUND(I273*H273,2)</f>
        <v>0</v>
      </c>
      <c r="BL273" s="19" t="s">
        <v>163</v>
      </c>
      <c r="BM273" s="188" t="s">
        <v>4064</v>
      </c>
    </row>
    <row r="274" spans="2:51" s="13" customFormat="1" ht="10">
      <c r="B274" s="190"/>
      <c r="C274" s="191"/>
      <c r="D274" s="192" t="s">
        <v>165</v>
      </c>
      <c r="E274" s="193" t="s">
        <v>19</v>
      </c>
      <c r="F274" s="194" t="s">
        <v>3919</v>
      </c>
      <c r="G274" s="191"/>
      <c r="H274" s="193" t="s">
        <v>19</v>
      </c>
      <c r="I274" s="195"/>
      <c r="J274" s="191"/>
      <c r="K274" s="191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165</v>
      </c>
      <c r="AU274" s="200" t="s">
        <v>86</v>
      </c>
      <c r="AV274" s="13" t="s">
        <v>84</v>
      </c>
      <c r="AW274" s="13" t="s">
        <v>37</v>
      </c>
      <c r="AX274" s="13" t="s">
        <v>76</v>
      </c>
      <c r="AY274" s="200" t="s">
        <v>157</v>
      </c>
    </row>
    <row r="275" spans="2:51" s="13" customFormat="1" ht="10">
      <c r="B275" s="190"/>
      <c r="C275" s="191"/>
      <c r="D275" s="192" t="s">
        <v>165</v>
      </c>
      <c r="E275" s="193" t="s">
        <v>19</v>
      </c>
      <c r="F275" s="194" t="s">
        <v>3920</v>
      </c>
      <c r="G275" s="191"/>
      <c r="H275" s="193" t="s">
        <v>19</v>
      </c>
      <c r="I275" s="195"/>
      <c r="J275" s="191"/>
      <c r="K275" s="191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165</v>
      </c>
      <c r="AU275" s="200" t="s">
        <v>86</v>
      </c>
      <c r="AV275" s="13" t="s">
        <v>84</v>
      </c>
      <c r="AW275" s="13" t="s">
        <v>37</v>
      </c>
      <c r="AX275" s="13" t="s">
        <v>76</v>
      </c>
      <c r="AY275" s="200" t="s">
        <v>157</v>
      </c>
    </row>
    <row r="276" spans="2:51" s="13" customFormat="1" ht="10">
      <c r="B276" s="190"/>
      <c r="C276" s="191"/>
      <c r="D276" s="192" t="s">
        <v>165</v>
      </c>
      <c r="E276" s="193" t="s">
        <v>19</v>
      </c>
      <c r="F276" s="194" t="s">
        <v>4010</v>
      </c>
      <c r="G276" s="191"/>
      <c r="H276" s="193" t="s">
        <v>19</v>
      </c>
      <c r="I276" s="195"/>
      <c r="J276" s="191"/>
      <c r="K276" s="191"/>
      <c r="L276" s="196"/>
      <c r="M276" s="197"/>
      <c r="N276" s="198"/>
      <c r="O276" s="198"/>
      <c r="P276" s="198"/>
      <c r="Q276" s="198"/>
      <c r="R276" s="198"/>
      <c r="S276" s="198"/>
      <c r="T276" s="199"/>
      <c r="AT276" s="200" t="s">
        <v>165</v>
      </c>
      <c r="AU276" s="200" t="s">
        <v>86</v>
      </c>
      <c r="AV276" s="13" t="s">
        <v>84</v>
      </c>
      <c r="AW276" s="13" t="s">
        <v>37</v>
      </c>
      <c r="AX276" s="13" t="s">
        <v>76</v>
      </c>
      <c r="AY276" s="200" t="s">
        <v>157</v>
      </c>
    </row>
    <row r="277" spans="2:51" s="13" customFormat="1" ht="10">
      <c r="B277" s="190"/>
      <c r="C277" s="191"/>
      <c r="D277" s="192" t="s">
        <v>165</v>
      </c>
      <c r="E277" s="193" t="s">
        <v>19</v>
      </c>
      <c r="F277" s="194" t="s">
        <v>3980</v>
      </c>
      <c r="G277" s="191"/>
      <c r="H277" s="193" t="s">
        <v>19</v>
      </c>
      <c r="I277" s="195"/>
      <c r="J277" s="191"/>
      <c r="K277" s="191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165</v>
      </c>
      <c r="AU277" s="200" t="s">
        <v>86</v>
      </c>
      <c r="AV277" s="13" t="s">
        <v>84</v>
      </c>
      <c r="AW277" s="13" t="s">
        <v>37</v>
      </c>
      <c r="AX277" s="13" t="s">
        <v>76</v>
      </c>
      <c r="AY277" s="200" t="s">
        <v>157</v>
      </c>
    </row>
    <row r="278" spans="2:51" s="14" customFormat="1" ht="10">
      <c r="B278" s="201"/>
      <c r="C278" s="202"/>
      <c r="D278" s="192" t="s">
        <v>165</v>
      </c>
      <c r="E278" s="203" t="s">
        <v>19</v>
      </c>
      <c r="F278" s="204" t="s">
        <v>4061</v>
      </c>
      <c r="G278" s="202"/>
      <c r="H278" s="205">
        <v>17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165</v>
      </c>
      <c r="AU278" s="211" t="s">
        <v>86</v>
      </c>
      <c r="AV278" s="14" t="s">
        <v>86</v>
      </c>
      <c r="AW278" s="14" t="s">
        <v>37</v>
      </c>
      <c r="AX278" s="14" t="s">
        <v>84</v>
      </c>
      <c r="AY278" s="211" t="s">
        <v>157</v>
      </c>
    </row>
    <row r="279" spans="1:65" s="2" customFormat="1" ht="14.4" customHeight="1">
      <c r="A279" s="36"/>
      <c r="B279" s="37"/>
      <c r="C279" s="239" t="s">
        <v>454</v>
      </c>
      <c r="D279" s="239" t="s">
        <v>311</v>
      </c>
      <c r="E279" s="240" t="s">
        <v>4065</v>
      </c>
      <c r="F279" s="241" t="s">
        <v>4066</v>
      </c>
      <c r="G279" s="242" t="s">
        <v>162</v>
      </c>
      <c r="H279" s="243">
        <v>56</v>
      </c>
      <c r="I279" s="244"/>
      <c r="J279" s="245">
        <f>ROUND(I279*H279,2)</f>
        <v>0</v>
      </c>
      <c r="K279" s="246"/>
      <c r="L279" s="247"/>
      <c r="M279" s="248" t="s">
        <v>19</v>
      </c>
      <c r="N279" s="249" t="s">
        <v>47</v>
      </c>
      <c r="O279" s="66"/>
      <c r="P279" s="186">
        <f>O279*H279</f>
        <v>0</v>
      </c>
      <c r="Q279" s="186">
        <v>0.018</v>
      </c>
      <c r="R279" s="186">
        <f>Q279*H279</f>
        <v>1.008</v>
      </c>
      <c r="S279" s="186">
        <v>0</v>
      </c>
      <c r="T279" s="187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8" t="s">
        <v>211</v>
      </c>
      <c r="AT279" s="188" t="s">
        <v>311</v>
      </c>
      <c r="AU279" s="188" t="s">
        <v>86</v>
      </c>
      <c r="AY279" s="19" t="s">
        <v>157</v>
      </c>
      <c r="BE279" s="189">
        <f>IF(N279="základní",J279,0)</f>
        <v>0</v>
      </c>
      <c r="BF279" s="189">
        <f>IF(N279="snížená",J279,0)</f>
        <v>0</v>
      </c>
      <c r="BG279" s="189">
        <f>IF(N279="zákl. přenesená",J279,0)</f>
        <v>0</v>
      </c>
      <c r="BH279" s="189">
        <f>IF(N279="sníž. přenesená",J279,0)</f>
        <v>0</v>
      </c>
      <c r="BI279" s="189">
        <f>IF(N279="nulová",J279,0)</f>
        <v>0</v>
      </c>
      <c r="BJ279" s="19" t="s">
        <v>84</v>
      </c>
      <c r="BK279" s="189">
        <f>ROUND(I279*H279,2)</f>
        <v>0</v>
      </c>
      <c r="BL279" s="19" t="s">
        <v>163</v>
      </c>
      <c r="BM279" s="188" t="s">
        <v>4067</v>
      </c>
    </row>
    <row r="280" spans="2:51" s="13" customFormat="1" ht="10">
      <c r="B280" s="190"/>
      <c r="C280" s="191"/>
      <c r="D280" s="192" t="s">
        <v>165</v>
      </c>
      <c r="E280" s="193" t="s">
        <v>19</v>
      </c>
      <c r="F280" s="194" t="s">
        <v>3919</v>
      </c>
      <c r="G280" s="191"/>
      <c r="H280" s="193" t="s">
        <v>19</v>
      </c>
      <c r="I280" s="195"/>
      <c r="J280" s="191"/>
      <c r="K280" s="191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165</v>
      </c>
      <c r="AU280" s="200" t="s">
        <v>86</v>
      </c>
      <c r="AV280" s="13" t="s">
        <v>84</v>
      </c>
      <c r="AW280" s="13" t="s">
        <v>37</v>
      </c>
      <c r="AX280" s="13" t="s">
        <v>76</v>
      </c>
      <c r="AY280" s="200" t="s">
        <v>157</v>
      </c>
    </row>
    <row r="281" spans="2:51" s="13" customFormat="1" ht="10">
      <c r="B281" s="190"/>
      <c r="C281" s="191"/>
      <c r="D281" s="192" t="s">
        <v>165</v>
      </c>
      <c r="E281" s="193" t="s">
        <v>19</v>
      </c>
      <c r="F281" s="194" t="s">
        <v>3920</v>
      </c>
      <c r="G281" s="191"/>
      <c r="H281" s="193" t="s">
        <v>19</v>
      </c>
      <c r="I281" s="195"/>
      <c r="J281" s="191"/>
      <c r="K281" s="191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165</v>
      </c>
      <c r="AU281" s="200" t="s">
        <v>86</v>
      </c>
      <c r="AV281" s="13" t="s">
        <v>84</v>
      </c>
      <c r="AW281" s="13" t="s">
        <v>37</v>
      </c>
      <c r="AX281" s="13" t="s">
        <v>76</v>
      </c>
      <c r="AY281" s="200" t="s">
        <v>157</v>
      </c>
    </row>
    <row r="282" spans="2:51" s="13" customFormat="1" ht="10">
      <c r="B282" s="190"/>
      <c r="C282" s="191"/>
      <c r="D282" s="192" t="s">
        <v>165</v>
      </c>
      <c r="E282" s="193" t="s">
        <v>19</v>
      </c>
      <c r="F282" s="194" t="s">
        <v>4010</v>
      </c>
      <c r="G282" s="191"/>
      <c r="H282" s="193" t="s">
        <v>19</v>
      </c>
      <c r="I282" s="195"/>
      <c r="J282" s="191"/>
      <c r="K282" s="191"/>
      <c r="L282" s="196"/>
      <c r="M282" s="197"/>
      <c r="N282" s="198"/>
      <c r="O282" s="198"/>
      <c r="P282" s="198"/>
      <c r="Q282" s="198"/>
      <c r="R282" s="198"/>
      <c r="S282" s="198"/>
      <c r="T282" s="199"/>
      <c r="AT282" s="200" t="s">
        <v>165</v>
      </c>
      <c r="AU282" s="200" t="s">
        <v>86</v>
      </c>
      <c r="AV282" s="13" t="s">
        <v>84</v>
      </c>
      <c r="AW282" s="13" t="s">
        <v>37</v>
      </c>
      <c r="AX282" s="13" t="s">
        <v>76</v>
      </c>
      <c r="AY282" s="200" t="s">
        <v>157</v>
      </c>
    </row>
    <row r="283" spans="2:51" s="13" customFormat="1" ht="10">
      <c r="B283" s="190"/>
      <c r="C283" s="191"/>
      <c r="D283" s="192" t="s">
        <v>165</v>
      </c>
      <c r="E283" s="193" t="s">
        <v>19</v>
      </c>
      <c r="F283" s="194" t="s">
        <v>3980</v>
      </c>
      <c r="G283" s="191"/>
      <c r="H283" s="193" t="s">
        <v>19</v>
      </c>
      <c r="I283" s="195"/>
      <c r="J283" s="191"/>
      <c r="K283" s="191"/>
      <c r="L283" s="196"/>
      <c r="M283" s="197"/>
      <c r="N283" s="198"/>
      <c r="O283" s="198"/>
      <c r="P283" s="198"/>
      <c r="Q283" s="198"/>
      <c r="R283" s="198"/>
      <c r="S283" s="198"/>
      <c r="T283" s="199"/>
      <c r="AT283" s="200" t="s">
        <v>165</v>
      </c>
      <c r="AU283" s="200" t="s">
        <v>86</v>
      </c>
      <c r="AV283" s="13" t="s">
        <v>84</v>
      </c>
      <c r="AW283" s="13" t="s">
        <v>37</v>
      </c>
      <c r="AX283" s="13" t="s">
        <v>76</v>
      </c>
      <c r="AY283" s="200" t="s">
        <v>157</v>
      </c>
    </row>
    <row r="284" spans="2:51" s="14" customFormat="1" ht="10">
      <c r="B284" s="201"/>
      <c r="C284" s="202"/>
      <c r="D284" s="192" t="s">
        <v>165</v>
      </c>
      <c r="E284" s="203" t="s">
        <v>19</v>
      </c>
      <c r="F284" s="204" t="s">
        <v>4068</v>
      </c>
      <c r="G284" s="202"/>
      <c r="H284" s="205">
        <v>56</v>
      </c>
      <c r="I284" s="206"/>
      <c r="J284" s="202"/>
      <c r="K284" s="202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165</v>
      </c>
      <c r="AU284" s="211" t="s">
        <v>86</v>
      </c>
      <c r="AV284" s="14" t="s">
        <v>86</v>
      </c>
      <c r="AW284" s="14" t="s">
        <v>37</v>
      </c>
      <c r="AX284" s="14" t="s">
        <v>84</v>
      </c>
      <c r="AY284" s="211" t="s">
        <v>157</v>
      </c>
    </row>
    <row r="285" spans="1:65" s="2" customFormat="1" ht="14.4" customHeight="1">
      <c r="A285" s="36"/>
      <c r="B285" s="37"/>
      <c r="C285" s="239" t="s">
        <v>466</v>
      </c>
      <c r="D285" s="239" t="s">
        <v>311</v>
      </c>
      <c r="E285" s="240" t="s">
        <v>4069</v>
      </c>
      <c r="F285" s="241" t="s">
        <v>4070</v>
      </c>
      <c r="G285" s="242" t="s">
        <v>162</v>
      </c>
      <c r="H285" s="243">
        <v>280</v>
      </c>
      <c r="I285" s="244"/>
      <c r="J285" s="245">
        <f>ROUND(I285*H285,2)</f>
        <v>0</v>
      </c>
      <c r="K285" s="246"/>
      <c r="L285" s="247"/>
      <c r="M285" s="248" t="s">
        <v>19</v>
      </c>
      <c r="N285" s="249" t="s">
        <v>47</v>
      </c>
      <c r="O285" s="66"/>
      <c r="P285" s="186">
        <f>O285*H285</f>
        <v>0</v>
      </c>
      <c r="Q285" s="186">
        <v>0.00012</v>
      </c>
      <c r="R285" s="186">
        <f>Q285*H285</f>
        <v>0.0336</v>
      </c>
      <c r="S285" s="186">
        <v>0</v>
      </c>
      <c r="T285" s="187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8" t="s">
        <v>211</v>
      </c>
      <c r="AT285" s="188" t="s">
        <v>311</v>
      </c>
      <c r="AU285" s="188" t="s">
        <v>86</v>
      </c>
      <c r="AY285" s="19" t="s">
        <v>157</v>
      </c>
      <c r="BE285" s="189">
        <f>IF(N285="základní",J285,0)</f>
        <v>0</v>
      </c>
      <c r="BF285" s="189">
        <f>IF(N285="snížená",J285,0)</f>
        <v>0</v>
      </c>
      <c r="BG285" s="189">
        <f>IF(N285="zákl. přenesená",J285,0)</f>
        <v>0</v>
      </c>
      <c r="BH285" s="189">
        <f>IF(N285="sníž. přenesená",J285,0)</f>
        <v>0</v>
      </c>
      <c r="BI285" s="189">
        <f>IF(N285="nulová",J285,0)</f>
        <v>0</v>
      </c>
      <c r="BJ285" s="19" t="s">
        <v>84</v>
      </c>
      <c r="BK285" s="189">
        <f>ROUND(I285*H285,2)</f>
        <v>0</v>
      </c>
      <c r="BL285" s="19" t="s">
        <v>163</v>
      </c>
      <c r="BM285" s="188" t="s">
        <v>4071</v>
      </c>
    </row>
    <row r="286" spans="2:51" s="13" customFormat="1" ht="10">
      <c r="B286" s="190"/>
      <c r="C286" s="191"/>
      <c r="D286" s="192" t="s">
        <v>165</v>
      </c>
      <c r="E286" s="193" t="s">
        <v>19</v>
      </c>
      <c r="F286" s="194" t="s">
        <v>3919</v>
      </c>
      <c r="G286" s="191"/>
      <c r="H286" s="193" t="s">
        <v>19</v>
      </c>
      <c r="I286" s="195"/>
      <c r="J286" s="191"/>
      <c r="K286" s="191"/>
      <c r="L286" s="196"/>
      <c r="M286" s="197"/>
      <c r="N286" s="198"/>
      <c r="O286" s="198"/>
      <c r="P286" s="198"/>
      <c r="Q286" s="198"/>
      <c r="R286" s="198"/>
      <c r="S286" s="198"/>
      <c r="T286" s="199"/>
      <c r="AT286" s="200" t="s">
        <v>165</v>
      </c>
      <c r="AU286" s="200" t="s">
        <v>86</v>
      </c>
      <c r="AV286" s="13" t="s">
        <v>84</v>
      </c>
      <c r="AW286" s="13" t="s">
        <v>37</v>
      </c>
      <c r="AX286" s="13" t="s">
        <v>76</v>
      </c>
      <c r="AY286" s="200" t="s">
        <v>157</v>
      </c>
    </row>
    <row r="287" spans="2:51" s="13" customFormat="1" ht="10">
      <c r="B287" s="190"/>
      <c r="C287" s="191"/>
      <c r="D287" s="192" t="s">
        <v>165</v>
      </c>
      <c r="E287" s="193" t="s">
        <v>19</v>
      </c>
      <c r="F287" s="194" t="s">
        <v>3920</v>
      </c>
      <c r="G287" s="191"/>
      <c r="H287" s="193" t="s">
        <v>19</v>
      </c>
      <c r="I287" s="195"/>
      <c r="J287" s="191"/>
      <c r="K287" s="191"/>
      <c r="L287" s="196"/>
      <c r="M287" s="197"/>
      <c r="N287" s="198"/>
      <c r="O287" s="198"/>
      <c r="P287" s="198"/>
      <c r="Q287" s="198"/>
      <c r="R287" s="198"/>
      <c r="S287" s="198"/>
      <c r="T287" s="199"/>
      <c r="AT287" s="200" t="s">
        <v>165</v>
      </c>
      <c r="AU287" s="200" t="s">
        <v>86</v>
      </c>
      <c r="AV287" s="13" t="s">
        <v>84</v>
      </c>
      <c r="AW287" s="13" t="s">
        <v>37</v>
      </c>
      <c r="AX287" s="13" t="s">
        <v>76</v>
      </c>
      <c r="AY287" s="200" t="s">
        <v>157</v>
      </c>
    </row>
    <row r="288" spans="2:51" s="13" customFormat="1" ht="10">
      <c r="B288" s="190"/>
      <c r="C288" s="191"/>
      <c r="D288" s="192" t="s">
        <v>165</v>
      </c>
      <c r="E288" s="193" t="s">
        <v>19</v>
      </c>
      <c r="F288" s="194" t="s">
        <v>4010</v>
      </c>
      <c r="G288" s="191"/>
      <c r="H288" s="193" t="s">
        <v>19</v>
      </c>
      <c r="I288" s="195"/>
      <c r="J288" s="191"/>
      <c r="K288" s="191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165</v>
      </c>
      <c r="AU288" s="200" t="s">
        <v>86</v>
      </c>
      <c r="AV288" s="13" t="s">
        <v>84</v>
      </c>
      <c r="AW288" s="13" t="s">
        <v>37</v>
      </c>
      <c r="AX288" s="13" t="s">
        <v>76</v>
      </c>
      <c r="AY288" s="200" t="s">
        <v>157</v>
      </c>
    </row>
    <row r="289" spans="2:51" s="13" customFormat="1" ht="10">
      <c r="B289" s="190"/>
      <c r="C289" s="191"/>
      <c r="D289" s="192" t="s">
        <v>165</v>
      </c>
      <c r="E289" s="193" t="s">
        <v>19</v>
      </c>
      <c r="F289" s="194" t="s">
        <v>3980</v>
      </c>
      <c r="G289" s="191"/>
      <c r="H289" s="193" t="s">
        <v>19</v>
      </c>
      <c r="I289" s="195"/>
      <c r="J289" s="191"/>
      <c r="K289" s="191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165</v>
      </c>
      <c r="AU289" s="200" t="s">
        <v>86</v>
      </c>
      <c r="AV289" s="13" t="s">
        <v>84</v>
      </c>
      <c r="AW289" s="13" t="s">
        <v>37</v>
      </c>
      <c r="AX289" s="13" t="s">
        <v>76</v>
      </c>
      <c r="AY289" s="200" t="s">
        <v>157</v>
      </c>
    </row>
    <row r="290" spans="2:51" s="14" customFormat="1" ht="10">
      <c r="B290" s="201"/>
      <c r="C290" s="202"/>
      <c r="D290" s="192" t="s">
        <v>165</v>
      </c>
      <c r="E290" s="203" t="s">
        <v>19</v>
      </c>
      <c r="F290" s="204" t="s">
        <v>4072</v>
      </c>
      <c r="G290" s="202"/>
      <c r="H290" s="205">
        <v>280</v>
      </c>
      <c r="I290" s="206"/>
      <c r="J290" s="202"/>
      <c r="K290" s="202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165</v>
      </c>
      <c r="AU290" s="211" t="s">
        <v>86</v>
      </c>
      <c r="AV290" s="14" t="s">
        <v>86</v>
      </c>
      <c r="AW290" s="14" t="s">
        <v>37</v>
      </c>
      <c r="AX290" s="14" t="s">
        <v>84</v>
      </c>
      <c r="AY290" s="211" t="s">
        <v>157</v>
      </c>
    </row>
    <row r="291" spans="1:65" s="2" customFormat="1" ht="14.4" customHeight="1">
      <c r="A291" s="36"/>
      <c r="B291" s="37"/>
      <c r="C291" s="239" t="s">
        <v>474</v>
      </c>
      <c r="D291" s="239" t="s">
        <v>311</v>
      </c>
      <c r="E291" s="240" t="s">
        <v>4073</v>
      </c>
      <c r="F291" s="241" t="s">
        <v>4074</v>
      </c>
      <c r="G291" s="242" t="s">
        <v>162</v>
      </c>
      <c r="H291" s="243">
        <v>336</v>
      </c>
      <c r="I291" s="244"/>
      <c r="J291" s="245">
        <f>ROUND(I291*H291,2)</f>
        <v>0</v>
      </c>
      <c r="K291" s="246"/>
      <c r="L291" s="247"/>
      <c r="M291" s="248" t="s">
        <v>19</v>
      </c>
      <c r="N291" s="249" t="s">
        <v>47</v>
      </c>
      <c r="O291" s="66"/>
      <c r="P291" s="186">
        <f>O291*H291</f>
        <v>0</v>
      </c>
      <c r="Q291" s="186">
        <v>0.00012</v>
      </c>
      <c r="R291" s="186">
        <f>Q291*H291</f>
        <v>0.04032</v>
      </c>
      <c r="S291" s="186">
        <v>0</v>
      </c>
      <c r="T291" s="187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8" t="s">
        <v>211</v>
      </c>
      <c r="AT291" s="188" t="s">
        <v>311</v>
      </c>
      <c r="AU291" s="188" t="s">
        <v>86</v>
      </c>
      <c r="AY291" s="19" t="s">
        <v>157</v>
      </c>
      <c r="BE291" s="189">
        <f>IF(N291="základní",J291,0)</f>
        <v>0</v>
      </c>
      <c r="BF291" s="189">
        <f>IF(N291="snížená",J291,0)</f>
        <v>0</v>
      </c>
      <c r="BG291" s="189">
        <f>IF(N291="zákl. přenesená",J291,0)</f>
        <v>0</v>
      </c>
      <c r="BH291" s="189">
        <f>IF(N291="sníž. přenesená",J291,0)</f>
        <v>0</v>
      </c>
      <c r="BI291" s="189">
        <f>IF(N291="nulová",J291,0)</f>
        <v>0</v>
      </c>
      <c r="BJ291" s="19" t="s">
        <v>84</v>
      </c>
      <c r="BK291" s="189">
        <f>ROUND(I291*H291,2)</f>
        <v>0</v>
      </c>
      <c r="BL291" s="19" t="s">
        <v>163</v>
      </c>
      <c r="BM291" s="188" t="s">
        <v>4075</v>
      </c>
    </row>
    <row r="292" spans="2:51" s="13" customFormat="1" ht="10">
      <c r="B292" s="190"/>
      <c r="C292" s="191"/>
      <c r="D292" s="192" t="s">
        <v>165</v>
      </c>
      <c r="E292" s="193" t="s">
        <v>19</v>
      </c>
      <c r="F292" s="194" t="s">
        <v>3919</v>
      </c>
      <c r="G292" s="191"/>
      <c r="H292" s="193" t="s">
        <v>19</v>
      </c>
      <c r="I292" s="195"/>
      <c r="J292" s="191"/>
      <c r="K292" s="191"/>
      <c r="L292" s="196"/>
      <c r="M292" s="197"/>
      <c r="N292" s="198"/>
      <c r="O292" s="198"/>
      <c r="P292" s="198"/>
      <c r="Q292" s="198"/>
      <c r="R292" s="198"/>
      <c r="S292" s="198"/>
      <c r="T292" s="199"/>
      <c r="AT292" s="200" t="s">
        <v>165</v>
      </c>
      <c r="AU292" s="200" t="s">
        <v>86</v>
      </c>
      <c r="AV292" s="13" t="s">
        <v>84</v>
      </c>
      <c r="AW292" s="13" t="s">
        <v>37</v>
      </c>
      <c r="AX292" s="13" t="s">
        <v>76</v>
      </c>
      <c r="AY292" s="200" t="s">
        <v>157</v>
      </c>
    </row>
    <row r="293" spans="2:51" s="13" customFormat="1" ht="10">
      <c r="B293" s="190"/>
      <c r="C293" s="191"/>
      <c r="D293" s="192" t="s">
        <v>165</v>
      </c>
      <c r="E293" s="193" t="s">
        <v>19</v>
      </c>
      <c r="F293" s="194" t="s">
        <v>3920</v>
      </c>
      <c r="G293" s="191"/>
      <c r="H293" s="193" t="s">
        <v>19</v>
      </c>
      <c r="I293" s="195"/>
      <c r="J293" s="191"/>
      <c r="K293" s="191"/>
      <c r="L293" s="196"/>
      <c r="M293" s="197"/>
      <c r="N293" s="198"/>
      <c r="O293" s="198"/>
      <c r="P293" s="198"/>
      <c r="Q293" s="198"/>
      <c r="R293" s="198"/>
      <c r="S293" s="198"/>
      <c r="T293" s="199"/>
      <c r="AT293" s="200" t="s">
        <v>165</v>
      </c>
      <c r="AU293" s="200" t="s">
        <v>86</v>
      </c>
      <c r="AV293" s="13" t="s">
        <v>84</v>
      </c>
      <c r="AW293" s="13" t="s">
        <v>37</v>
      </c>
      <c r="AX293" s="13" t="s">
        <v>76</v>
      </c>
      <c r="AY293" s="200" t="s">
        <v>157</v>
      </c>
    </row>
    <row r="294" spans="2:51" s="13" customFormat="1" ht="10">
      <c r="B294" s="190"/>
      <c r="C294" s="191"/>
      <c r="D294" s="192" t="s">
        <v>165</v>
      </c>
      <c r="E294" s="193" t="s">
        <v>19</v>
      </c>
      <c r="F294" s="194" t="s">
        <v>4010</v>
      </c>
      <c r="G294" s="191"/>
      <c r="H294" s="193" t="s">
        <v>19</v>
      </c>
      <c r="I294" s="195"/>
      <c r="J294" s="191"/>
      <c r="K294" s="191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165</v>
      </c>
      <c r="AU294" s="200" t="s">
        <v>86</v>
      </c>
      <c r="AV294" s="13" t="s">
        <v>84</v>
      </c>
      <c r="AW294" s="13" t="s">
        <v>37</v>
      </c>
      <c r="AX294" s="13" t="s">
        <v>76</v>
      </c>
      <c r="AY294" s="200" t="s">
        <v>157</v>
      </c>
    </row>
    <row r="295" spans="2:51" s="13" customFormat="1" ht="10">
      <c r="B295" s="190"/>
      <c r="C295" s="191"/>
      <c r="D295" s="192" t="s">
        <v>165</v>
      </c>
      <c r="E295" s="193" t="s">
        <v>19</v>
      </c>
      <c r="F295" s="194" t="s">
        <v>3980</v>
      </c>
      <c r="G295" s="191"/>
      <c r="H295" s="193" t="s">
        <v>19</v>
      </c>
      <c r="I295" s="195"/>
      <c r="J295" s="191"/>
      <c r="K295" s="191"/>
      <c r="L295" s="196"/>
      <c r="M295" s="197"/>
      <c r="N295" s="198"/>
      <c r="O295" s="198"/>
      <c r="P295" s="198"/>
      <c r="Q295" s="198"/>
      <c r="R295" s="198"/>
      <c r="S295" s="198"/>
      <c r="T295" s="199"/>
      <c r="AT295" s="200" t="s">
        <v>165</v>
      </c>
      <c r="AU295" s="200" t="s">
        <v>86</v>
      </c>
      <c r="AV295" s="13" t="s">
        <v>84</v>
      </c>
      <c r="AW295" s="13" t="s">
        <v>37</v>
      </c>
      <c r="AX295" s="13" t="s">
        <v>76</v>
      </c>
      <c r="AY295" s="200" t="s">
        <v>157</v>
      </c>
    </row>
    <row r="296" spans="2:51" s="14" customFormat="1" ht="10">
      <c r="B296" s="201"/>
      <c r="C296" s="202"/>
      <c r="D296" s="192" t="s">
        <v>165</v>
      </c>
      <c r="E296" s="203" t="s">
        <v>19</v>
      </c>
      <c r="F296" s="204" t="s">
        <v>4076</v>
      </c>
      <c r="G296" s="202"/>
      <c r="H296" s="205">
        <v>336</v>
      </c>
      <c r="I296" s="206"/>
      <c r="J296" s="202"/>
      <c r="K296" s="202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165</v>
      </c>
      <c r="AU296" s="211" t="s">
        <v>86</v>
      </c>
      <c r="AV296" s="14" t="s">
        <v>86</v>
      </c>
      <c r="AW296" s="14" t="s">
        <v>37</v>
      </c>
      <c r="AX296" s="14" t="s">
        <v>84</v>
      </c>
      <c r="AY296" s="211" t="s">
        <v>157</v>
      </c>
    </row>
    <row r="297" spans="1:65" s="2" customFormat="1" ht="14.4" customHeight="1">
      <c r="A297" s="36"/>
      <c r="B297" s="37"/>
      <c r="C297" s="239" t="s">
        <v>480</v>
      </c>
      <c r="D297" s="239" t="s">
        <v>311</v>
      </c>
      <c r="E297" s="240" t="s">
        <v>4077</v>
      </c>
      <c r="F297" s="241" t="s">
        <v>4078</v>
      </c>
      <c r="G297" s="242" t="s">
        <v>162</v>
      </c>
      <c r="H297" s="243">
        <v>280</v>
      </c>
      <c r="I297" s="244"/>
      <c r="J297" s="245">
        <f>ROUND(I297*H297,2)</f>
        <v>0</v>
      </c>
      <c r="K297" s="246"/>
      <c r="L297" s="247"/>
      <c r="M297" s="248" t="s">
        <v>19</v>
      </c>
      <c r="N297" s="249" t="s">
        <v>47</v>
      </c>
      <c r="O297" s="66"/>
      <c r="P297" s="186">
        <f>O297*H297</f>
        <v>0</v>
      </c>
      <c r="Q297" s="186">
        <v>0.00012</v>
      </c>
      <c r="R297" s="186">
        <f>Q297*H297</f>
        <v>0.0336</v>
      </c>
      <c r="S297" s="186">
        <v>0</v>
      </c>
      <c r="T297" s="187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8" t="s">
        <v>211</v>
      </c>
      <c r="AT297" s="188" t="s">
        <v>311</v>
      </c>
      <c r="AU297" s="188" t="s">
        <v>86</v>
      </c>
      <c r="AY297" s="19" t="s">
        <v>157</v>
      </c>
      <c r="BE297" s="189">
        <f>IF(N297="základní",J297,0)</f>
        <v>0</v>
      </c>
      <c r="BF297" s="189">
        <f>IF(N297="snížená",J297,0)</f>
        <v>0</v>
      </c>
      <c r="BG297" s="189">
        <f>IF(N297="zákl. přenesená",J297,0)</f>
        <v>0</v>
      </c>
      <c r="BH297" s="189">
        <f>IF(N297="sníž. přenesená",J297,0)</f>
        <v>0</v>
      </c>
      <c r="BI297" s="189">
        <f>IF(N297="nulová",J297,0)</f>
        <v>0</v>
      </c>
      <c r="BJ297" s="19" t="s">
        <v>84</v>
      </c>
      <c r="BK297" s="189">
        <f>ROUND(I297*H297,2)</f>
        <v>0</v>
      </c>
      <c r="BL297" s="19" t="s">
        <v>163</v>
      </c>
      <c r="BM297" s="188" t="s">
        <v>4079</v>
      </c>
    </row>
    <row r="298" spans="2:51" s="13" customFormat="1" ht="10">
      <c r="B298" s="190"/>
      <c r="C298" s="191"/>
      <c r="D298" s="192" t="s">
        <v>165</v>
      </c>
      <c r="E298" s="193" t="s">
        <v>19</v>
      </c>
      <c r="F298" s="194" t="s">
        <v>3919</v>
      </c>
      <c r="G298" s="191"/>
      <c r="H298" s="193" t="s">
        <v>19</v>
      </c>
      <c r="I298" s="195"/>
      <c r="J298" s="191"/>
      <c r="K298" s="191"/>
      <c r="L298" s="196"/>
      <c r="M298" s="197"/>
      <c r="N298" s="198"/>
      <c r="O298" s="198"/>
      <c r="P298" s="198"/>
      <c r="Q298" s="198"/>
      <c r="R298" s="198"/>
      <c r="S298" s="198"/>
      <c r="T298" s="199"/>
      <c r="AT298" s="200" t="s">
        <v>165</v>
      </c>
      <c r="AU298" s="200" t="s">
        <v>86</v>
      </c>
      <c r="AV298" s="13" t="s">
        <v>84</v>
      </c>
      <c r="AW298" s="13" t="s">
        <v>37</v>
      </c>
      <c r="AX298" s="13" t="s">
        <v>76</v>
      </c>
      <c r="AY298" s="200" t="s">
        <v>157</v>
      </c>
    </row>
    <row r="299" spans="2:51" s="13" customFormat="1" ht="10">
      <c r="B299" s="190"/>
      <c r="C299" s="191"/>
      <c r="D299" s="192" t="s">
        <v>165</v>
      </c>
      <c r="E299" s="193" t="s">
        <v>19</v>
      </c>
      <c r="F299" s="194" t="s">
        <v>3920</v>
      </c>
      <c r="G299" s="191"/>
      <c r="H299" s="193" t="s">
        <v>19</v>
      </c>
      <c r="I299" s="195"/>
      <c r="J299" s="191"/>
      <c r="K299" s="191"/>
      <c r="L299" s="196"/>
      <c r="M299" s="197"/>
      <c r="N299" s="198"/>
      <c r="O299" s="198"/>
      <c r="P299" s="198"/>
      <c r="Q299" s="198"/>
      <c r="R299" s="198"/>
      <c r="S299" s="198"/>
      <c r="T299" s="199"/>
      <c r="AT299" s="200" t="s">
        <v>165</v>
      </c>
      <c r="AU299" s="200" t="s">
        <v>86</v>
      </c>
      <c r="AV299" s="13" t="s">
        <v>84</v>
      </c>
      <c r="AW299" s="13" t="s">
        <v>37</v>
      </c>
      <c r="AX299" s="13" t="s">
        <v>76</v>
      </c>
      <c r="AY299" s="200" t="s">
        <v>157</v>
      </c>
    </row>
    <row r="300" spans="2:51" s="13" customFormat="1" ht="10">
      <c r="B300" s="190"/>
      <c r="C300" s="191"/>
      <c r="D300" s="192" t="s">
        <v>165</v>
      </c>
      <c r="E300" s="193" t="s">
        <v>19</v>
      </c>
      <c r="F300" s="194" t="s">
        <v>4010</v>
      </c>
      <c r="G300" s="191"/>
      <c r="H300" s="193" t="s">
        <v>19</v>
      </c>
      <c r="I300" s="195"/>
      <c r="J300" s="191"/>
      <c r="K300" s="191"/>
      <c r="L300" s="196"/>
      <c r="M300" s="197"/>
      <c r="N300" s="198"/>
      <c r="O300" s="198"/>
      <c r="P300" s="198"/>
      <c r="Q300" s="198"/>
      <c r="R300" s="198"/>
      <c r="S300" s="198"/>
      <c r="T300" s="199"/>
      <c r="AT300" s="200" t="s">
        <v>165</v>
      </c>
      <c r="AU300" s="200" t="s">
        <v>86</v>
      </c>
      <c r="AV300" s="13" t="s">
        <v>84</v>
      </c>
      <c r="AW300" s="13" t="s">
        <v>37</v>
      </c>
      <c r="AX300" s="13" t="s">
        <v>76</v>
      </c>
      <c r="AY300" s="200" t="s">
        <v>157</v>
      </c>
    </row>
    <row r="301" spans="2:51" s="13" customFormat="1" ht="10">
      <c r="B301" s="190"/>
      <c r="C301" s="191"/>
      <c r="D301" s="192" t="s">
        <v>165</v>
      </c>
      <c r="E301" s="193" t="s">
        <v>19</v>
      </c>
      <c r="F301" s="194" t="s">
        <v>3980</v>
      </c>
      <c r="G301" s="191"/>
      <c r="H301" s="193" t="s">
        <v>19</v>
      </c>
      <c r="I301" s="195"/>
      <c r="J301" s="191"/>
      <c r="K301" s="191"/>
      <c r="L301" s="196"/>
      <c r="M301" s="197"/>
      <c r="N301" s="198"/>
      <c r="O301" s="198"/>
      <c r="P301" s="198"/>
      <c r="Q301" s="198"/>
      <c r="R301" s="198"/>
      <c r="S301" s="198"/>
      <c r="T301" s="199"/>
      <c r="AT301" s="200" t="s">
        <v>165</v>
      </c>
      <c r="AU301" s="200" t="s">
        <v>86</v>
      </c>
      <c r="AV301" s="13" t="s">
        <v>84</v>
      </c>
      <c r="AW301" s="13" t="s">
        <v>37</v>
      </c>
      <c r="AX301" s="13" t="s">
        <v>76</v>
      </c>
      <c r="AY301" s="200" t="s">
        <v>157</v>
      </c>
    </row>
    <row r="302" spans="2:51" s="14" customFormat="1" ht="10">
      <c r="B302" s="201"/>
      <c r="C302" s="202"/>
      <c r="D302" s="192" t="s">
        <v>165</v>
      </c>
      <c r="E302" s="203" t="s">
        <v>19</v>
      </c>
      <c r="F302" s="204" t="s">
        <v>4072</v>
      </c>
      <c r="G302" s="202"/>
      <c r="H302" s="205">
        <v>280</v>
      </c>
      <c r="I302" s="206"/>
      <c r="J302" s="202"/>
      <c r="K302" s="202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165</v>
      </c>
      <c r="AU302" s="211" t="s">
        <v>86</v>
      </c>
      <c r="AV302" s="14" t="s">
        <v>86</v>
      </c>
      <c r="AW302" s="14" t="s">
        <v>37</v>
      </c>
      <c r="AX302" s="14" t="s">
        <v>84</v>
      </c>
      <c r="AY302" s="211" t="s">
        <v>157</v>
      </c>
    </row>
    <row r="303" spans="1:65" s="2" customFormat="1" ht="14.4" customHeight="1">
      <c r="A303" s="36"/>
      <c r="B303" s="37"/>
      <c r="C303" s="239" t="s">
        <v>490</v>
      </c>
      <c r="D303" s="239" t="s">
        <v>311</v>
      </c>
      <c r="E303" s="240" t="s">
        <v>4080</v>
      </c>
      <c r="F303" s="241" t="s">
        <v>4081</v>
      </c>
      <c r="G303" s="242" t="s">
        <v>162</v>
      </c>
      <c r="H303" s="243">
        <v>280</v>
      </c>
      <c r="I303" s="244"/>
      <c r="J303" s="245">
        <f>ROUND(I303*H303,2)</f>
        <v>0</v>
      </c>
      <c r="K303" s="246"/>
      <c r="L303" s="247"/>
      <c r="M303" s="248" t="s">
        <v>19</v>
      </c>
      <c r="N303" s="249" t="s">
        <v>47</v>
      </c>
      <c r="O303" s="66"/>
      <c r="P303" s="186">
        <f>O303*H303</f>
        <v>0</v>
      </c>
      <c r="Q303" s="186">
        <v>0.00012</v>
      </c>
      <c r="R303" s="186">
        <f>Q303*H303</f>
        <v>0.0336</v>
      </c>
      <c r="S303" s="186">
        <v>0</v>
      </c>
      <c r="T303" s="187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8" t="s">
        <v>211</v>
      </c>
      <c r="AT303" s="188" t="s">
        <v>311</v>
      </c>
      <c r="AU303" s="188" t="s">
        <v>86</v>
      </c>
      <c r="AY303" s="19" t="s">
        <v>157</v>
      </c>
      <c r="BE303" s="189">
        <f>IF(N303="základní",J303,0)</f>
        <v>0</v>
      </c>
      <c r="BF303" s="189">
        <f>IF(N303="snížená",J303,0)</f>
        <v>0</v>
      </c>
      <c r="BG303" s="189">
        <f>IF(N303="zákl. přenesená",J303,0)</f>
        <v>0</v>
      </c>
      <c r="BH303" s="189">
        <f>IF(N303="sníž. přenesená",J303,0)</f>
        <v>0</v>
      </c>
      <c r="BI303" s="189">
        <f>IF(N303="nulová",J303,0)</f>
        <v>0</v>
      </c>
      <c r="BJ303" s="19" t="s">
        <v>84</v>
      </c>
      <c r="BK303" s="189">
        <f>ROUND(I303*H303,2)</f>
        <v>0</v>
      </c>
      <c r="BL303" s="19" t="s">
        <v>163</v>
      </c>
      <c r="BM303" s="188" t="s">
        <v>4082</v>
      </c>
    </row>
    <row r="304" spans="2:51" s="13" customFormat="1" ht="10">
      <c r="B304" s="190"/>
      <c r="C304" s="191"/>
      <c r="D304" s="192" t="s">
        <v>165</v>
      </c>
      <c r="E304" s="193" t="s">
        <v>19</v>
      </c>
      <c r="F304" s="194" t="s">
        <v>3919</v>
      </c>
      <c r="G304" s="191"/>
      <c r="H304" s="193" t="s">
        <v>19</v>
      </c>
      <c r="I304" s="195"/>
      <c r="J304" s="191"/>
      <c r="K304" s="191"/>
      <c r="L304" s="196"/>
      <c r="M304" s="197"/>
      <c r="N304" s="198"/>
      <c r="O304" s="198"/>
      <c r="P304" s="198"/>
      <c r="Q304" s="198"/>
      <c r="R304" s="198"/>
      <c r="S304" s="198"/>
      <c r="T304" s="199"/>
      <c r="AT304" s="200" t="s">
        <v>165</v>
      </c>
      <c r="AU304" s="200" t="s">
        <v>86</v>
      </c>
      <c r="AV304" s="13" t="s">
        <v>84</v>
      </c>
      <c r="AW304" s="13" t="s">
        <v>37</v>
      </c>
      <c r="AX304" s="13" t="s">
        <v>76</v>
      </c>
      <c r="AY304" s="200" t="s">
        <v>157</v>
      </c>
    </row>
    <row r="305" spans="2:51" s="13" customFormat="1" ht="10">
      <c r="B305" s="190"/>
      <c r="C305" s="191"/>
      <c r="D305" s="192" t="s">
        <v>165</v>
      </c>
      <c r="E305" s="193" t="s">
        <v>19</v>
      </c>
      <c r="F305" s="194" t="s">
        <v>3920</v>
      </c>
      <c r="G305" s="191"/>
      <c r="H305" s="193" t="s">
        <v>19</v>
      </c>
      <c r="I305" s="195"/>
      <c r="J305" s="191"/>
      <c r="K305" s="191"/>
      <c r="L305" s="196"/>
      <c r="M305" s="197"/>
      <c r="N305" s="198"/>
      <c r="O305" s="198"/>
      <c r="P305" s="198"/>
      <c r="Q305" s="198"/>
      <c r="R305" s="198"/>
      <c r="S305" s="198"/>
      <c r="T305" s="199"/>
      <c r="AT305" s="200" t="s">
        <v>165</v>
      </c>
      <c r="AU305" s="200" t="s">
        <v>86</v>
      </c>
      <c r="AV305" s="13" t="s">
        <v>84</v>
      </c>
      <c r="AW305" s="13" t="s">
        <v>37</v>
      </c>
      <c r="AX305" s="13" t="s">
        <v>76</v>
      </c>
      <c r="AY305" s="200" t="s">
        <v>157</v>
      </c>
    </row>
    <row r="306" spans="2:51" s="13" customFormat="1" ht="10">
      <c r="B306" s="190"/>
      <c r="C306" s="191"/>
      <c r="D306" s="192" t="s">
        <v>165</v>
      </c>
      <c r="E306" s="193" t="s">
        <v>19</v>
      </c>
      <c r="F306" s="194" t="s">
        <v>4010</v>
      </c>
      <c r="G306" s="191"/>
      <c r="H306" s="193" t="s">
        <v>19</v>
      </c>
      <c r="I306" s="195"/>
      <c r="J306" s="191"/>
      <c r="K306" s="191"/>
      <c r="L306" s="196"/>
      <c r="M306" s="197"/>
      <c r="N306" s="198"/>
      <c r="O306" s="198"/>
      <c r="P306" s="198"/>
      <c r="Q306" s="198"/>
      <c r="R306" s="198"/>
      <c r="S306" s="198"/>
      <c r="T306" s="199"/>
      <c r="AT306" s="200" t="s">
        <v>165</v>
      </c>
      <c r="AU306" s="200" t="s">
        <v>86</v>
      </c>
      <c r="AV306" s="13" t="s">
        <v>84</v>
      </c>
      <c r="AW306" s="13" t="s">
        <v>37</v>
      </c>
      <c r="AX306" s="13" t="s">
        <v>76</v>
      </c>
      <c r="AY306" s="200" t="s">
        <v>157</v>
      </c>
    </row>
    <row r="307" spans="2:51" s="13" customFormat="1" ht="10">
      <c r="B307" s="190"/>
      <c r="C307" s="191"/>
      <c r="D307" s="192" t="s">
        <v>165</v>
      </c>
      <c r="E307" s="193" t="s">
        <v>19</v>
      </c>
      <c r="F307" s="194" t="s">
        <v>3980</v>
      </c>
      <c r="G307" s="191"/>
      <c r="H307" s="193" t="s">
        <v>19</v>
      </c>
      <c r="I307" s="195"/>
      <c r="J307" s="191"/>
      <c r="K307" s="191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165</v>
      </c>
      <c r="AU307" s="200" t="s">
        <v>86</v>
      </c>
      <c r="AV307" s="13" t="s">
        <v>84</v>
      </c>
      <c r="AW307" s="13" t="s">
        <v>37</v>
      </c>
      <c r="AX307" s="13" t="s">
        <v>76</v>
      </c>
      <c r="AY307" s="200" t="s">
        <v>157</v>
      </c>
    </row>
    <row r="308" spans="2:51" s="14" customFormat="1" ht="10">
      <c r="B308" s="201"/>
      <c r="C308" s="202"/>
      <c r="D308" s="192" t="s">
        <v>165</v>
      </c>
      <c r="E308" s="203" t="s">
        <v>19</v>
      </c>
      <c r="F308" s="204" t="s">
        <v>4072</v>
      </c>
      <c r="G308" s="202"/>
      <c r="H308" s="205">
        <v>280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165</v>
      </c>
      <c r="AU308" s="211" t="s">
        <v>86</v>
      </c>
      <c r="AV308" s="14" t="s">
        <v>86</v>
      </c>
      <c r="AW308" s="14" t="s">
        <v>37</v>
      </c>
      <c r="AX308" s="14" t="s">
        <v>84</v>
      </c>
      <c r="AY308" s="211" t="s">
        <v>157</v>
      </c>
    </row>
    <row r="309" spans="1:65" s="2" customFormat="1" ht="22.25" customHeight="1">
      <c r="A309" s="36"/>
      <c r="B309" s="37"/>
      <c r="C309" s="176" t="s">
        <v>497</v>
      </c>
      <c r="D309" s="176" t="s">
        <v>159</v>
      </c>
      <c r="E309" s="177" t="s">
        <v>4083</v>
      </c>
      <c r="F309" s="178" t="s">
        <v>4084</v>
      </c>
      <c r="G309" s="179" t="s">
        <v>162</v>
      </c>
      <c r="H309" s="180">
        <v>27</v>
      </c>
      <c r="I309" s="181"/>
      <c r="J309" s="182">
        <f>ROUND(I309*H309,2)</f>
        <v>0</v>
      </c>
      <c r="K309" s="183"/>
      <c r="L309" s="41"/>
      <c r="M309" s="184" t="s">
        <v>19</v>
      </c>
      <c r="N309" s="185" t="s">
        <v>47</v>
      </c>
      <c r="O309" s="66"/>
      <c r="P309" s="186">
        <f>O309*H309</f>
        <v>0</v>
      </c>
      <c r="Q309" s="186">
        <v>0</v>
      </c>
      <c r="R309" s="186">
        <f>Q309*H309</f>
        <v>0</v>
      </c>
      <c r="S309" s="186">
        <v>0</v>
      </c>
      <c r="T309" s="187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8" t="s">
        <v>163</v>
      </c>
      <c r="AT309" s="188" t="s">
        <v>159</v>
      </c>
      <c r="AU309" s="188" t="s">
        <v>86</v>
      </c>
      <c r="AY309" s="19" t="s">
        <v>157</v>
      </c>
      <c r="BE309" s="189">
        <f>IF(N309="základní",J309,0)</f>
        <v>0</v>
      </c>
      <c r="BF309" s="189">
        <f>IF(N309="snížená",J309,0)</f>
        <v>0</v>
      </c>
      <c r="BG309" s="189">
        <f>IF(N309="zákl. přenesená",J309,0)</f>
        <v>0</v>
      </c>
      <c r="BH309" s="189">
        <f>IF(N309="sníž. přenesená",J309,0)</f>
        <v>0</v>
      </c>
      <c r="BI309" s="189">
        <f>IF(N309="nulová",J309,0)</f>
        <v>0</v>
      </c>
      <c r="BJ309" s="19" t="s">
        <v>84</v>
      </c>
      <c r="BK309" s="189">
        <f>ROUND(I309*H309,2)</f>
        <v>0</v>
      </c>
      <c r="BL309" s="19" t="s">
        <v>163</v>
      </c>
      <c r="BM309" s="188" t="s">
        <v>4085</v>
      </c>
    </row>
    <row r="310" spans="1:47" s="2" customFormat="1" ht="10">
      <c r="A310" s="36"/>
      <c r="B310" s="37"/>
      <c r="C310" s="38"/>
      <c r="D310" s="212" t="s">
        <v>178</v>
      </c>
      <c r="E310" s="38"/>
      <c r="F310" s="213" t="s">
        <v>4086</v>
      </c>
      <c r="G310" s="38"/>
      <c r="H310" s="38"/>
      <c r="I310" s="214"/>
      <c r="J310" s="38"/>
      <c r="K310" s="38"/>
      <c r="L310" s="41"/>
      <c r="M310" s="215"/>
      <c r="N310" s="216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178</v>
      </c>
      <c r="AU310" s="19" t="s">
        <v>86</v>
      </c>
    </row>
    <row r="311" spans="2:51" s="13" customFormat="1" ht="10">
      <c r="B311" s="190"/>
      <c r="C311" s="191"/>
      <c r="D311" s="192" t="s">
        <v>165</v>
      </c>
      <c r="E311" s="193" t="s">
        <v>19</v>
      </c>
      <c r="F311" s="194" t="s">
        <v>3919</v>
      </c>
      <c r="G311" s="191"/>
      <c r="H311" s="193" t="s">
        <v>19</v>
      </c>
      <c r="I311" s="195"/>
      <c r="J311" s="191"/>
      <c r="K311" s="191"/>
      <c r="L311" s="196"/>
      <c r="M311" s="197"/>
      <c r="N311" s="198"/>
      <c r="O311" s="198"/>
      <c r="P311" s="198"/>
      <c r="Q311" s="198"/>
      <c r="R311" s="198"/>
      <c r="S311" s="198"/>
      <c r="T311" s="199"/>
      <c r="AT311" s="200" t="s">
        <v>165</v>
      </c>
      <c r="AU311" s="200" t="s">
        <v>86</v>
      </c>
      <c r="AV311" s="13" t="s">
        <v>84</v>
      </c>
      <c r="AW311" s="13" t="s">
        <v>37</v>
      </c>
      <c r="AX311" s="13" t="s">
        <v>76</v>
      </c>
      <c r="AY311" s="200" t="s">
        <v>157</v>
      </c>
    </row>
    <row r="312" spans="2:51" s="13" customFormat="1" ht="10">
      <c r="B312" s="190"/>
      <c r="C312" s="191"/>
      <c r="D312" s="192" t="s">
        <v>165</v>
      </c>
      <c r="E312" s="193" t="s">
        <v>19</v>
      </c>
      <c r="F312" s="194" t="s">
        <v>3920</v>
      </c>
      <c r="G312" s="191"/>
      <c r="H312" s="193" t="s">
        <v>19</v>
      </c>
      <c r="I312" s="195"/>
      <c r="J312" s="191"/>
      <c r="K312" s="191"/>
      <c r="L312" s="196"/>
      <c r="M312" s="197"/>
      <c r="N312" s="198"/>
      <c r="O312" s="198"/>
      <c r="P312" s="198"/>
      <c r="Q312" s="198"/>
      <c r="R312" s="198"/>
      <c r="S312" s="198"/>
      <c r="T312" s="199"/>
      <c r="AT312" s="200" t="s">
        <v>165</v>
      </c>
      <c r="AU312" s="200" t="s">
        <v>86</v>
      </c>
      <c r="AV312" s="13" t="s">
        <v>84</v>
      </c>
      <c r="AW312" s="13" t="s">
        <v>37</v>
      </c>
      <c r="AX312" s="13" t="s">
        <v>76</v>
      </c>
      <c r="AY312" s="200" t="s">
        <v>157</v>
      </c>
    </row>
    <row r="313" spans="2:51" s="13" customFormat="1" ht="10">
      <c r="B313" s="190"/>
      <c r="C313" s="191"/>
      <c r="D313" s="192" t="s">
        <v>165</v>
      </c>
      <c r="E313" s="193" t="s">
        <v>19</v>
      </c>
      <c r="F313" s="194" t="s">
        <v>3962</v>
      </c>
      <c r="G313" s="191"/>
      <c r="H313" s="193" t="s">
        <v>19</v>
      </c>
      <c r="I313" s="195"/>
      <c r="J313" s="191"/>
      <c r="K313" s="191"/>
      <c r="L313" s="196"/>
      <c r="M313" s="197"/>
      <c r="N313" s="198"/>
      <c r="O313" s="198"/>
      <c r="P313" s="198"/>
      <c r="Q313" s="198"/>
      <c r="R313" s="198"/>
      <c r="S313" s="198"/>
      <c r="T313" s="199"/>
      <c r="AT313" s="200" t="s">
        <v>165</v>
      </c>
      <c r="AU313" s="200" t="s">
        <v>86</v>
      </c>
      <c r="AV313" s="13" t="s">
        <v>84</v>
      </c>
      <c r="AW313" s="13" t="s">
        <v>37</v>
      </c>
      <c r="AX313" s="13" t="s">
        <v>76</v>
      </c>
      <c r="AY313" s="200" t="s">
        <v>157</v>
      </c>
    </row>
    <row r="314" spans="2:51" s="14" customFormat="1" ht="10">
      <c r="B314" s="201"/>
      <c r="C314" s="202"/>
      <c r="D314" s="192" t="s">
        <v>165</v>
      </c>
      <c r="E314" s="203" t="s">
        <v>19</v>
      </c>
      <c r="F314" s="204" t="s">
        <v>3963</v>
      </c>
      <c r="G314" s="202"/>
      <c r="H314" s="205">
        <v>8</v>
      </c>
      <c r="I314" s="206"/>
      <c r="J314" s="202"/>
      <c r="K314" s="202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165</v>
      </c>
      <c r="AU314" s="211" t="s">
        <v>86</v>
      </c>
      <c r="AV314" s="14" t="s">
        <v>86</v>
      </c>
      <c r="AW314" s="14" t="s">
        <v>37</v>
      </c>
      <c r="AX314" s="14" t="s">
        <v>76</v>
      </c>
      <c r="AY314" s="211" t="s">
        <v>157</v>
      </c>
    </row>
    <row r="315" spans="2:51" s="13" customFormat="1" ht="10">
      <c r="B315" s="190"/>
      <c r="C315" s="191"/>
      <c r="D315" s="192" t="s">
        <v>165</v>
      </c>
      <c r="E315" s="193" t="s">
        <v>19</v>
      </c>
      <c r="F315" s="194" t="s">
        <v>3964</v>
      </c>
      <c r="G315" s="191"/>
      <c r="H315" s="193" t="s">
        <v>19</v>
      </c>
      <c r="I315" s="195"/>
      <c r="J315" s="191"/>
      <c r="K315" s="191"/>
      <c r="L315" s="196"/>
      <c r="M315" s="197"/>
      <c r="N315" s="198"/>
      <c r="O315" s="198"/>
      <c r="P315" s="198"/>
      <c r="Q315" s="198"/>
      <c r="R315" s="198"/>
      <c r="S315" s="198"/>
      <c r="T315" s="199"/>
      <c r="AT315" s="200" t="s">
        <v>165</v>
      </c>
      <c r="AU315" s="200" t="s">
        <v>86</v>
      </c>
      <c r="AV315" s="13" t="s">
        <v>84</v>
      </c>
      <c r="AW315" s="13" t="s">
        <v>37</v>
      </c>
      <c r="AX315" s="13" t="s">
        <v>76</v>
      </c>
      <c r="AY315" s="200" t="s">
        <v>157</v>
      </c>
    </row>
    <row r="316" spans="2:51" s="14" customFormat="1" ht="10">
      <c r="B316" s="201"/>
      <c r="C316" s="202"/>
      <c r="D316" s="192" t="s">
        <v>165</v>
      </c>
      <c r="E316" s="203" t="s">
        <v>19</v>
      </c>
      <c r="F316" s="204" t="s">
        <v>3965</v>
      </c>
      <c r="G316" s="202"/>
      <c r="H316" s="205">
        <v>6</v>
      </c>
      <c r="I316" s="206"/>
      <c r="J316" s="202"/>
      <c r="K316" s="202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165</v>
      </c>
      <c r="AU316" s="211" t="s">
        <v>86</v>
      </c>
      <c r="AV316" s="14" t="s">
        <v>86</v>
      </c>
      <c r="AW316" s="14" t="s">
        <v>37</v>
      </c>
      <c r="AX316" s="14" t="s">
        <v>76</v>
      </c>
      <c r="AY316" s="211" t="s">
        <v>157</v>
      </c>
    </row>
    <row r="317" spans="2:51" s="13" customFormat="1" ht="10">
      <c r="B317" s="190"/>
      <c r="C317" s="191"/>
      <c r="D317" s="192" t="s">
        <v>165</v>
      </c>
      <c r="E317" s="193" t="s">
        <v>19</v>
      </c>
      <c r="F317" s="194" t="s">
        <v>3966</v>
      </c>
      <c r="G317" s="191"/>
      <c r="H317" s="193" t="s">
        <v>19</v>
      </c>
      <c r="I317" s="195"/>
      <c r="J317" s="191"/>
      <c r="K317" s="191"/>
      <c r="L317" s="196"/>
      <c r="M317" s="197"/>
      <c r="N317" s="198"/>
      <c r="O317" s="198"/>
      <c r="P317" s="198"/>
      <c r="Q317" s="198"/>
      <c r="R317" s="198"/>
      <c r="S317" s="198"/>
      <c r="T317" s="199"/>
      <c r="AT317" s="200" t="s">
        <v>165</v>
      </c>
      <c r="AU317" s="200" t="s">
        <v>86</v>
      </c>
      <c r="AV317" s="13" t="s">
        <v>84</v>
      </c>
      <c r="AW317" s="13" t="s">
        <v>37</v>
      </c>
      <c r="AX317" s="13" t="s">
        <v>76</v>
      </c>
      <c r="AY317" s="200" t="s">
        <v>157</v>
      </c>
    </row>
    <row r="318" spans="2:51" s="14" customFormat="1" ht="10">
      <c r="B318" s="201"/>
      <c r="C318" s="202"/>
      <c r="D318" s="192" t="s">
        <v>165</v>
      </c>
      <c r="E318" s="203" t="s">
        <v>19</v>
      </c>
      <c r="F318" s="204" t="s">
        <v>3967</v>
      </c>
      <c r="G318" s="202"/>
      <c r="H318" s="205">
        <v>9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165</v>
      </c>
      <c r="AU318" s="211" t="s">
        <v>86</v>
      </c>
      <c r="AV318" s="14" t="s">
        <v>86</v>
      </c>
      <c r="AW318" s="14" t="s">
        <v>37</v>
      </c>
      <c r="AX318" s="14" t="s">
        <v>76</v>
      </c>
      <c r="AY318" s="211" t="s">
        <v>157</v>
      </c>
    </row>
    <row r="319" spans="2:51" s="13" customFormat="1" ht="10">
      <c r="B319" s="190"/>
      <c r="C319" s="191"/>
      <c r="D319" s="192" t="s">
        <v>165</v>
      </c>
      <c r="E319" s="193" t="s">
        <v>19</v>
      </c>
      <c r="F319" s="194" t="s">
        <v>3968</v>
      </c>
      <c r="G319" s="191"/>
      <c r="H319" s="193" t="s">
        <v>19</v>
      </c>
      <c r="I319" s="195"/>
      <c r="J319" s="191"/>
      <c r="K319" s="191"/>
      <c r="L319" s="196"/>
      <c r="M319" s="197"/>
      <c r="N319" s="198"/>
      <c r="O319" s="198"/>
      <c r="P319" s="198"/>
      <c r="Q319" s="198"/>
      <c r="R319" s="198"/>
      <c r="S319" s="198"/>
      <c r="T319" s="199"/>
      <c r="AT319" s="200" t="s">
        <v>165</v>
      </c>
      <c r="AU319" s="200" t="s">
        <v>86</v>
      </c>
      <c r="AV319" s="13" t="s">
        <v>84</v>
      </c>
      <c r="AW319" s="13" t="s">
        <v>37</v>
      </c>
      <c r="AX319" s="13" t="s">
        <v>76</v>
      </c>
      <c r="AY319" s="200" t="s">
        <v>157</v>
      </c>
    </row>
    <row r="320" spans="2:51" s="14" customFormat="1" ht="10">
      <c r="B320" s="201"/>
      <c r="C320" s="202"/>
      <c r="D320" s="192" t="s">
        <v>165</v>
      </c>
      <c r="E320" s="203" t="s">
        <v>19</v>
      </c>
      <c r="F320" s="204" t="s">
        <v>3969</v>
      </c>
      <c r="G320" s="202"/>
      <c r="H320" s="205">
        <v>1</v>
      </c>
      <c r="I320" s="206"/>
      <c r="J320" s="202"/>
      <c r="K320" s="202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165</v>
      </c>
      <c r="AU320" s="211" t="s">
        <v>86</v>
      </c>
      <c r="AV320" s="14" t="s">
        <v>86</v>
      </c>
      <c r="AW320" s="14" t="s">
        <v>37</v>
      </c>
      <c r="AX320" s="14" t="s">
        <v>76</v>
      </c>
      <c r="AY320" s="211" t="s">
        <v>157</v>
      </c>
    </row>
    <row r="321" spans="2:51" s="14" customFormat="1" ht="10">
      <c r="B321" s="201"/>
      <c r="C321" s="202"/>
      <c r="D321" s="192" t="s">
        <v>165</v>
      </c>
      <c r="E321" s="203" t="s">
        <v>19</v>
      </c>
      <c r="F321" s="204" t="s">
        <v>3970</v>
      </c>
      <c r="G321" s="202"/>
      <c r="H321" s="205">
        <v>2</v>
      </c>
      <c r="I321" s="206"/>
      <c r="J321" s="202"/>
      <c r="K321" s="202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165</v>
      </c>
      <c r="AU321" s="211" t="s">
        <v>86</v>
      </c>
      <c r="AV321" s="14" t="s">
        <v>86</v>
      </c>
      <c r="AW321" s="14" t="s">
        <v>37</v>
      </c>
      <c r="AX321" s="14" t="s">
        <v>76</v>
      </c>
      <c r="AY321" s="211" t="s">
        <v>157</v>
      </c>
    </row>
    <row r="322" spans="2:51" s="14" customFormat="1" ht="10">
      <c r="B322" s="201"/>
      <c r="C322" s="202"/>
      <c r="D322" s="192" t="s">
        <v>165</v>
      </c>
      <c r="E322" s="203" t="s">
        <v>19</v>
      </c>
      <c r="F322" s="204" t="s">
        <v>3971</v>
      </c>
      <c r="G322" s="202"/>
      <c r="H322" s="205">
        <v>1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165</v>
      </c>
      <c r="AU322" s="211" t="s">
        <v>86</v>
      </c>
      <c r="AV322" s="14" t="s">
        <v>86</v>
      </c>
      <c r="AW322" s="14" t="s">
        <v>37</v>
      </c>
      <c r="AX322" s="14" t="s">
        <v>76</v>
      </c>
      <c r="AY322" s="211" t="s">
        <v>157</v>
      </c>
    </row>
    <row r="323" spans="2:51" s="15" customFormat="1" ht="10">
      <c r="B323" s="217"/>
      <c r="C323" s="218"/>
      <c r="D323" s="192" t="s">
        <v>165</v>
      </c>
      <c r="E323" s="219" t="s">
        <v>19</v>
      </c>
      <c r="F323" s="220" t="s">
        <v>183</v>
      </c>
      <c r="G323" s="218"/>
      <c r="H323" s="221">
        <v>27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165</v>
      </c>
      <c r="AU323" s="227" t="s">
        <v>86</v>
      </c>
      <c r="AV323" s="15" t="s">
        <v>163</v>
      </c>
      <c r="AW323" s="15" t="s">
        <v>37</v>
      </c>
      <c r="AX323" s="15" t="s">
        <v>84</v>
      </c>
      <c r="AY323" s="227" t="s">
        <v>157</v>
      </c>
    </row>
    <row r="324" spans="1:65" s="2" customFormat="1" ht="14.4" customHeight="1">
      <c r="A324" s="36"/>
      <c r="B324" s="37"/>
      <c r="C324" s="239" t="s">
        <v>510</v>
      </c>
      <c r="D324" s="239" t="s">
        <v>311</v>
      </c>
      <c r="E324" s="240" t="s">
        <v>4087</v>
      </c>
      <c r="F324" s="241" t="s">
        <v>4088</v>
      </c>
      <c r="G324" s="242" t="s">
        <v>162</v>
      </c>
      <c r="H324" s="243">
        <v>8</v>
      </c>
      <c r="I324" s="244"/>
      <c r="J324" s="245">
        <f>ROUND(I324*H324,2)</f>
        <v>0</v>
      </c>
      <c r="K324" s="246"/>
      <c r="L324" s="247"/>
      <c r="M324" s="248" t="s">
        <v>19</v>
      </c>
      <c r="N324" s="249" t="s">
        <v>47</v>
      </c>
      <c r="O324" s="66"/>
      <c r="P324" s="186">
        <f>O324*H324</f>
        <v>0</v>
      </c>
      <c r="Q324" s="186">
        <v>0.16</v>
      </c>
      <c r="R324" s="186">
        <f>Q324*H324</f>
        <v>1.28</v>
      </c>
      <c r="S324" s="186">
        <v>0</v>
      </c>
      <c r="T324" s="187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8" t="s">
        <v>211</v>
      </c>
      <c r="AT324" s="188" t="s">
        <v>311</v>
      </c>
      <c r="AU324" s="188" t="s">
        <v>86</v>
      </c>
      <c r="AY324" s="19" t="s">
        <v>157</v>
      </c>
      <c r="BE324" s="189">
        <f>IF(N324="základní",J324,0)</f>
        <v>0</v>
      </c>
      <c r="BF324" s="189">
        <f>IF(N324="snížená",J324,0)</f>
        <v>0</v>
      </c>
      <c r="BG324" s="189">
        <f>IF(N324="zákl. přenesená",J324,0)</f>
        <v>0</v>
      </c>
      <c r="BH324" s="189">
        <f>IF(N324="sníž. přenesená",J324,0)</f>
        <v>0</v>
      </c>
      <c r="BI324" s="189">
        <f>IF(N324="nulová",J324,0)</f>
        <v>0</v>
      </c>
      <c r="BJ324" s="19" t="s">
        <v>84</v>
      </c>
      <c r="BK324" s="189">
        <f>ROUND(I324*H324,2)</f>
        <v>0</v>
      </c>
      <c r="BL324" s="19" t="s">
        <v>163</v>
      </c>
      <c r="BM324" s="188" t="s">
        <v>4089</v>
      </c>
    </row>
    <row r="325" spans="2:51" s="13" customFormat="1" ht="10">
      <c r="B325" s="190"/>
      <c r="C325" s="191"/>
      <c r="D325" s="192" t="s">
        <v>165</v>
      </c>
      <c r="E325" s="193" t="s">
        <v>19</v>
      </c>
      <c r="F325" s="194" t="s">
        <v>3919</v>
      </c>
      <c r="G325" s="191"/>
      <c r="H325" s="193" t="s">
        <v>19</v>
      </c>
      <c r="I325" s="195"/>
      <c r="J325" s="191"/>
      <c r="K325" s="191"/>
      <c r="L325" s="196"/>
      <c r="M325" s="197"/>
      <c r="N325" s="198"/>
      <c r="O325" s="198"/>
      <c r="P325" s="198"/>
      <c r="Q325" s="198"/>
      <c r="R325" s="198"/>
      <c r="S325" s="198"/>
      <c r="T325" s="199"/>
      <c r="AT325" s="200" t="s">
        <v>165</v>
      </c>
      <c r="AU325" s="200" t="s">
        <v>86</v>
      </c>
      <c r="AV325" s="13" t="s">
        <v>84</v>
      </c>
      <c r="AW325" s="13" t="s">
        <v>37</v>
      </c>
      <c r="AX325" s="13" t="s">
        <v>76</v>
      </c>
      <c r="AY325" s="200" t="s">
        <v>157</v>
      </c>
    </row>
    <row r="326" spans="2:51" s="13" customFormat="1" ht="10">
      <c r="B326" s="190"/>
      <c r="C326" s="191"/>
      <c r="D326" s="192" t="s">
        <v>165</v>
      </c>
      <c r="E326" s="193" t="s">
        <v>19</v>
      </c>
      <c r="F326" s="194" t="s">
        <v>3920</v>
      </c>
      <c r="G326" s="191"/>
      <c r="H326" s="193" t="s">
        <v>19</v>
      </c>
      <c r="I326" s="195"/>
      <c r="J326" s="191"/>
      <c r="K326" s="191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165</v>
      </c>
      <c r="AU326" s="200" t="s">
        <v>86</v>
      </c>
      <c r="AV326" s="13" t="s">
        <v>84</v>
      </c>
      <c r="AW326" s="13" t="s">
        <v>37</v>
      </c>
      <c r="AX326" s="13" t="s">
        <v>76</v>
      </c>
      <c r="AY326" s="200" t="s">
        <v>157</v>
      </c>
    </row>
    <row r="327" spans="2:51" s="13" customFormat="1" ht="10">
      <c r="B327" s="190"/>
      <c r="C327" s="191"/>
      <c r="D327" s="192" t="s">
        <v>165</v>
      </c>
      <c r="E327" s="193" t="s">
        <v>19</v>
      </c>
      <c r="F327" s="194" t="s">
        <v>3962</v>
      </c>
      <c r="G327" s="191"/>
      <c r="H327" s="193" t="s">
        <v>19</v>
      </c>
      <c r="I327" s="195"/>
      <c r="J327" s="191"/>
      <c r="K327" s="191"/>
      <c r="L327" s="196"/>
      <c r="M327" s="197"/>
      <c r="N327" s="198"/>
      <c r="O327" s="198"/>
      <c r="P327" s="198"/>
      <c r="Q327" s="198"/>
      <c r="R327" s="198"/>
      <c r="S327" s="198"/>
      <c r="T327" s="199"/>
      <c r="AT327" s="200" t="s">
        <v>165</v>
      </c>
      <c r="AU327" s="200" t="s">
        <v>86</v>
      </c>
      <c r="AV327" s="13" t="s">
        <v>84</v>
      </c>
      <c r="AW327" s="13" t="s">
        <v>37</v>
      </c>
      <c r="AX327" s="13" t="s">
        <v>76</v>
      </c>
      <c r="AY327" s="200" t="s">
        <v>157</v>
      </c>
    </row>
    <row r="328" spans="2:51" s="14" customFormat="1" ht="10">
      <c r="B328" s="201"/>
      <c r="C328" s="202"/>
      <c r="D328" s="192" t="s">
        <v>165</v>
      </c>
      <c r="E328" s="203" t="s">
        <v>19</v>
      </c>
      <c r="F328" s="204" t="s">
        <v>3963</v>
      </c>
      <c r="G328" s="202"/>
      <c r="H328" s="205">
        <v>8</v>
      </c>
      <c r="I328" s="206"/>
      <c r="J328" s="202"/>
      <c r="K328" s="202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165</v>
      </c>
      <c r="AU328" s="211" t="s">
        <v>86</v>
      </c>
      <c r="AV328" s="14" t="s">
        <v>86</v>
      </c>
      <c r="AW328" s="14" t="s">
        <v>37</v>
      </c>
      <c r="AX328" s="14" t="s">
        <v>84</v>
      </c>
      <c r="AY328" s="211" t="s">
        <v>157</v>
      </c>
    </row>
    <row r="329" spans="1:65" s="2" customFormat="1" ht="14.4" customHeight="1">
      <c r="A329" s="36"/>
      <c r="B329" s="37"/>
      <c r="C329" s="239" t="s">
        <v>516</v>
      </c>
      <c r="D329" s="239" t="s">
        <v>311</v>
      </c>
      <c r="E329" s="240" t="s">
        <v>4090</v>
      </c>
      <c r="F329" s="241" t="s">
        <v>4091</v>
      </c>
      <c r="G329" s="242" t="s">
        <v>162</v>
      </c>
      <c r="H329" s="243">
        <v>6</v>
      </c>
      <c r="I329" s="244"/>
      <c r="J329" s="245">
        <f>ROUND(I329*H329,2)</f>
        <v>0</v>
      </c>
      <c r="K329" s="246"/>
      <c r="L329" s="247"/>
      <c r="M329" s="248" t="s">
        <v>19</v>
      </c>
      <c r="N329" s="249" t="s">
        <v>47</v>
      </c>
      <c r="O329" s="66"/>
      <c r="P329" s="186">
        <f>O329*H329</f>
        <v>0</v>
      </c>
      <c r="Q329" s="186">
        <v>0.16</v>
      </c>
      <c r="R329" s="186">
        <f>Q329*H329</f>
        <v>0.96</v>
      </c>
      <c r="S329" s="186">
        <v>0</v>
      </c>
      <c r="T329" s="187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8" t="s">
        <v>211</v>
      </c>
      <c r="AT329" s="188" t="s">
        <v>311</v>
      </c>
      <c r="AU329" s="188" t="s">
        <v>86</v>
      </c>
      <c r="AY329" s="19" t="s">
        <v>157</v>
      </c>
      <c r="BE329" s="189">
        <f>IF(N329="základní",J329,0)</f>
        <v>0</v>
      </c>
      <c r="BF329" s="189">
        <f>IF(N329="snížená",J329,0)</f>
        <v>0</v>
      </c>
      <c r="BG329" s="189">
        <f>IF(N329="zákl. přenesená",J329,0)</f>
        <v>0</v>
      </c>
      <c r="BH329" s="189">
        <f>IF(N329="sníž. přenesená",J329,0)</f>
        <v>0</v>
      </c>
      <c r="BI329" s="189">
        <f>IF(N329="nulová",J329,0)</f>
        <v>0</v>
      </c>
      <c r="BJ329" s="19" t="s">
        <v>84</v>
      </c>
      <c r="BK329" s="189">
        <f>ROUND(I329*H329,2)</f>
        <v>0</v>
      </c>
      <c r="BL329" s="19" t="s">
        <v>163</v>
      </c>
      <c r="BM329" s="188" t="s">
        <v>4092</v>
      </c>
    </row>
    <row r="330" spans="2:51" s="13" customFormat="1" ht="10">
      <c r="B330" s="190"/>
      <c r="C330" s="191"/>
      <c r="D330" s="192" t="s">
        <v>165</v>
      </c>
      <c r="E330" s="193" t="s">
        <v>19</v>
      </c>
      <c r="F330" s="194" t="s">
        <v>3919</v>
      </c>
      <c r="G330" s="191"/>
      <c r="H330" s="193" t="s">
        <v>19</v>
      </c>
      <c r="I330" s="195"/>
      <c r="J330" s="191"/>
      <c r="K330" s="191"/>
      <c r="L330" s="196"/>
      <c r="M330" s="197"/>
      <c r="N330" s="198"/>
      <c r="O330" s="198"/>
      <c r="P330" s="198"/>
      <c r="Q330" s="198"/>
      <c r="R330" s="198"/>
      <c r="S330" s="198"/>
      <c r="T330" s="199"/>
      <c r="AT330" s="200" t="s">
        <v>165</v>
      </c>
      <c r="AU330" s="200" t="s">
        <v>86</v>
      </c>
      <c r="AV330" s="13" t="s">
        <v>84</v>
      </c>
      <c r="AW330" s="13" t="s">
        <v>37</v>
      </c>
      <c r="AX330" s="13" t="s">
        <v>76</v>
      </c>
      <c r="AY330" s="200" t="s">
        <v>157</v>
      </c>
    </row>
    <row r="331" spans="2:51" s="13" customFormat="1" ht="10">
      <c r="B331" s="190"/>
      <c r="C331" s="191"/>
      <c r="D331" s="192" t="s">
        <v>165</v>
      </c>
      <c r="E331" s="193" t="s">
        <v>19</v>
      </c>
      <c r="F331" s="194" t="s">
        <v>3920</v>
      </c>
      <c r="G331" s="191"/>
      <c r="H331" s="193" t="s">
        <v>19</v>
      </c>
      <c r="I331" s="195"/>
      <c r="J331" s="191"/>
      <c r="K331" s="191"/>
      <c r="L331" s="196"/>
      <c r="M331" s="197"/>
      <c r="N331" s="198"/>
      <c r="O331" s="198"/>
      <c r="P331" s="198"/>
      <c r="Q331" s="198"/>
      <c r="R331" s="198"/>
      <c r="S331" s="198"/>
      <c r="T331" s="199"/>
      <c r="AT331" s="200" t="s">
        <v>165</v>
      </c>
      <c r="AU331" s="200" t="s">
        <v>86</v>
      </c>
      <c r="AV331" s="13" t="s">
        <v>84</v>
      </c>
      <c r="AW331" s="13" t="s">
        <v>37</v>
      </c>
      <c r="AX331" s="13" t="s">
        <v>76</v>
      </c>
      <c r="AY331" s="200" t="s">
        <v>157</v>
      </c>
    </row>
    <row r="332" spans="2:51" s="13" customFormat="1" ht="10">
      <c r="B332" s="190"/>
      <c r="C332" s="191"/>
      <c r="D332" s="192" t="s">
        <v>165</v>
      </c>
      <c r="E332" s="193" t="s">
        <v>19</v>
      </c>
      <c r="F332" s="194" t="s">
        <v>3920</v>
      </c>
      <c r="G332" s="191"/>
      <c r="H332" s="193" t="s">
        <v>19</v>
      </c>
      <c r="I332" s="195"/>
      <c r="J332" s="191"/>
      <c r="K332" s="191"/>
      <c r="L332" s="196"/>
      <c r="M332" s="197"/>
      <c r="N332" s="198"/>
      <c r="O332" s="198"/>
      <c r="P332" s="198"/>
      <c r="Q332" s="198"/>
      <c r="R332" s="198"/>
      <c r="S332" s="198"/>
      <c r="T332" s="199"/>
      <c r="AT332" s="200" t="s">
        <v>165</v>
      </c>
      <c r="AU332" s="200" t="s">
        <v>86</v>
      </c>
      <c r="AV332" s="13" t="s">
        <v>84</v>
      </c>
      <c r="AW332" s="13" t="s">
        <v>37</v>
      </c>
      <c r="AX332" s="13" t="s">
        <v>76</v>
      </c>
      <c r="AY332" s="200" t="s">
        <v>157</v>
      </c>
    </row>
    <row r="333" spans="2:51" s="13" customFormat="1" ht="10">
      <c r="B333" s="190"/>
      <c r="C333" s="191"/>
      <c r="D333" s="192" t="s">
        <v>165</v>
      </c>
      <c r="E333" s="193" t="s">
        <v>19</v>
      </c>
      <c r="F333" s="194" t="s">
        <v>3964</v>
      </c>
      <c r="G333" s="191"/>
      <c r="H333" s="193" t="s">
        <v>19</v>
      </c>
      <c r="I333" s="195"/>
      <c r="J333" s="191"/>
      <c r="K333" s="191"/>
      <c r="L333" s="196"/>
      <c r="M333" s="197"/>
      <c r="N333" s="198"/>
      <c r="O333" s="198"/>
      <c r="P333" s="198"/>
      <c r="Q333" s="198"/>
      <c r="R333" s="198"/>
      <c r="S333" s="198"/>
      <c r="T333" s="199"/>
      <c r="AT333" s="200" t="s">
        <v>165</v>
      </c>
      <c r="AU333" s="200" t="s">
        <v>86</v>
      </c>
      <c r="AV333" s="13" t="s">
        <v>84</v>
      </c>
      <c r="AW333" s="13" t="s">
        <v>37</v>
      </c>
      <c r="AX333" s="13" t="s">
        <v>76</v>
      </c>
      <c r="AY333" s="200" t="s">
        <v>157</v>
      </c>
    </row>
    <row r="334" spans="2:51" s="14" customFormat="1" ht="10">
      <c r="B334" s="201"/>
      <c r="C334" s="202"/>
      <c r="D334" s="192" t="s">
        <v>165</v>
      </c>
      <c r="E334" s="203" t="s">
        <v>19</v>
      </c>
      <c r="F334" s="204" t="s">
        <v>3965</v>
      </c>
      <c r="G334" s="202"/>
      <c r="H334" s="205">
        <v>6</v>
      </c>
      <c r="I334" s="206"/>
      <c r="J334" s="202"/>
      <c r="K334" s="202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165</v>
      </c>
      <c r="AU334" s="211" t="s">
        <v>86</v>
      </c>
      <c r="AV334" s="14" t="s">
        <v>86</v>
      </c>
      <c r="AW334" s="14" t="s">
        <v>37</v>
      </c>
      <c r="AX334" s="14" t="s">
        <v>84</v>
      </c>
      <c r="AY334" s="211" t="s">
        <v>157</v>
      </c>
    </row>
    <row r="335" spans="1:65" s="2" customFormat="1" ht="14.4" customHeight="1">
      <c r="A335" s="36"/>
      <c r="B335" s="37"/>
      <c r="C335" s="239" t="s">
        <v>528</v>
      </c>
      <c r="D335" s="239" t="s">
        <v>311</v>
      </c>
      <c r="E335" s="240" t="s">
        <v>4093</v>
      </c>
      <c r="F335" s="241" t="s">
        <v>4094</v>
      </c>
      <c r="G335" s="242" t="s">
        <v>162</v>
      </c>
      <c r="H335" s="243">
        <v>9</v>
      </c>
      <c r="I335" s="244"/>
      <c r="J335" s="245">
        <f>ROUND(I335*H335,2)</f>
        <v>0</v>
      </c>
      <c r="K335" s="246"/>
      <c r="L335" s="247"/>
      <c r="M335" s="248" t="s">
        <v>19</v>
      </c>
      <c r="N335" s="249" t="s">
        <v>47</v>
      </c>
      <c r="O335" s="66"/>
      <c r="P335" s="186">
        <f>O335*H335</f>
        <v>0</v>
      </c>
      <c r="Q335" s="186">
        <v>0.16</v>
      </c>
      <c r="R335" s="186">
        <f>Q335*H335</f>
        <v>1.44</v>
      </c>
      <c r="S335" s="186">
        <v>0</v>
      </c>
      <c r="T335" s="187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8" t="s">
        <v>211</v>
      </c>
      <c r="AT335" s="188" t="s">
        <v>311</v>
      </c>
      <c r="AU335" s="188" t="s">
        <v>86</v>
      </c>
      <c r="AY335" s="19" t="s">
        <v>157</v>
      </c>
      <c r="BE335" s="189">
        <f>IF(N335="základní",J335,0)</f>
        <v>0</v>
      </c>
      <c r="BF335" s="189">
        <f>IF(N335="snížená",J335,0)</f>
        <v>0</v>
      </c>
      <c r="BG335" s="189">
        <f>IF(N335="zákl. přenesená",J335,0)</f>
        <v>0</v>
      </c>
      <c r="BH335" s="189">
        <f>IF(N335="sníž. přenesená",J335,0)</f>
        <v>0</v>
      </c>
      <c r="BI335" s="189">
        <f>IF(N335="nulová",J335,0)</f>
        <v>0</v>
      </c>
      <c r="BJ335" s="19" t="s">
        <v>84</v>
      </c>
      <c r="BK335" s="189">
        <f>ROUND(I335*H335,2)</f>
        <v>0</v>
      </c>
      <c r="BL335" s="19" t="s">
        <v>163</v>
      </c>
      <c r="BM335" s="188" t="s">
        <v>4095</v>
      </c>
    </row>
    <row r="336" spans="2:51" s="13" customFormat="1" ht="10">
      <c r="B336" s="190"/>
      <c r="C336" s="191"/>
      <c r="D336" s="192" t="s">
        <v>165</v>
      </c>
      <c r="E336" s="193" t="s">
        <v>19</v>
      </c>
      <c r="F336" s="194" t="s">
        <v>3919</v>
      </c>
      <c r="G336" s="191"/>
      <c r="H336" s="193" t="s">
        <v>19</v>
      </c>
      <c r="I336" s="195"/>
      <c r="J336" s="191"/>
      <c r="K336" s="191"/>
      <c r="L336" s="196"/>
      <c r="M336" s="197"/>
      <c r="N336" s="198"/>
      <c r="O336" s="198"/>
      <c r="P336" s="198"/>
      <c r="Q336" s="198"/>
      <c r="R336" s="198"/>
      <c r="S336" s="198"/>
      <c r="T336" s="199"/>
      <c r="AT336" s="200" t="s">
        <v>165</v>
      </c>
      <c r="AU336" s="200" t="s">
        <v>86</v>
      </c>
      <c r="AV336" s="13" t="s">
        <v>84</v>
      </c>
      <c r="AW336" s="13" t="s">
        <v>37</v>
      </c>
      <c r="AX336" s="13" t="s">
        <v>76</v>
      </c>
      <c r="AY336" s="200" t="s">
        <v>157</v>
      </c>
    </row>
    <row r="337" spans="2:51" s="13" customFormat="1" ht="10">
      <c r="B337" s="190"/>
      <c r="C337" s="191"/>
      <c r="D337" s="192" t="s">
        <v>165</v>
      </c>
      <c r="E337" s="193" t="s">
        <v>19</v>
      </c>
      <c r="F337" s="194" t="s">
        <v>3920</v>
      </c>
      <c r="G337" s="191"/>
      <c r="H337" s="193" t="s">
        <v>19</v>
      </c>
      <c r="I337" s="195"/>
      <c r="J337" s="191"/>
      <c r="K337" s="191"/>
      <c r="L337" s="196"/>
      <c r="M337" s="197"/>
      <c r="N337" s="198"/>
      <c r="O337" s="198"/>
      <c r="P337" s="198"/>
      <c r="Q337" s="198"/>
      <c r="R337" s="198"/>
      <c r="S337" s="198"/>
      <c r="T337" s="199"/>
      <c r="AT337" s="200" t="s">
        <v>165</v>
      </c>
      <c r="AU337" s="200" t="s">
        <v>86</v>
      </c>
      <c r="AV337" s="13" t="s">
        <v>84</v>
      </c>
      <c r="AW337" s="13" t="s">
        <v>37</v>
      </c>
      <c r="AX337" s="13" t="s">
        <v>76</v>
      </c>
      <c r="AY337" s="200" t="s">
        <v>157</v>
      </c>
    </row>
    <row r="338" spans="2:51" s="13" customFormat="1" ht="10">
      <c r="B338" s="190"/>
      <c r="C338" s="191"/>
      <c r="D338" s="192" t="s">
        <v>165</v>
      </c>
      <c r="E338" s="193" t="s">
        <v>19</v>
      </c>
      <c r="F338" s="194" t="s">
        <v>3920</v>
      </c>
      <c r="G338" s="191"/>
      <c r="H338" s="193" t="s">
        <v>19</v>
      </c>
      <c r="I338" s="195"/>
      <c r="J338" s="191"/>
      <c r="K338" s="191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165</v>
      </c>
      <c r="AU338" s="200" t="s">
        <v>86</v>
      </c>
      <c r="AV338" s="13" t="s">
        <v>84</v>
      </c>
      <c r="AW338" s="13" t="s">
        <v>37</v>
      </c>
      <c r="AX338" s="13" t="s">
        <v>76</v>
      </c>
      <c r="AY338" s="200" t="s">
        <v>157</v>
      </c>
    </row>
    <row r="339" spans="2:51" s="13" customFormat="1" ht="10">
      <c r="B339" s="190"/>
      <c r="C339" s="191"/>
      <c r="D339" s="192" t="s">
        <v>165</v>
      </c>
      <c r="E339" s="193" t="s">
        <v>19</v>
      </c>
      <c r="F339" s="194" t="s">
        <v>3966</v>
      </c>
      <c r="G339" s="191"/>
      <c r="H339" s="193" t="s">
        <v>19</v>
      </c>
      <c r="I339" s="195"/>
      <c r="J339" s="191"/>
      <c r="K339" s="191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165</v>
      </c>
      <c r="AU339" s="200" t="s">
        <v>86</v>
      </c>
      <c r="AV339" s="13" t="s">
        <v>84</v>
      </c>
      <c r="AW339" s="13" t="s">
        <v>37</v>
      </c>
      <c r="AX339" s="13" t="s">
        <v>76</v>
      </c>
      <c r="AY339" s="200" t="s">
        <v>157</v>
      </c>
    </row>
    <row r="340" spans="2:51" s="14" customFormat="1" ht="10">
      <c r="B340" s="201"/>
      <c r="C340" s="202"/>
      <c r="D340" s="192" t="s">
        <v>165</v>
      </c>
      <c r="E340" s="203" t="s">
        <v>19</v>
      </c>
      <c r="F340" s="204" t="s">
        <v>3967</v>
      </c>
      <c r="G340" s="202"/>
      <c r="H340" s="205">
        <v>9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165</v>
      </c>
      <c r="AU340" s="211" t="s">
        <v>86</v>
      </c>
      <c r="AV340" s="14" t="s">
        <v>86</v>
      </c>
      <c r="AW340" s="14" t="s">
        <v>37</v>
      </c>
      <c r="AX340" s="14" t="s">
        <v>84</v>
      </c>
      <c r="AY340" s="211" t="s">
        <v>157</v>
      </c>
    </row>
    <row r="341" spans="1:65" s="2" customFormat="1" ht="14.4" customHeight="1">
      <c r="A341" s="36"/>
      <c r="B341" s="37"/>
      <c r="C341" s="239" t="s">
        <v>534</v>
      </c>
      <c r="D341" s="239" t="s">
        <v>311</v>
      </c>
      <c r="E341" s="240" t="s">
        <v>4096</v>
      </c>
      <c r="F341" s="241" t="s">
        <v>4097</v>
      </c>
      <c r="G341" s="242" t="s">
        <v>162</v>
      </c>
      <c r="H341" s="243">
        <v>1</v>
      </c>
      <c r="I341" s="244"/>
      <c r="J341" s="245">
        <f>ROUND(I341*H341,2)</f>
        <v>0</v>
      </c>
      <c r="K341" s="246"/>
      <c r="L341" s="247"/>
      <c r="M341" s="248" t="s">
        <v>19</v>
      </c>
      <c r="N341" s="249" t="s">
        <v>47</v>
      </c>
      <c r="O341" s="66"/>
      <c r="P341" s="186">
        <f>O341*H341</f>
        <v>0</v>
      </c>
      <c r="Q341" s="186">
        <v>0.16</v>
      </c>
      <c r="R341" s="186">
        <f>Q341*H341</f>
        <v>0.16</v>
      </c>
      <c r="S341" s="186">
        <v>0</v>
      </c>
      <c r="T341" s="187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8" t="s">
        <v>211</v>
      </c>
      <c r="AT341" s="188" t="s">
        <v>311</v>
      </c>
      <c r="AU341" s="188" t="s">
        <v>86</v>
      </c>
      <c r="AY341" s="19" t="s">
        <v>157</v>
      </c>
      <c r="BE341" s="189">
        <f>IF(N341="základní",J341,0)</f>
        <v>0</v>
      </c>
      <c r="BF341" s="189">
        <f>IF(N341="snížená",J341,0)</f>
        <v>0</v>
      </c>
      <c r="BG341" s="189">
        <f>IF(N341="zákl. přenesená",J341,0)</f>
        <v>0</v>
      </c>
      <c r="BH341" s="189">
        <f>IF(N341="sníž. přenesená",J341,0)</f>
        <v>0</v>
      </c>
      <c r="BI341" s="189">
        <f>IF(N341="nulová",J341,0)</f>
        <v>0</v>
      </c>
      <c r="BJ341" s="19" t="s">
        <v>84</v>
      </c>
      <c r="BK341" s="189">
        <f>ROUND(I341*H341,2)</f>
        <v>0</v>
      </c>
      <c r="BL341" s="19" t="s">
        <v>163</v>
      </c>
      <c r="BM341" s="188" t="s">
        <v>4098</v>
      </c>
    </row>
    <row r="342" spans="2:51" s="13" customFormat="1" ht="10">
      <c r="B342" s="190"/>
      <c r="C342" s="191"/>
      <c r="D342" s="192" t="s">
        <v>165</v>
      </c>
      <c r="E342" s="193" t="s">
        <v>19</v>
      </c>
      <c r="F342" s="194" t="s">
        <v>3919</v>
      </c>
      <c r="G342" s="191"/>
      <c r="H342" s="193" t="s">
        <v>19</v>
      </c>
      <c r="I342" s="195"/>
      <c r="J342" s="191"/>
      <c r="K342" s="191"/>
      <c r="L342" s="196"/>
      <c r="M342" s="197"/>
      <c r="N342" s="198"/>
      <c r="O342" s="198"/>
      <c r="P342" s="198"/>
      <c r="Q342" s="198"/>
      <c r="R342" s="198"/>
      <c r="S342" s="198"/>
      <c r="T342" s="199"/>
      <c r="AT342" s="200" t="s">
        <v>165</v>
      </c>
      <c r="AU342" s="200" t="s">
        <v>86</v>
      </c>
      <c r="AV342" s="13" t="s">
        <v>84</v>
      </c>
      <c r="AW342" s="13" t="s">
        <v>37</v>
      </c>
      <c r="AX342" s="13" t="s">
        <v>76</v>
      </c>
      <c r="AY342" s="200" t="s">
        <v>157</v>
      </c>
    </row>
    <row r="343" spans="2:51" s="13" customFormat="1" ht="10">
      <c r="B343" s="190"/>
      <c r="C343" s="191"/>
      <c r="D343" s="192" t="s">
        <v>165</v>
      </c>
      <c r="E343" s="193" t="s">
        <v>19</v>
      </c>
      <c r="F343" s="194" t="s">
        <v>3920</v>
      </c>
      <c r="G343" s="191"/>
      <c r="H343" s="193" t="s">
        <v>19</v>
      </c>
      <c r="I343" s="195"/>
      <c r="J343" s="191"/>
      <c r="K343" s="191"/>
      <c r="L343" s="196"/>
      <c r="M343" s="197"/>
      <c r="N343" s="198"/>
      <c r="O343" s="198"/>
      <c r="P343" s="198"/>
      <c r="Q343" s="198"/>
      <c r="R343" s="198"/>
      <c r="S343" s="198"/>
      <c r="T343" s="199"/>
      <c r="AT343" s="200" t="s">
        <v>165</v>
      </c>
      <c r="AU343" s="200" t="s">
        <v>86</v>
      </c>
      <c r="AV343" s="13" t="s">
        <v>84</v>
      </c>
      <c r="AW343" s="13" t="s">
        <v>37</v>
      </c>
      <c r="AX343" s="13" t="s">
        <v>76</v>
      </c>
      <c r="AY343" s="200" t="s">
        <v>157</v>
      </c>
    </row>
    <row r="344" spans="2:51" s="13" customFormat="1" ht="10">
      <c r="B344" s="190"/>
      <c r="C344" s="191"/>
      <c r="D344" s="192" t="s">
        <v>165</v>
      </c>
      <c r="E344" s="193" t="s">
        <v>19</v>
      </c>
      <c r="F344" s="194" t="s">
        <v>3968</v>
      </c>
      <c r="G344" s="191"/>
      <c r="H344" s="193" t="s">
        <v>19</v>
      </c>
      <c r="I344" s="195"/>
      <c r="J344" s="191"/>
      <c r="K344" s="191"/>
      <c r="L344" s="196"/>
      <c r="M344" s="197"/>
      <c r="N344" s="198"/>
      <c r="O344" s="198"/>
      <c r="P344" s="198"/>
      <c r="Q344" s="198"/>
      <c r="R344" s="198"/>
      <c r="S344" s="198"/>
      <c r="T344" s="199"/>
      <c r="AT344" s="200" t="s">
        <v>165</v>
      </c>
      <c r="AU344" s="200" t="s">
        <v>86</v>
      </c>
      <c r="AV344" s="13" t="s">
        <v>84</v>
      </c>
      <c r="AW344" s="13" t="s">
        <v>37</v>
      </c>
      <c r="AX344" s="13" t="s">
        <v>76</v>
      </c>
      <c r="AY344" s="200" t="s">
        <v>157</v>
      </c>
    </row>
    <row r="345" spans="2:51" s="14" customFormat="1" ht="10">
      <c r="B345" s="201"/>
      <c r="C345" s="202"/>
      <c r="D345" s="192" t="s">
        <v>165</v>
      </c>
      <c r="E345" s="203" t="s">
        <v>19</v>
      </c>
      <c r="F345" s="204" t="s">
        <v>3969</v>
      </c>
      <c r="G345" s="202"/>
      <c r="H345" s="205">
        <v>1</v>
      </c>
      <c r="I345" s="206"/>
      <c r="J345" s="202"/>
      <c r="K345" s="202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165</v>
      </c>
      <c r="AU345" s="211" t="s">
        <v>86</v>
      </c>
      <c r="AV345" s="14" t="s">
        <v>86</v>
      </c>
      <c r="AW345" s="14" t="s">
        <v>37</v>
      </c>
      <c r="AX345" s="14" t="s">
        <v>84</v>
      </c>
      <c r="AY345" s="211" t="s">
        <v>157</v>
      </c>
    </row>
    <row r="346" spans="1:65" s="2" customFormat="1" ht="14.4" customHeight="1">
      <c r="A346" s="36"/>
      <c r="B346" s="37"/>
      <c r="C346" s="239" t="s">
        <v>543</v>
      </c>
      <c r="D346" s="239" t="s">
        <v>311</v>
      </c>
      <c r="E346" s="240" t="s">
        <v>4099</v>
      </c>
      <c r="F346" s="241" t="s">
        <v>4100</v>
      </c>
      <c r="G346" s="242" t="s">
        <v>162</v>
      </c>
      <c r="H346" s="243">
        <v>2</v>
      </c>
      <c r="I346" s="244"/>
      <c r="J346" s="245">
        <f>ROUND(I346*H346,2)</f>
        <v>0</v>
      </c>
      <c r="K346" s="246"/>
      <c r="L346" s="247"/>
      <c r="M346" s="248" t="s">
        <v>19</v>
      </c>
      <c r="N346" s="249" t="s">
        <v>47</v>
      </c>
      <c r="O346" s="66"/>
      <c r="P346" s="186">
        <f>O346*H346</f>
        <v>0</v>
      </c>
      <c r="Q346" s="186">
        <v>0.16</v>
      </c>
      <c r="R346" s="186">
        <f>Q346*H346</f>
        <v>0.32</v>
      </c>
      <c r="S346" s="186">
        <v>0</v>
      </c>
      <c r="T346" s="187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8" t="s">
        <v>211</v>
      </c>
      <c r="AT346" s="188" t="s">
        <v>311</v>
      </c>
      <c r="AU346" s="188" t="s">
        <v>86</v>
      </c>
      <c r="AY346" s="19" t="s">
        <v>157</v>
      </c>
      <c r="BE346" s="189">
        <f>IF(N346="základní",J346,0)</f>
        <v>0</v>
      </c>
      <c r="BF346" s="189">
        <f>IF(N346="snížená",J346,0)</f>
        <v>0</v>
      </c>
      <c r="BG346" s="189">
        <f>IF(N346="zákl. přenesená",J346,0)</f>
        <v>0</v>
      </c>
      <c r="BH346" s="189">
        <f>IF(N346="sníž. přenesená",J346,0)</f>
        <v>0</v>
      </c>
      <c r="BI346" s="189">
        <f>IF(N346="nulová",J346,0)</f>
        <v>0</v>
      </c>
      <c r="BJ346" s="19" t="s">
        <v>84</v>
      </c>
      <c r="BK346" s="189">
        <f>ROUND(I346*H346,2)</f>
        <v>0</v>
      </c>
      <c r="BL346" s="19" t="s">
        <v>163</v>
      </c>
      <c r="BM346" s="188" t="s">
        <v>4101</v>
      </c>
    </row>
    <row r="347" spans="2:51" s="13" customFormat="1" ht="10">
      <c r="B347" s="190"/>
      <c r="C347" s="191"/>
      <c r="D347" s="192" t="s">
        <v>165</v>
      </c>
      <c r="E347" s="193" t="s">
        <v>19</v>
      </c>
      <c r="F347" s="194" t="s">
        <v>3919</v>
      </c>
      <c r="G347" s="191"/>
      <c r="H347" s="193" t="s">
        <v>19</v>
      </c>
      <c r="I347" s="195"/>
      <c r="J347" s="191"/>
      <c r="K347" s="191"/>
      <c r="L347" s="196"/>
      <c r="M347" s="197"/>
      <c r="N347" s="198"/>
      <c r="O347" s="198"/>
      <c r="P347" s="198"/>
      <c r="Q347" s="198"/>
      <c r="R347" s="198"/>
      <c r="S347" s="198"/>
      <c r="T347" s="199"/>
      <c r="AT347" s="200" t="s">
        <v>165</v>
      </c>
      <c r="AU347" s="200" t="s">
        <v>86</v>
      </c>
      <c r="AV347" s="13" t="s">
        <v>84</v>
      </c>
      <c r="AW347" s="13" t="s">
        <v>37</v>
      </c>
      <c r="AX347" s="13" t="s">
        <v>76</v>
      </c>
      <c r="AY347" s="200" t="s">
        <v>157</v>
      </c>
    </row>
    <row r="348" spans="2:51" s="13" customFormat="1" ht="10">
      <c r="B348" s="190"/>
      <c r="C348" s="191"/>
      <c r="D348" s="192" t="s">
        <v>165</v>
      </c>
      <c r="E348" s="193" t="s">
        <v>19</v>
      </c>
      <c r="F348" s="194" t="s">
        <v>3920</v>
      </c>
      <c r="G348" s="191"/>
      <c r="H348" s="193" t="s">
        <v>19</v>
      </c>
      <c r="I348" s="195"/>
      <c r="J348" s="191"/>
      <c r="K348" s="191"/>
      <c r="L348" s="196"/>
      <c r="M348" s="197"/>
      <c r="N348" s="198"/>
      <c r="O348" s="198"/>
      <c r="P348" s="198"/>
      <c r="Q348" s="198"/>
      <c r="R348" s="198"/>
      <c r="S348" s="198"/>
      <c r="T348" s="199"/>
      <c r="AT348" s="200" t="s">
        <v>165</v>
      </c>
      <c r="AU348" s="200" t="s">
        <v>86</v>
      </c>
      <c r="AV348" s="13" t="s">
        <v>84</v>
      </c>
      <c r="AW348" s="13" t="s">
        <v>37</v>
      </c>
      <c r="AX348" s="13" t="s">
        <v>76</v>
      </c>
      <c r="AY348" s="200" t="s">
        <v>157</v>
      </c>
    </row>
    <row r="349" spans="2:51" s="13" customFormat="1" ht="10">
      <c r="B349" s="190"/>
      <c r="C349" s="191"/>
      <c r="D349" s="192" t="s">
        <v>165</v>
      </c>
      <c r="E349" s="193" t="s">
        <v>19</v>
      </c>
      <c r="F349" s="194" t="s">
        <v>3968</v>
      </c>
      <c r="G349" s="191"/>
      <c r="H349" s="193" t="s">
        <v>19</v>
      </c>
      <c r="I349" s="195"/>
      <c r="J349" s="191"/>
      <c r="K349" s="191"/>
      <c r="L349" s="196"/>
      <c r="M349" s="197"/>
      <c r="N349" s="198"/>
      <c r="O349" s="198"/>
      <c r="P349" s="198"/>
      <c r="Q349" s="198"/>
      <c r="R349" s="198"/>
      <c r="S349" s="198"/>
      <c r="T349" s="199"/>
      <c r="AT349" s="200" t="s">
        <v>165</v>
      </c>
      <c r="AU349" s="200" t="s">
        <v>86</v>
      </c>
      <c r="AV349" s="13" t="s">
        <v>84</v>
      </c>
      <c r="AW349" s="13" t="s">
        <v>37</v>
      </c>
      <c r="AX349" s="13" t="s">
        <v>76</v>
      </c>
      <c r="AY349" s="200" t="s">
        <v>157</v>
      </c>
    </row>
    <row r="350" spans="2:51" s="14" customFormat="1" ht="10">
      <c r="B350" s="201"/>
      <c r="C350" s="202"/>
      <c r="D350" s="192" t="s">
        <v>165</v>
      </c>
      <c r="E350" s="203" t="s">
        <v>19</v>
      </c>
      <c r="F350" s="204" t="s">
        <v>3970</v>
      </c>
      <c r="G350" s="202"/>
      <c r="H350" s="205">
        <v>2</v>
      </c>
      <c r="I350" s="206"/>
      <c r="J350" s="202"/>
      <c r="K350" s="202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165</v>
      </c>
      <c r="AU350" s="211" t="s">
        <v>86</v>
      </c>
      <c r="AV350" s="14" t="s">
        <v>86</v>
      </c>
      <c r="AW350" s="14" t="s">
        <v>37</v>
      </c>
      <c r="AX350" s="14" t="s">
        <v>84</v>
      </c>
      <c r="AY350" s="211" t="s">
        <v>157</v>
      </c>
    </row>
    <row r="351" spans="1:65" s="2" customFormat="1" ht="14.4" customHeight="1">
      <c r="A351" s="36"/>
      <c r="B351" s="37"/>
      <c r="C351" s="239" t="s">
        <v>551</v>
      </c>
      <c r="D351" s="239" t="s">
        <v>311</v>
      </c>
      <c r="E351" s="240" t="s">
        <v>4102</v>
      </c>
      <c r="F351" s="241" t="s">
        <v>4103</v>
      </c>
      <c r="G351" s="242" t="s">
        <v>162</v>
      </c>
      <c r="H351" s="243">
        <v>1</v>
      </c>
      <c r="I351" s="244"/>
      <c r="J351" s="245">
        <f>ROUND(I351*H351,2)</f>
        <v>0</v>
      </c>
      <c r="K351" s="246"/>
      <c r="L351" s="247"/>
      <c r="M351" s="248" t="s">
        <v>19</v>
      </c>
      <c r="N351" s="249" t="s">
        <v>47</v>
      </c>
      <c r="O351" s="66"/>
      <c r="P351" s="186">
        <f>O351*H351</f>
        <v>0</v>
      </c>
      <c r="Q351" s="186">
        <v>0.16</v>
      </c>
      <c r="R351" s="186">
        <f>Q351*H351</f>
        <v>0.16</v>
      </c>
      <c r="S351" s="186">
        <v>0</v>
      </c>
      <c r="T351" s="187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8" t="s">
        <v>211</v>
      </c>
      <c r="AT351" s="188" t="s">
        <v>311</v>
      </c>
      <c r="AU351" s="188" t="s">
        <v>86</v>
      </c>
      <c r="AY351" s="19" t="s">
        <v>157</v>
      </c>
      <c r="BE351" s="189">
        <f>IF(N351="základní",J351,0)</f>
        <v>0</v>
      </c>
      <c r="BF351" s="189">
        <f>IF(N351="snížená",J351,0)</f>
        <v>0</v>
      </c>
      <c r="BG351" s="189">
        <f>IF(N351="zákl. přenesená",J351,0)</f>
        <v>0</v>
      </c>
      <c r="BH351" s="189">
        <f>IF(N351="sníž. přenesená",J351,0)</f>
        <v>0</v>
      </c>
      <c r="BI351" s="189">
        <f>IF(N351="nulová",J351,0)</f>
        <v>0</v>
      </c>
      <c r="BJ351" s="19" t="s">
        <v>84</v>
      </c>
      <c r="BK351" s="189">
        <f>ROUND(I351*H351,2)</f>
        <v>0</v>
      </c>
      <c r="BL351" s="19" t="s">
        <v>163</v>
      </c>
      <c r="BM351" s="188" t="s">
        <v>4104</v>
      </c>
    </row>
    <row r="352" spans="2:51" s="13" customFormat="1" ht="10">
      <c r="B352" s="190"/>
      <c r="C352" s="191"/>
      <c r="D352" s="192" t="s">
        <v>165</v>
      </c>
      <c r="E352" s="193" t="s">
        <v>19</v>
      </c>
      <c r="F352" s="194" t="s">
        <v>3919</v>
      </c>
      <c r="G352" s="191"/>
      <c r="H352" s="193" t="s">
        <v>19</v>
      </c>
      <c r="I352" s="195"/>
      <c r="J352" s="191"/>
      <c r="K352" s="191"/>
      <c r="L352" s="196"/>
      <c r="M352" s="197"/>
      <c r="N352" s="198"/>
      <c r="O352" s="198"/>
      <c r="P352" s="198"/>
      <c r="Q352" s="198"/>
      <c r="R352" s="198"/>
      <c r="S352" s="198"/>
      <c r="T352" s="199"/>
      <c r="AT352" s="200" t="s">
        <v>165</v>
      </c>
      <c r="AU352" s="200" t="s">
        <v>86</v>
      </c>
      <c r="AV352" s="13" t="s">
        <v>84</v>
      </c>
      <c r="AW352" s="13" t="s">
        <v>37</v>
      </c>
      <c r="AX352" s="13" t="s">
        <v>76</v>
      </c>
      <c r="AY352" s="200" t="s">
        <v>157</v>
      </c>
    </row>
    <row r="353" spans="2:51" s="13" customFormat="1" ht="10">
      <c r="B353" s="190"/>
      <c r="C353" s="191"/>
      <c r="D353" s="192" t="s">
        <v>165</v>
      </c>
      <c r="E353" s="193" t="s">
        <v>19</v>
      </c>
      <c r="F353" s="194" t="s">
        <v>3920</v>
      </c>
      <c r="G353" s="191"/>
      <c r="H353" s="193" t="s">
        <v>19</v>
      </c>
      <c r="I353" s="195"/>
      <c r="J353" s="191"/>
      <c r="K353" s="191"/>
      <c r="L353" s="196"/>
      <c r="M353" s="197"/>
      <c r="N353" s="198"/>
      <c r="O353" s="198"/>
      <c r="P353" s="198"/>
      <c r="Q353" s="198"/>
      <c r="R353" s="198"/>
      <c r="S353" s="198"/>
      <c r="T353" s="199"/>
      <c r="AT353" s="200" t="s">
        <v>165</v>
      </c>
      <c r="AU353" s="200" t="s">
        <v>86</v>
      </c>
      <c r="AV353" s="13" t="s">
        <v>84</v>
      </c>
      <c r="AW353" s="13" t="s">
        <v>37</v>
      </c>
      <c r="AX353" s="13" t="s">
        <v>76</v>
      </c>
      <c r="AY353" s="200" t="s">
        <v>157</v>
      </c>
    </row>
    <row r="354" spans="2:51" s="13" customFormat="1" ht="10">
      <c r="B354" s="190"/>
      <c r="C354" s="191"/>
      <c r="D354" s="192" t="s">
        <v>165</v>
      </c>
      <c r="E354" s="193" t="s">
        <v>19</v>
      </c>
      <c r="F354" s="194" t="s">
        <v>3968</v>
      </c>
      <c r="G354" s="191"/>
      <c r="H354" s="193" t="s">
        <v>19</v>
      </c>
      <c r="I354" s="195"/>
      <c r="J354" s="191"/>
      <c r="K354" s="191"/>
      <c r="L354" s="196"/>
      <c r="M354" s="197"/>
      <c r="N354" s="198"/>
      <c r="O354" s="198"/>
      <c r="P354" s="198"/>
      <c r="Q354" s="198"/>
      <c r="R354" s="198"/>
      <c r="S354" s="198"/>
      <c r="T354" s="199"/>
      <c r="AT354" s="200" t="s">
        <v>165</v>
      </c>
      <c r="AU354" s="200" t="s">
        <v>86</v>
      </c>
      <c r="AV354" s="13" t="s">
        <v>84</v>
      </c>
      <c r="AW354" s="13" t="s">
        <v>37</v>
      </c>
      <c r="AX354" s="13" t="s">
        <v>76</v>
      </c>
      <c r="AY354" s="200" t="s">
        <v>157</v>
      </c>
    </row>
    <row r="355" spans="2:51" s="14" customFormat="1" ht="10">
      <c r="B355" s="201"/>
      <c r="C355" s="202"/>
      <c r="D355" s="192" t="s">
        <v>165</v>
      </c>
      <c r="E355" s="203" t="s">
        <v>19</v>
      </c>
      <c r="F355" s="204" t="s">
        <v>3971</v>
      </c>
      <c r="G355" s="202"/>
      <c r="H355" s="205">
        <v>1</v>
      </c>
      <c r="I355" s="206"/>
      <c r="J355" s="202"/>
      <c r="K355" s="202"/>
      <c r="L355" s="207"/>
      <c r="M355" s="208"/>
      <c r="N355" s="209"/>
      <c r="O355" s="209"/>
      <c r="P355" s="209"/>
      <c r="Q355" s="209"/>
      <c r="R355" s="209"/>
      <c r="S355" s="209"/>
      <c r="T355" s="210"/>
      <c r="AT355" s="211" t="s">
        <v>165</v>
      </c>
      <c r="AU355" s="211" t="s">
        <v>86</v>
      </c>
      <c r="AV355" s="14" t="s">
        <v>86</v>
      </c>
      <c r="AW355" s="14" t="s">
        <v>37</v>
      </c>
      <c r="AX355" s="14" t="s">
        <v>84</v>
      </c>
      <c r="AY355" s="211" t="s">
        <v>157</v>
      </c>
    </row>
    <row r="356" spans="1:65" s="2" customFormat="1" ht="19.75" customHeight="1">
      <c r="A356" s="36"/>
      <c r="B356" s="37"/>
      <c r="C356" s="176" t="s">
        <v>558</v>
      </c>
      <c r="D356" s="176" t="s">
        <v>159</v>
      </c>
      <c r="E356" s="177" t="s">
        <v>4105</v>
      </c>
      <c r="F356" s="178" t="s">
        <v>4106</v>
      </c>
      <c r="G356" s="179" t="s">
        <v>162</v>
      </c>
      <c r="H356" s="180">
        <v>1822</v>
      </c>
      <c r="I356" s="181"/>
      <c r="J356" s="182">
        <f>ROUND(I356*H356,2)</f>
        <v>0</v>
      </c>
      <c r="K356" s="183"/>
      <c r="L356" s="41"/>
      <c r="M356" s="184" t="s">
        <v>19</v>
      </c>
      <c r="N356" s="185" t="s">
        <v>47</v>
      </c>
      <c r="O356" s="66"/>
      <c r="P356" s="186">
        <f>O356*H356</f>
        <v>0</v>
      </c>
      <c r="Q356" s="186">
        <v>0</v>
      </c>
      <c r="R356" s="186">
        <f>Q356*H356</f>
        <v>0</v>
      </c>
      <c r="S356" s="186">
        <v>0</v>
      </c>
      <c r="T356" s="187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8" t="s">
        <v>163</v>
      </c>
      <c r="AT356" s="188" t="s">
        <v>159</v>
      </c>
      <c r="AU356" s="188" t="s">
        <v>86</v>
      </c>
      <c r="AY356" s="19" t="s">
        <v>157</v>
      </c>
      <c r="BE356" s="189">
        <f>IF(N356="základní",J356,0)</f>
        <v>0</v>
      </c>
      <c r="BF356" s="189">
        <f>IF(N356="snížená",J356,0)</f>
        <v>0</v>
      </c>
      <c r="BG356" s="189">
        <f>IF(N356="zákl. přenesená",J356,0)</f>
        <v>0</v>
      </c>
      <c r="BH356" s="189">
        <f>IF(N356="sníž. přenesená",J356,0)</f>
        <v>0</v>
      </c>
      <c r="BI356" s="189">
        <f>IF(N356="nulová",J356,0)</f>
        <v>0</v>
      </c>
      <c r="BJ356" s="19" t="s">
        <v>84</v>
      </c>
      <c r="BK356" s="189">
        <f>ROUND(I356*H356,2)</f>
        <v>0</v>
      </c>
      <c r="BL356" s="19" t="s">
        <v>163</v>
      </c>
      <c r="BM356" s="188" t="s">
        <v>4107</v>
      </c>
    </row>
    <row r="357" spans="1:47" s="2" customFormat="1" ht="10">
      <c r="A357" s="36"/>
      <c r="B357" s="37"/>
      <c r="C357" s="38"/>
      <c r="D357" s="212" t="s">
        <v>178</v>
      </c>
      <c r="E357" s="38"/>
      <c r="F357" s="213" t="s">
        <v>4108</v>
      </c>
      <c r="G357" s="38"/>
      <c r="H357" s="38"/>
      <c r="I357" s="214"/>
      <c r="J357" s="38"/>
      <c r="K357" s="38"/>
      <c r="L357" s="41"/>
      <c r="M357" s="215"/>
      <c r="N357" s="216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178</v>
      </c>
      <c r="AU357" s="19" t="s">
        <v>86</v>
      </c>
    </row>
    <row r="358" spans="2:51" s="13" customFormat="1" ht="10">
      <c r="B358" s="190"/>
      <c r="C358" s="191"/>
      <c r="D358" s="192" t="s">
        <v>165</v>
      </c>
      <c r="E358" s="193" t="s">
        <v>19</v>
      </c>
      <c r="F358" s="194" t="s">
        <v>3919</v>
      </c>
      <c r="G358" s="191"/>
      <c r="H358" s="193" t="s">
        <v>19</v>
      </c>
      <c r="I358" s="195"/>
      <c r="J358" s="191"/>
      <c r="K358" s="191"/>
      <c r="L358" s="196"/>
      <c r="M358" s="197"/>
      <c r="N358" s="198"/>
      <c r="O358" s="198"/>
      <c r="P358" s="198"/>
      <c r="Q358" s="198"/>
      <c r="R358" s="198"/>
      <c r="S358" s="198"/>
      <c r="T358" s="199"/>
      <c r="AT358" s="200" t="s">
        <v>165</v>
      </c>
      <c r="AU358" s="200" t="s">
        <v>86</v>
      </c>
      <c r="AV358" s="13" t="s">
        <v>84</v>
      </c>
      <c r="AW358" s="13" t="s">
        <v>37</v>
      </c>
      <c r="AX358" s="13" t="s">
        <v>76</v>
      </c>
      <c r="AY358" s="200" t="s">
        <v>157</v>
      </c>
    </row>
    <row r="359" spans="2:51" s="13" customFormat="1" ht="10">
      <c r="B359" s="190"/>
      <c r="C359" s="191"/>
      <c r="D359" s="192" t="s">
        <v>165</v>
      </c>
      <c r="E359" s="193" t="s">
        <v>19</v>
      </c>
      <c r="F359" s="194" t="s">
        <v>3920</v>
      </c>
      <c r="G359" s="191"/>
      <c r="H359" s="193" t="s">
        <v>19</v>
      </c>
      <c r="I359" s="195"/>
      <c r="J359" s="191"/>
      <c r="K359" s="191"/>
      <c r="L359" s="196"/>
      <c r="M359" s="197"/>
      <c r="N359" s="198"/>
      <c r="O359" s="198"/>
      <c r="P359" s="198"/>
      <c r="Q359" s="198"/>
      <c r="R359" s="198"/>
      <c r="S359" s="198"/>
      <c r="T359" s="199"/>
      <c r="AT359" s="200" t="s">
        <v>165</v>
      </c>
      <c r="AU359" s="200" t="s">
        <v>86</v>
      </c>
      <c r="AV359" s="13" t="s">
        <v>84</v>
      </c>
      <c r="AW359" s="13" t="s">
        <v>37</v>
      </c>
      <c r="AX359" s="13" t="s">
        <v>76</v>
      </c>
      <c r="AY359" s="200" t="s">
        <v>157</v>
      </c>
    </row>
    <row r="360" spans="2:51" s="14" customFormat="1" ht="10">
      <c r="B360" s="201"/>
      <c r="C360" s="202"/>
      <c r="D360" s="192" t="s">
        <v>165</v>
      </c>
      <c r="E360" s="203" t="s">
        <v>19</v>
      </c>
      <c r="F360" s="204" t="s">
        <v>4109</v>
      </c>
      <c r="G360" s="202"/>
      <c r="H360" s="205">
        <v>675</v>
      </c>
      <c r="I360" s="206"/>
      <c r="J360" s="202"/>
      <c r="K360" s="202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165</v>
      </c>
      <c r="AU360" s="211" t="s">
        <v>86</v>
      </c>
      <c r="AV360" s="14" t="s">
        <v>86</v>
      </c>
      <c r="AW360" s="14" t="s">
        <v>37</v>
      </c>
      <c r="AX360" s="14" t="s">
        <v>76</v>
      </c>
      <c r="AY360" s="211" t="s">
        <v>157</v>
      </c>
    </row>
    <row r="361" spans="2:51" s="14" customFormat="1" ht="10">
      <c r="B361" s="201"/>
      <c r="C361" s="202"/>
      <c r="D361" s="192" t="s">
        <v>165</v>
      </c>
      <c r="E361" s="203" t="s">
        <v>19</v>
      </c>
      <c r="F361" s="204" t="s">
        <v>4110</v>
      </c>
      <c r="G361" s="202"/>
      <c r="H361" s="205">
        <v>340</v>
      </c>
      <c r="I361" s="206"/>
      <c r="J361" s="202"/>
      <c r="K361" s="202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165</v>
      </c>
      <c r="AU361" s="211" t="s">
        <v>86</v>
      </c>
      <c r="AV361" s="14" t="s">
        <v>86</v>
      </c>
      <c r="AW361" s="14" t="s">
        <v>37</v>
      </c>
      <c r="AX361" s="14" t="s">
        <v>76</v>
      </c>
      <c r="AY361" s="211" t="s">
        <v>157</v>
      </c>
    </row>
    <row r="362" spans="2:51" s="14" customFormat="1" ht="10">
      <c r="B362" s="201"/>
      <c r="C362" s="202"/>
      <c r="D362" s="192" t="s">
        <v>165</v>
      </c>
      <c r="E362" s="203" t="s">
        <v>19</v>
      </c>
      <c r="F362" s="204" t="s">
        <v>4111</v>
      </c>
      <c r="G362" s="202"/>
      <c r="H362" s="205">
        <v>290</v>
      </c>
      <c r="I362" s="206"/>
      <c r="J362" s="202"/>
      <c r="K362" s="202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165</v>
      </c>
      <c r="AU362" s="211" t="s">
        <v>86</v>
      </c>
      <c r="AV362" s="14" t="s">
        <v>86</v>
      </c>
      <c r="AW362" s="14" t="s">
        <v>37</v>
      </c>
      <c r="AX362" s="14" t="s">
        <v>76</v>
      </c>
      <c r="AY362" s="211" t="s">
        <v>157</v>
      </c>
    </row>
    <row r="363" spans="2:51" s="14" customFormat="1" ht="10">
      <c r="B363" s="201"/>
      <c r="C363" s="202"/>
      <c r="D363" s="192" t="s">
        <v>165</v>
      </c>
      <c r="E363" s="203" t="s">
        <v>19</v>
      </c>
      <c r="F363" s="204" t="s">
        <v>4112</v>
      </c>
      <c r="G363" s="202"/>
      <c r="H363" s="205">
        <v>270</v>
      </c>
      <c r="I363" s="206"/>
      <c r="J363" s="202"/>
      <c r="K363" s="202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165</v>
      </c>
      <c r="AU363" s="211" t="s">
        <v>86</v>
      </c>
      <c r="AV363" s="14" t="s">
        <v>86</v>
      </c>
      <c r="AW363" s="14" t="s">
        <v>37</v>
      </c>
      <c r="AX363" s="14" t="s">
        <v>76</v>
      </c>
      <c r="AY363" s="211" t="s">
        <v>157</v>
      </c>
    </row>
    <row r="364" spans="2:51" s="14" customFormat="1" ht="10">
      <c r="B364" s="201"/>
      <c r="C364" s="202"/>
      <c r="D364" s="192" t="s">
        <v>165</v>
      </c>
      <c r="E364" s="203" t="s">
        <v>19</v>
      </c>
      <c r="F364" s="204" t="s">
        <v>4113</v>
      </c>
      <c r="G364" s="202"/>
      <c r="H364" s="205">
        <v>10</v>
      </c>
      <c r="I364" s="206"/>
      <c r="J364" s="202"/>
      <c r="K364" s="202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165</v>
      </c>
      <c r="AU364" s="211" t="s">
        <v>86</v>
      </c>
      <c r="AV364" s="14" t="s">
        <v>86</v>
      </c>
      <c r="AW364" s="14" t="s">
        <v>37</v>
      </c>
      <c r="AX364" s="14" t="s">
        <v>76</v>
      </c>
      <c r="AY364" s="211" t="s">
        <v>157</v>
      </c>
    </row>
    <row r="365" spans="2:51" s="14" customFormat="1" ht="10">
      <c r="B365" s="201"/>
      <c r="C365" s="202"/>
      <c r="D365" s="192" t="s">
        <v>165</v>
      </c>
      <c r="E365" s="203" t="s">
        <v>19</v>
      </c>
      <c r="F365" s="204" t="s">
        <v>4114</v>
      </c>
      <c r="G365" s="202"/>
      <c r="H365" s="205">
        <v>137</v>
      </c>
      <c r="I365" s="206"/>
      <c r="J365" s="202"/>
      <c r="K365" s="202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165</v>
      </c>
      <c r="AU365" s="211" t="s">
        <v>86</v>
      </c>
      <c r="AV365" s="14" t="s">
        <v>86</v>
      </c>
      <c r="AW365" s="14" t="s">
        <v>37</v>
      </c>
      <c r="AX365" s="14" t="s">
        <v>76</v>
      </c>
      <c r="AY365" s="211" t="s">
        <v>157</v>
      </c>
    </row>
    <row r="366" spans="2:51" s="14" customFormat="1" ht="10">
      <c r="B366" s="201"/>
      <c r="C366" s="202"/>
      <c r="D366" s="192" t="s">
        <v>165</v>
      </c>
      <c r="E366" s="203" t="s">
        <v>19</v>
      </c>
      <c r="F366" s="204" t="s">
        <v>4115</v>
      </c>
      <c r="G366" s="202"/>
      <c r="H366" s="205">
        <v>100</v>
      </c>
      <c r="I366" s="206"/>
      <c r="J366" s="202"/>
      <c r="K366" s="202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165</v>
      </c>
      <c r="AU366" s="211" t="s">
        <v>86</v>
      </c>
      <c r="AV366" s="14" t="s">
        <v>86</v>
      </c>
      <c r="AW366" s="14" t="s">
        <v>37</v>
      </c>
      <c r="AX366" s="14" t="s">
        <v>76</v>
      </c>
      <c r="AY366" s="211" t="s">
        <v>157</v>
      </c>
    </row>
    <row r="367" spans="2:51" s="15" customFormat="1" ht="10">
      <c r="B367" s="217"/>
      <c r="C367" s="218"/>
      <c r="D367" s="192" t="s">
        <v>165</v>
      </c>
      <c r="E367" s="219" t="s">
        <v>19</v>
      </c>
      <c r="F367" s="220" t="s">
        <v>183</v>
      </c>
      <c r="G367" s="218"/>
      <c r="H367" s="221">
        <v>1822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165</v>
      </c>
      <c r="AU367" s="227" t="s">
        <v>86</v>
      </c>
      <c r="AV367" s="15" t="s">
        <v>163</v>
      </c>
      <c r="AW367" s="15" t="s">
        <v>37</v>
      </c>
      <c r="AX367" s="15" t="s">
        <v>84</v>
      </c>
      <c r="AY367" s="227" t="s">
        <v>157</v>
      </c>
    </row>
    <row r="368" spans="1:65" s="2" customFormat="1" ht="14.4" customHeight="1">
      <c r="A368" s="36"/>
      <c r="B368" s="37"/>
      <c r="C368" s="239" t="s">
        <v>564</v>
      </c>
      <c r="D368" s="239" t="s">
        <v>311</v>
      </c>
      <c r="E368" s="240" t="s">
        <v>4116</v>
      </c>
      <c r="F368" s="241" t="s">
        <v>4117</v>
      </c>
      <c r="G368" s="242" t="s">
        <v>162</v>
      </c>
      <c r="H368" s="243">
        <v>675</v>
      </c>
      <c r="I368" s="244"/>
      <c r="J368" s="245">
        <f>ROUND(I368*H368,2)</f>
        <v>0</v>
      </c>
      <c r="K368" s="246"/>
      <c r="L368" s="247"/>
      <c r="M368" s="248" t="s">
        <v>19</v>
      </c>
      <c r="N368" s="249" t="s">
        <v>47</v>
      </c>
      <c r="O368" s="66"/>
      <c r="P368" s="186">
        <f>O368*H368</f>
        <v>0</v>
      </c>
      <c r="Q368" s="186">
        <v>0.018</v>
      </c>
      <c r="R368" s="186">
        <f>Q368*H368</f>
        <v>12.149999999999999</v>
      </c>
      <c r="S368" s="186">
        <v>0</v>
      </c>
      <c r="T368" s="187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8" t="s">
        <v>211</v>
      </c>
      <c r="AT368" s="188" t="s">
        <v>311</v>
      </c>
      <c r="AU368" s="188" t="s">
        <v>86</v>
      </c>
      <c r="AY368" s="19" t="s">
        <v>157</v>
      </c>
      <c r="BE368" s="189">
        <f>IF(N368="základní",J368,0)</f>
        <v>0</v>
      </c>
      <c r="BF368" s="189">
        <f>IF(N368="snížená",J368,0)</f>
        <v>0</v>
      </c>
      <c r="BG368" s="189">
        <f>IF(N368="zákl. přenesená",J368,0)</f>
        <v>0</v>
      </c>
      <c r="BH368" s="189">
        <f>IF(N368="sníž. přenesená",J368,0)</f>
        <v>0</v>
      </c>
      <c r="BI368" s="189">
        <f>IF(N368="nulová",J368,0)</f>
        <v>0</v>
      </c>
      <c r="BJ368" s="19" t="s">
        <v>84</v>
      </c>
      <c r="BK368" s="189">
        <f>ROUND(I368*H368,2)</f>
        <v>0</v>
      </c>
      <c r="BL368" s="19" t="s">
        <v>163</v>
      </c>
      <c r="BM368" s="188" t="s">
        <v>4118</v>
      </c>
    </row>
    <row r="369" spans="2:51" s="13" customFormat="1" ht="10">
      <c r="B369" s="190"/>
      <c r="C369" s="191"/>
      <c r="D369" s="192" t="s">
        <v>165</v>
      </c>
      <c r="E369" s="193" t="s">
        <v>19</v>
      </c>
      <c r="F369" s="194" t="s">
        <v>3919</v>
      </c>
      <c r="G369" s="191"/>
      <c r="H369" s="193" t="s">
        <v>19</v>
      </c>
      <c r="I369" s="195"/>
      <c r="J369" s="191"/>
      <c r="K369" s="191"/>
      <c r="L369" s="196"/>
      <c r="M369" s="197"/>
      <c r="N369" s="198"/>
      <c r="O369" s="198"/>
      <c r="P369" s="198"/>
      <c r="Q369" s="198"/>
      <c r="R369" s="198"/>
      <c r="S369" s="198"/>
      <c r="T369" s="199"/>
      <c r="AT369" s="200" t="s">
        <v>165</v>
      </c>
      <c r="AU369" s="200" t="s">
        <v>86</v>
      </c>
      <c r="AV369" s="13" t="s">
        <v>84</v>
      </c>
      <c r="AW369" s="13" t="s">
        <v>37</v>
      </c>
      <c r="AX369" s="13" t="s">
        <v>76</v>
      </c>
      <c r="AY369" s="200" t="s">
        <v>157</v>
      </c>
    </row>
    <row r="370" spans="2:51" s="13" customFormat="1" ht="10">
      <c r="B370" s="190"/>
      <c r="C370" s="191"/>
      <c r="D370" s="192" t="s">
        <v>165</v>
      </c>
      <c r="E370" s="193" t="s">
        <v>19</v>
      </c>
      <c r="F370" s="194" t="s">
        <v>3920</v>
      </c>
      <c r="G370" s="191"/>
      <c r="H370" s="193" t="s">
        <v>19</v>
      </c>
      <c r="I370" s="195"/>
      <c r="J370" s="191"/>
      <c r="K370" s="191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165</v>
      </c>
      <c r="AU370" s="200" t="s">
        <v>86</v>
      </c>
      <c r="AV370" s="13" t="s">
        <v>84</v>
      </c>
      <c r="AW370" s="13" t="s">
        <v>37</v>
      </c>
      <c r="AX370" s="13" t="s">
        <v>76</v>
      </c>
      <c r="AY370" s="200" t="s">
        <v>157</v>
      </c>
    </row>
    <row r="371" spans="2:51" s="14" customFormat="1" ht="10">
      <c r="B371" s="201"/>
      <c r="C371" s="202"/>
      <c r="D371" s="192" t="s">
        <v>165</v>
      </c>
      <c r="E371" s="203" t="s">
        <v>19</v>
      </c>
      <c r="F371" s="204" t="s">
        <v>4109</v>
      </c>
      <c r="G371" s="202"/>
      <c r="H371" s="205">
        <v>675</v>
      </c>
      <c r="I371" s="206"/>
      <c r="J371" s="202"/>
      <c r="K371" s="202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165</v>
      </c>
      <c r="AU371" s="211" t="s">
        <v>86</v>
      </c>
      <c r="AV371" s="14" t="s">
        <v>86</v>
      </c>
      <c r="AW371" s="14" t="s">
        <v>37</v>
      </c>
      <c r="AX371" s="14" t="s">
        <v>84</v>
      </c>
      <c r="AY371" s="211" t="s">
        <v>157</v>
      </c>
    </row>
    <row r="372" spans="1:65" s="2" customFormat="1" ht="14.4" customHeight="1">
      <c r="A372" s="36"/>
      <c r="B372" s="37"/>
      <c r="C372" s="239" t="s">
        <v>571</v>
      </c>
      <c r="D372" s="239" t="s">
        <v>311</v>
      </c>
      <c r="E372" s="240" t="s">
        <v>4119</v>
      </c>
      <c r="F372" s="241" t="s">
        <v>4120</v>
      </c>
      <c r="G372" s="242" t="s">
        <v>162</v>
      </c>
      <c r="H372" s="243">
        <v>340</v>
      </c>
      <c r="I372" s="244"/>
      <c r="J372" s="245">
        <f>ROUND(I372*H372,2)</f>
        <v>0</v>
      </c>
      <c r="K372" s="246"/>
      <c r="L372" s="247"/>
      <c r="M372" s="248" t="s">
        <v>19</v>
      </c>
      <c r="N372" s="249" t="s">
        <v>47</v>
      </c>
      <c r="O372" s="66"/>
      <c r="P372" s="186">
        <f>O372*H372</f>
        <v>0</v>
      </c>
      <c r="Q372" s="186">
        <v>0.018</v>
      </c>
      <c r="R372" s="186">
        <f>Q372*H372</f>
        <v>6.119999999999999</v>
      </c>
      <c r="S372" s="186">
        <v>0</v>
      </c>
      <c r="T372" s="187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8" t="s">
        <v>211</v>
      </c>
      <c r="AT372" s="188" t="s">
        <v>311</v>
      </c>
      <c r="AU372" s="188" t="s">
        <v>86</v>
      </c>
      <c r="AY372" s="19" t="s">
        <v>157</v>
      </c>
      <c r="BE372" s="189">
        <f>IF(N372="základní",J372,0)</f>
        <v>0</v>
      </c>
      <c r="BF372" s="189">
        <f>IF(N372="snížená",J372,0)</f>
        <v>0</v>
      </c>
      <c r="BG372" s="189">
        <f>IF(N372="zákl. přenesená",J372,0)</f>
        <v>0</v>
      </c>
      <c r="BH372" s="189">
        <f>IF(N372="sníž. přenesená",J372,0)</f>
        <v>0</v>
      </c>
      <c r="BI372" s="189">
        <f>IF(N372="nulová",J372,0)</f>
        <v>0</v>
      </c>
      <c r="BJ372" s="19" t="s">
        <v>84</v>
      </c>
      <c r="BK372" s="189">
        <f>ROUND(I372*H372,2)</f>
        <v>0</v>
      </c>
      <c r="BL372" s="19" t="s">
        <v>163</v>
      </c>
      <c r="BM372" s="188" t="s">
        <v>4121</v>
      </c>
    </row>
    <row r="373" spans="2:51" s="13" customFormat="1" ht="10">
      <c r="B373" s="190"/>
      <c r="C373" s="191"/>
      <c r="D373" s="192" t="s">
        <v>165</v>
      </c>
      <c r="E373" s="193" t="s">
        <v>19</v>
      </c>
      <c r="F373" s="194" t="s">
        <v>3919</v>
      </c>
      <c r="G373" s="191"/>
      <c r="H373" s="193" t="s">
        <v>19</v>
      </c>
      <c r="I373" s="195"/>
      <c r="J373" s="191"/>
      <c r="K373" s="191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165</v>
      </c>
      <c r="AU373" s="200" t="s">
        <v>86</v>
      </c>
      <c r="AV373" s="13" t="s">
        <v>84</v>
      </c>
      <c r="AW373" s="13" t="s">
        <v>37</v>
      </c>
      <c r="AX373" s="13" t="s">
        <v>76</v>
      </c>
      <c r="AY373" s="200" t="s">
        <v>157</v>
      </c>
    </row>
    <row r="374" spans="2:51" s="13" customFormat="1" ht="10">
      <c r="B374" s="190"/>
      <c r="C374" s="191"/>
      <c r="D374" s="192" t="s">
        <v>165</v>
      </c>
      <c r="E374" s="193" t="s">
        <v>19</v>
      </c>
      <c r="F374" s="194" t="s">
        <v>3920</v>
      </c>
      <c r="G374" s="191"/>
      <c r="H374" s="193" t="s">
        <v>19</v>
      </c>
      <c r="I374" s="195"/>
      <c r="J374" s="191"/>
      <c r="K374" s="191"/>
      <c r="L374" s="196"/>
      <c r="M374" s="197"/>
      <c r="N374" s="198"/>
      <c r="O374" s="198"/>
      <c r="P374" s="198"/>
      <c r="Q374" s="198"/>
      <c r="R374" s="198"/>
      <c r="S374" s="198"/>
      <c r="T374" s="199"/>
      <c r="AT374" s="200" t="s">
        <v>165</v>
      </c>
      <c r="AU374" s="200" t="s">
        <v>86</v>
      </c>
      <c r="AV374" s="13" t="s">
        <v>84</v>
      </c>
      <c r="AW374" s="13" t="s">
        <v>37</v>
      </c>
      <c r="AX374" s="13" t="s">
        <v>76</v>
      </c>
      <c r="AY374" s="200" t="s">
        <v>157</v>
      </c>
    </row>
    <row r="375" spans="2:51" s="14" customFormat="1" ht="10">
      <c r="B375" s="201"/>
      <c r="C375" s="202"/>
      <c r="D375" s="192" t="s">
        <v>165</v>
      </c>
      <c r="E375" s="203" t="s">
        <v>19</v>
      </c>
      <c r="F375" s="204" t="s">
        <v>4122</v>
      </c>
      <c r="G375" s="202"/>
      <c r="H375" s="205">
        <v>340</v>
      </c>
      <c r="I375" s="206"/>
      <c r="J375" s="202"/>
      <c r="K375" s="202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165</v>
      </c>
      <c r="AU375" s="211" t="s">
        <v>86</v>
      </c>
      <c r="AV375" s="14" t="s">
        <v>86</v>
      </c>
      <c r="AW375" s="14" t="s">
        <v>37</v>
      </c>
      <c r="AX375" s="14" t="s">
        <v>84</v>
      </c>
      <c r="AY375" s="211" t="s">
        <v>157</v>
      </c>
    </row>
    <row r="376" spans="1:65" s="2" customFormat="1" ht="14.4" customHeight="1">
      <c r="A376" s="36"/>
      <c r="B376" s="37"/>
      <c r="C376" s="239" t="s">
        <v>578</v>
      </c>
      <c r="D376" s="239" t="s">
        <v>311</v>
      </c>
      <c r="E376" s="240" t="s">
        <v>4123</v>
      </c>
      <c r="F376" s="241" t="s">
        <v>4124</v>
      </c>
      <c r="G376" s="242" t="s">
        <v>162</v>
      </c>
      <c r="H376" s="243">
        <v>290</v>
      </c>
      <c r="I376" s="244"/>
      <c r="J376" s="245">
        <f>ROUND(I376*H376,2)</f>
        <v>0</v>
      </c>
      <c r="K376" s="246"/>
      <c r="L376" s="247"/>
      <c r="M376" s="248" t="s">
        <v>19</v>
      </c>
      <c r="N376" s="249" t="s">
        <v>47</v>
      </c>
      <c r="O376" s="66"/>
      <c r="P376" s="186">
        <f>O376*H376</f>
        <v>0</v>
      </c>
      <c r="Q376" s="186">
        <v>0.018</v>
      </c>
      <c r="R376" s="186">
        <f>Q376*H376</f>
        <v>5.22</v>
      </c>
      <c r="S376" s="186">
        <v>0</v>
      </c>
      <c r="T376" s="187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8" t="s">
        <v>211</v>
      </c>
      <c r="AT376" s="188" t="s">
        <v>311</v>
      </c>
      <c r="AU376" s="188" t="s">
        <v>86</v>
      </c>
      <c r="AY376" s="19" t="s">
        <v>157</v>
      </c>
      <c r="BE376" s="189">
        <f>IF(N376="základní",J376,0)</f>
        <v>0</v>
      </c>
      <c r="BF376" s="189">
        <f>IF(N376="snížená",J376,0)</f>
        <v>0</v>
      </c>
      <c r="BG376" s="189">
        <f>IF(N376="zákl. přenesená",J376,0)</f>
        <v>0</v>
      </c>
      <c r="BH376" s="189">
        <f>IF(N376="sníž. přenesená",J376,0)</f>
        <v>0</v>
      </c>
      <c r="BI376" s="189">
        <f>IF(N376="nulová",J376,0)</f>
        <v>0</v>
      </c>
      <c r="BJ376" s="19" t="s">
        <v>84</v>
      </c>
      <c r="BK376" s="189">
        <f>ROUND(I376*H376,2)</f>
        <v>0</v>
      </c>
      <c r="BL376" s="19" t="s">
        <v>163</v>
      </c>
      <c r="BM376" s="188" t="s">
        <v>4125</v>
      </c>
    </row>
    <row r="377" spans="2:51" s="13" customFormat="1" ht="10">
      <c r="B377" s="190"/>
      <c r="C377" s="191"/>
      <c r="D377" s="192" t="s">
        <v>165</v>
      </c>
      <c r="E377" s="193" t="s">
        <v>19</v>
      </c>
      <c r="F377" s="194" t="s">
        <v>3919</v>
      </c>
      <c r="G377" s="191"/>
      <c r="H377" s="193" t="s">
        <v>19</v>
      </c>
      <c r="I377" s="195"/>
      <c r="J377" s="191"/>
      <c r="K377" s="191"/>
      <c r="L377" s="196"/>
      <c r="M377" s="197"/>
      <c r="N377" s="198"/>
      <c r="O377" s="198"/>
      <c r="P377" s="198"/>
      <c r="Q377" s="198"/>
      <c r="R377" s="198"/>
      <c r="S377" s="198"/>
      <c r="T377" s="199"/>
      <c r="AT377" s="200" t="s">
        <v>165</v>
      </c>
      <c r="AU377" s="200" t="s">
        <v>86</v>
      </c>
      <c r="AV377" s="13" t="s">
        <v>84</v>
      </c>
      <c r="AW377" s="13" t="s">
        <v>37</v>
      </c>
      <c r="AX377" s="13" t="s">
        <v>76</v>
      </c>
      <c r="AY377" s="200" t="s">
        <v>157</v>
      </c>
    </row>
    <row r="378" spans="2:51" s="13" customFormat="1" ht="10">
      <c r="B378" s="190"/>
      <c r="C378" s="191"/>
      <c r="D378" s="192" t="s">
        <v>165</v>
      </c>
      <c r="E378" s="193" t="s">
        <v>19</v>
      </c>
      <c r="F378" s="194" t="s">
        <v>3920</v>
      </c>
      <c r="G378" s="191"/>
      <c r="H378" s="193" t="s">
        <v>19</v>
      </c>
      <c r="I378" s="195"/>
      <c r="J378" s="191"/>
      <c r="K378" s="191"/>
      <c r="L378" s="196"/>
      <c r="M378" s="197"/>
      <c r="N378" s="198"/>
      <c r="O378" s="198"/>
      <c r="P378" s="198"/>
      <c r="Q378" s="198"/>
      <c r="R378" s="198"/>
      <c r="S378" s="198"/>
      <c r="T378" s="199"/>
      <c r="AT378" s="200" t="s">
        <v>165</v>
      </c>
      <c r="AU378" s="200" t="s">
        <v>86</v>
      </c>
      <c r="AV378" s="13" t="s">
        <v>84</v>
      </c>
      <c r="AW378" s="13" t="s">
        <v>37</v>
      </c>
      <c r="AX378" s="13" t="s">
        <v>76</v>
      </c>
      <c r="AY378" s="200" t="s">
        <v>157</v>
      </c>
    </row>
    <row r="379" spans="2:51" s="14" customFormat="1" ht="10">
      <c r="B379" s="201"/>
      <c r="C379" s="202"/>
      <c r="D379" s="192" t="s">
        <v>165</v>
      </c>
      <c r="E379" s="203" t="s">
        <v>19</v>
      </c>
      <c r="F379" s="204" t="s">
        <v>4111</v>
      </c>
      <c r="G379" s="202"/>
      <c r="H379" s="205">
        <v>290</v>
      </c>
      <c r="I379" s="206"/>
      <c r="J379" s="202"/>
      <c r="K379" s="202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165</v>
      </c>
      <c r="AU379" s="211" t="s">
        <v>86</v>
      </c>
      <c r="AV379" s="14" t="s">
        <v>86</v>
      </c>
      <c r="AW379" s="14" t="s">
        <v>37</v>
      </c>
      <c r="AX379" s="14" t="s">
        <v>84</v>
      </c>
      <c r="AY379" s="211" t="s">
        <v>157</v>
      </c>
    </row>
    <row r="380" spans="1:65" s="2" customFormat="1" ht="14.4" customHeight="1">
      <c r="A380" s="36"/>
      <c r="B380" s="37"/>
      <c r="C380" s="239" t="s">
        <v>589</v>
      </c>
      <c r="D380" s="239" t="s">
        <v>311</v>
      </c>
      <c r="E380" s="240" t="s">
        <v>4126</v>
      </c>
      <c r="F380" s="241" t="s">
        <v>4127</v>
      </c>
      <c r="G380" s="242" t="s">
        <v>162</v>
      </c>
      <c r="H380" s="243">
        <v>270</v>
      </c>
      <c r="I380" s="244"/>
      <c r="J380" s="245">
        <f>ROUND(I380*H380,2)</f>
        <v>0</v>
      </c>
      <c r="K380" s="246"/>
      <c r="L380" s="247"/>
      <c r="M380" s="248" t="s">
        <v>19</v>
      </c>
      <c r="N380" s="249" t="s">
        <v>47</v>
      </c>
      <c r="O380" s="66"/>
      <c r="P380" s="186">
        <f>O380*H380</f>
        <v>0</v>
      </c>
      <c r="Q380" s="186">
        <v>0.018</v>
      </c>
      <c r="R380" s="186">
        <f>Q380*H380</f>
        <v>4.859999999999999</v>
      </c>
      <c r="S380" s="186">
        <v>0</v>
      </c>
      <c r="T380" s="187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8" t="s">
        <v>211</v>
      </c>
      <c r="AT380" s="188" t="s">
        <v>311</v>
      </c>
      <c r="AU380" s="188" t="s">
        <v>86</v>
      </c>
      <c r="AY380" s="19" t="s">
        <v>157</v>
      </c>
      <c r="BE380" s="189">
        <f>IF(N380="základní",J380,0)</f>
        <v>0</v>
      </c>
      <c r="BF380" s="189">
        <f>IF(N380="snížená",J380,0)</f>
        <v>0</v>
      </c>
      <c r="BG380" s="189">
        <f>IF(N380="zákl. přenesená",J380,0)</f>
        <v>0</v>
      </c>
      <c r="BH380" s="189">
        <f>IF(N380="sníž. přenesená",J380,0)</f>
        <v>0</v>
      </c>
      <c r="BI380" s="189">
        <f>IF(N380="nulová",J380,0)</f>
        <v>0</v>
      </c>
      <c r="BJ380" s="19" t="s">
        <v>84</v>
      </c>
      <c r="BK380" s="189">
        <f>ROUND(I380*H380,2)</f>
        <v>0</v>
      </c>
      <c r="BL380" s="19" t="s">
        <v>163</v>
      </c>
      <c r="BM380" s="188" t="s">
        <v>4128</v>
      </c>
    </row>
    <row r="381" spans="2:51" s="13" customFormat="1" ht="10">
      <c r="B381" s="190"/>
      <c r="C381" s="191"/>
      <c r="D381" s="192" t="s">
        <v>165</v>
      </c>
      <c r="E381" s="193" t="s">
        <v>19</v>
      </c>
      <c r="F381" s="194" t="s">
        <v>3919</v>
      </c>
      <c r="G381" s="191"/>
      <c r="H381" s="193" t="s">
        <v>19</v>
      </c>
      <c r="I381" s="195"/>
      <c r="J381" s="191"/>
      <c r="K381" s="191"/>
      <c r="L381" s="196"/>
      <c r="M381" s="197"/>
      <c r="N381" s="198"/>
      <c r="O381" s="198"/>
      <c r="P381" s="198"/>
      <c r="Q381" s="198"/>
      <c r="R381" s="198"/>
      <c r="S381" s="198"/>
      <c r="T381" s="199"/>
      <c r="AT381" s="200" t="s">
        <v>165</v>
      </c>
      <c r="AU381" s="200" t="s">
        <v>86</v>
      </c>
      <c r="AV381" s="13" t="s">
        <v>84</v>
      </c>
      <c r="AW381" s="13" t="s">
        <v>37</v>
      </c>
      <c r="AX381" s="13" t="s">
        <v>76</v>
      </c>
      <c r="AY381" s="200" t="s">
        <v>157</v>
      </c>
    </row>
    <row r="382" spans="2:51" s="13" customFormat="1" ht="10">
      <c r="B382" s="190"/>
      <c r="C382" s="191"/>
      <c r="D382" s="192" t="s">
        <v>165</v>
      </c>
      <c r="E382" s="193" t="s">
        <v>19</v>
      </c>
      <c r="F382" s="194" t="s">
        <v>3920</v>
      </c>
      <c r="G382" s="191"/>
      <c r="H382" s="193" t="s">
        <v>19</v>
      </c>
      <c r="I382" s="195"/>
      <c r="J382" s="191"/>
      <c r="K382" s="191"/>
      <c r="L382" s="196"/>
      <c r="M382" s="197"/>
      <c r="N382" s="198"/>
      <c r="O382" s="198"/>
      <c r="P382" s="198"/>
      <c r="Q382" s="198"/>
      <c r="R382" s="198"/>
      <c r="S382" s="198"/>
      <c r="T382" s="199"/>
      <c r="AT382" s="200" t="s">
        <v>165</v>
      </c>
      <c r="AU382" s="200" t="s">
        <v>86</v>
      </c>
      <c r="AV382" s="13" t="s">
        <v>84</v>
      </c>
      <c r="AW382" s="13" t="s">
        <v>37</v>
      </c>
      <c r="AX382" s="13" t="s">
        <v>76</v>
      </c>
      <c r="AY382" s="200" t="s">
        <v>157</v>
      </c>
    </row>
    <row r="383" spans="2:51" s="14" customFormat="1" ht="10">
      <c r="B383" s="201"/>
      <c r="C383" s="202"/>
      <c r="D383" s="192" t="s">
        <v>165</v>
      </c>
      <c r="E383" s="203" t="s">
        <v>19</v>
      </c>
      <c r="F383" s="204" t="s">
        <v>4112</v>
      </c>
      <c r="G383" s="202"/>
      <c r="H383" s="205">
        <v>270</v>
      </c>
      <c r="I383" s="206"/>
      <c r="J383" s="202"/>
      <c r="K383" s="202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165</v>
      </c>
      <c r="AU383" s="211" t="s">
        <v>86</v>
      </c>
      <c r="AV383" s="14" t="s">
        <v>86</v>
      </c>
      <c r="AW383" s="14" t="s">
        <v>37</v>
      </c>
      <c r="AX383" s="14" t="s">
        <v>84</v>
      </c>
      <c r="AY383" s="211" t="s">
        <v>157</v>
      </c>
    </row>
    <row r="384" spans="1:65" s="2" customFormat="1" ht="14.4" customHeight="1">
      <c r="A384" s="36"/>
      <c r="B384" s="37"/>
      <c r="C384" s="239" t="s">
        <v>602</v>
      </c>
      <c r="D384" s="239" t="s">
        <v>311</v>
      </c>
      <c r="E384" s="240" t="s">
        <v>4129</v>
      </c>
      <c r="F384" s="241" t="s">
        <v>4130</v>
      </c>
      <c r="G384" s="242" t="s">
        <v>162</v>
      </c>
      <c r="H384" s="243">
        <v>10</v>
      </c>
      <c r="I384" s="244"/>
      <c r="J384" s="245">
        <f>ROUND(I384*H384,2)</f>
        <v>0</v>
      </c>
      <c r="K384" s="246"/>
      <c r="L384" s="247"/>
      <c r="M384" s="248" t="s">
        <v>19</v>
      </c>
      <c r="N384" s="249" t="s">
        <v>47</v>
      </c>
      <c r="O384" s="66"/>
      <c r="P384" s="186">
        <f>O384*H384</f>
        <v>0</v>
      </c>
      <c r="Q384" s="186">
        <v>0.018</v>
      </c>
      <c r="R384" s="186">
        <f>Q384*H384</f>
        <v>0.18</v>
      </c>
      <c r="S384" s="186">
        <v>0</v>
      </c>
      <c r="T384" s="187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8" t="s">
        <v>211</v>
      </c>
      <c r="AT384" s="188" t="s">
        <v>311</v>
      </c>
      <c r="AU384" s="188" t="s">
        <v>86</v>
      </c>
      <c r="AY384" s="19" t="s">
        <v>157</v>
      </c>
      <c r="BE384" s="189">
        <f>IF(N384="základní",J384,0)</f>
        <v>0</v>
      </c>
      <c r="BF384" s="189">
        <f>IF(N384="snížená",J384,0)</f>
        <v>0</v>
      </c>
      <c r="BG384" s="189">
        <f>IF(N384="zákl. přenesená",J384,0)</f>
        <v>0</v>
      </c>
      <c r="BH384" s="189">
        <f>IF(N384="sníž. přenesená",J384,0)</f>
        <v>0</v>
      </c>
      <c r="BI384" s="189">
        <f>IF(N384="nulová",J384,0)</f>
        <v>0</v>
      </c>
      <c r="BJ384" s="19" t="s">
        <v>84</v>
      </c>
      <c r="BK384" s="189">
        <f>ROUND(I384*H384,2)</f>
        <v>0</v>
      </c>
      <c r="BL384" s="19" t="s">
        <v>163</v>
      </c>
      <c r="BM384" s="188" t="s">
        <v>4131</v>
      </c>
    </row>
    <row r="385" spans="2:51" s="13" customFormat="1" ht="10">
      <c r="B385" s="190"/>
      <c r="C385" s="191"/>
      <c r="D385" s="192" t="s">
        <v>165</v>
      </c>
      <c r="E385" s="193" t="s">
        <v>19</v>
      </c>
      <c r="F385" s="194" t="s">
        <v>3919</v>
      </c>
      <c r="G385" s="191"/>
      <c r="H385" s="193" t="s">
        <v>19</v>
      </c>
      <c r="I385" s="195"/>
      <c r="J385" s="191"/>
      <c r="K385" s="191"/>
      <c r="L385" s="196"/>
      <c r="M385" s="197"/>
      <c r="N385" s="198"/>
      <c r="O385" s="198"/>
      <c r="P385" s="198"/>
      <c r="Q385" s="198"/>
      <c r="R385" s="198"/>
      <c r="S385" s="198"/>
      <c r="T385" s="199"/>
      <c r="AT385" s="200" t="s">
        <v>165</v>
      </c>
      <c r="AU385" s="200" t="s">
        <v>86</v>
      </c>
      <c r="AV385" s="13" t="s">
        <v>84</v>
      </c>
      <c r="AW385" s="13" t="s">
        <v>37</v>
      </c>
      <c r="AX385" s="13" t="s">
        <v>76</v>
      </c>
      <c r="AY385" s="200" t="s">
        <v>157</v>
      </c>
    </row>
    <row r="386" spans="2:51" s="13" customFormat="1" ht="10">
      <c r="B386" s="190"/>
      <c r="C386" s="191"/>
      <c r="D386" s="192" t="s">
        <v>165</v>
      </c>
      <c r="E386" s="193" t="s">
        <v>19</v>
      </c>
      <c r="F386" s="194" t="s">
        <v>3920</v>
      </c>
      <c r="G386" s="191"/>
      <c r="H386" s="193" t="s">
        <v>19</v>
      </c>
      <c r="I386" s="195"/>
      <c r="J386" s="191"/>
      <c r="K386" s="191"/>
      <c r="L386" s="196"/>
      <c r="M386" s="197"/>
      <c r="N386" s="198"/>
      <c r="O386" s="198"/>
      <c r="P386" s="198"/>
      <c r="Q386" s="198"/>
      <c r="R386" s="198"/>
      <c r="S386" s="198"/>
      <c r="T386" s="199"/>
      <c r="AT386" s="200" t="s">
        <v>165</v>
      </c>
      <c r="AU386" s="200" t="s">
        <v>86</v>
      </c>
      <c r="AV386" s="13" t="s">
        <v>84</v>
      </c>
      <c r="AW386" s="13" t="s">
        <v>37</v>
      </c>
      <c r="AX386" s="13" t="s">
        <v>76</v>
      </c>
      <c r="AY386" s="200" t="s">
        <v>157</v>
      </c>
    </row>
    <row r="387" spans="2:51" s="14" customFormat="1" ht="10">
      <c r="B387" s="201"/>
      <c r="C387" s="202"/>
      <c r="D387" s="192" t="s">
        <v>165</v>
      </c>
      <c r="E387" s="203" t="s">
        <v>19</v>
      </c>
      <c r="F387" s="204" t="s">
        <v>4113</v>
      </c>
      <c r="G387" s="202"/>
      <c r="H387" s="205">
        <v>10</v>
      </c>
      <c r="I387" s="206"/>
      <c r="J387" s="202"/>
      <c r="K387" s="202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165</v>
      </c>
      <c r="AU387" s="211" t="s">
        <v>86</v>
      </c>
      <c r="AV387" s="14" t="s">
        <v>86</v>
      </c>
      <c r="AW387" s="14" t="s">
        <v>37</v>
      </c>
      <c r="AX387" s="14" t="s">
        <v>84</v>
      </c>
      <c r="AY387" s="211" t="s">
        <v>157</v>
      </c>
    </row>
    <row r="388" spans="1:65" s="2" customFormat="1" ht="14.4" customHeight="1">
      <c r="A388" s="36"/>
      <c r="B388" s="37"/>
      <c r="C388" s="239" t="s">
        <v>607</v>
      </c>
      <c r="D388" s="239" t="s">
        <v>311</v>
      </c>
      <c r="E388" s="240" t="s">
        <v>4132</v>
      </c>
      <c r="F388" s="241" t="s">
        <v>4133</v>
      </c>
      <c r="G388" s="242" t="s">
        <v>162</v>
      </c>
      <c r="H388" s="243">
        <v>137</v>
      </c>
      <c r="I388" s="244"/>
      <c r="J388" s="245">
        <f>ROUND(I388*H388,2)</f>
        <v>0</v>
      </c>
      <c r="K388" s="246"/>
      <c r="L388" s="247"/>
      <c r="M388" s="248" t="s">
        <v>19</v>
      </c>
      <c r="N388" s="249" t="s">
        <v>47</v>
      </c>
      <c r="O388" s="66"/>
      <c r="P388" s="186">
        <f>O388*H388</f>
        <v>0</v>
      </c>
      <c r="Q388" s="186">
        <v>0.018</v>
      </c>
      <c r="R388" s="186">
        <f>Q388*H388</f>
        <v>2.4659999999999997</v>
      </c>
      <c r="S388" s="186">
        <v>0</v>
      </c>
      <c r="T388" s="187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8" t="s">
        <v>211</v>
      </c>
      <c r="AT388" s="188" t="s">
        <v>311</v>
      </c>
      <c r="AU388" s="188" t="s">
        <v>86</v>
      </c>
      <c r="AY388" s="19" t="s">
        <v>157</v>
      </c>
      <c r="BE388" s="189">
        <f>IF(N388="základní",J388,0)</f>
        <v>0</v>
      </c>
      <c r="BF388" s="189">
        <f>IF(N388="snížená",J388,0)</f>
        <v>0</v>
      </c>
      <c r="BG388" s="189">
        <f>IF(N388="zákl. přenesená",J388,0)</f>
        <v>0</v>
      </c>
      <c r="BH388" s="189">
        <f>IF(N388="sníž. přenesená",J388,0)</f>
        <v>0</v>
      </c>
      <c r="BI388" s="189">
        <f>IF(N388="nulová",J388,0)</f>
        <v>0</v>
      </c>
      <c r="BJ388" s="19" t="s">
        <v>84</v>
      </c>
      <c r="BK388" s="189">
        <f>ROUND(I388*H388,2)</f>
        <v>0</v>
      </c>
      <c r="BL388" s="19" t="s">
        <v>163</v>
      </c>
      <c r="BM388" s="188" t="s">
        <v>4134</v>
      </c>
    </row>
    <row r="389" spans="2:51" s="13" customFormat="1" ht="10">
      <c r="B389" s="190"/>
      <c r="C389" s="191"/>
      <c r="D389" s="192" t="s">
        <v>165</v>
      </c>
      <c r="E389" s="193" t="s">
        <v>19</v>
      </c>
      <c r="F389" s="194" t="s">
        <v>3919</v>
      </c>
      <c r="G389" s="191"/>
      <c r="H389" s="193" t="s">
        <v>19</v>
      </c>
      <c r="I389" s="195"/>
      <c r="J389" s="191"/>
      <c r="K389" s="191"/>
      <c r="L389" s="196"/>
      <c r="M389" s="197"/>
      <c r="N389" s="198"/>
      <c r="O389" s="198"/>
      <c r="P389" s="198"/>
      <c r="Q389" s="198"/>
      <c r="R389" s="198"/>
      <c r="S389" s="198"/>
      <c r="T389" s="199"/>
      <c r="AT389" s="200" t="s">
        <v>165</v>
      </c>
      <c r="AU389" s="200" t="s">
        <v>86</v>
      </c>
      <c r="AV389" s="13" t="s">
        <v>84</v>
      </c>
      <c r="AW389" s="13" t="s">
        <v>37</v>
      </c>
      <c r="AX389" s="13" t="s">
        <v>76</v>
      </c>
      <c r="AY389" s="200" t="s">
        <v>157</v>
      </c>
    </row>
    <row r="390" spans="2:51" s="13" customFormat="1" ht="10">
      <c r="B390" s="190"/>
      <c r="C390" s="191"/>
      <c r="D390" s="192" t="s">
        <v>165</v>
      </c>
      <c r="E390" s="193" t="s">
        <v>19</v>
      </c>
      <c r="F390" s="194" t="s">
        <v>3920</v>
      </c>
      <c r="G390" s="191"/>
      <c r="H390" s="193" t="s">
        <v>19</v>
      </c>
      <c r="I390" s="195"/>
      <c r="J390" s="191"/>
      <c r="K390" s="191"/>
      <c r="L390" s="196"/>
      <c r="M390" s="197"/>
      <c r="N390" s="198"/>
      <c r="O390" s="198"/>
      <c r="P390" s="198"/>
      <c r="Q390" s="198"/>
      <c r="R390" s="198"/>
      <c r="S390" s="198"/>
      <c r="T390" s="199"/>
      <c r="AT390" s="200" t="s">
        <v>165</v>
      </c>
      <c r="AU390" s="200" t="s">
        <v>86</v>
      </c>
      <c r="AV390" s="13" t="s">
        <v>84</v>
      </c>
      <c r="AW390" s="13" t="s">
        <v>37</v>
      </c>
      <c r="AX390" s="13" t="s">
        <v>76</v>
      </c>
      <c r="AY390" s="200" t="s">
        <v>157</v>
      </c>
    </row>
    <row r="391" spans="2:51" s="14" customFormat="1" ht="10">
      <c r="B391" s="201"/>
      <c r="C391" s="202"/>
      <c r="D391" s="192" t="s">
        <v>165</v>
      </c>
      <c r="E391" s="203" t="s">
        <v>19</v>
      </c>
      <c r="F391" s="204" t="s">
        <v>4114</v>
      </c>
      <c r="G391" s="202"/>
      <c r="H391" s="205">
        <v>137</v>
      </c>
      <c r="I391" s="206"/>
      <c r="J391" s="202"/>
      <c r="K391" s="202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165</v>
      </c>
      <c r="AU391" s="211" t="s">
        <v>86</v>
      </c>
      <c r="AV391" s="14" t="s">
        <v>86</v>
      </c>
      <c r="AW391" s="14" t="s">
        <v>37</v>
      </c>
      <c r="AX391" s="14" t="s">
        <v>84</v>
      </c>
      <c r="AY391" s="211" t="s">
        <v>157</v>
      </c>
    </row>
    <row r="392" spans="1:65" s="2" customFormat="1" ht="14.4" customHeight="1">
      <c r="A392" s="36"/>
      <c r="B392" s="37"/>
      <c r="C392" s="239" t="s">
        <v>611</v>
      </c>
      <c r="D392" s="239" t="s">
        <v>311</v>
      </c>
      <c r="E392" s="240" t="s">
        <v>4135</v>
      </c>
      <c r="F392" s="241" t="s">
        <v>4136</v>
      </c>
      <c r="G392" s="242" t="s">
        <v>162</v>
      </c>
      <c r="H392" s="243">
        <v>100</v>
      </c>
      <c r="I392" s="244"/>
      <c r="J392" s="245">
        <f>ROUND(I392*H392,2)</f>
        <v>0</v>
      </c>
      <c r="K392" s="246"/>
      <c r="L392" s="247"/>
      <c r="M392" s="248" t="s">
        <v>19</v>
      </c>
      <c r="N392" s="249" t="s">
        <v>47</v>
      </c>
      <c r="O392" s="66"/>
      <c r="P392" s="186">
        <f>O392*H392</f>
        <v>0</v>
      </c>
      <c r="Q392" s="186">
        <v>0.018</v>
      </c>
      <c r="R392" s="186">
        <f>Q392*H392</f>
        <v>1.7999999999999998</v>
      </c>
      <c r="S392" s="186">
        <v>0</v>
      </c>
      <c r="T392" s="187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8" t="s">
        <v>211</v>
      </c>
      <c r="AT392" s="188" t="s">
        <v>311</v>
      </c>
      <c r="AU392" s="188" t="s">
        <v>86</v>
      </c>
      <c r="AY392" s="19" t="s">
        <v>157</v>
      </c>
      <c r="BE392" s="189">
        <f>IF(N392="základní",J392,0)</f>
        <v>0</v>
      </c>
      <c r="BF392" s="189">
        <f>IF(N392="snížená",J392,0)</f>
        <v>0</v>
      </c>
      <c r="BG392" s="189">
        <f>IF(N392="zákl. přenesená",J392,0)</f>
        <v>0</v>
      </c>
      <c r="BH392" s="189">
        <f>IF(N392="sníž. přenesená",J392,0)</f>
        <v>0</v>
      </c>
      <c r="BI392" s="189">
        <f>IF(N392="nulová",J392,0)</f>
        <v>0</v>
      </c>
      <c r="BJ392" s="19" t="s">
        <v>84</v>
      </c>
      <c r="BK392" s="189">
        <f>ROUND(I392*H392,2)</f>
        <v>0</v>
      </c>
      <c r="BL392" s="19" t="s">
        <v>163</v>
      </c>
      <c r="BM392" s="188" t="s">
        <v>4137</v>
      </c>
    </row>
    <row r="393" spans="2:51" s="13" customFormat="1" ht="10">
      <c r="B393" s="190"/>
      <c r="C393" s="191"/>
      <c r="D393" s="192" t="s">
        <v>165</v>
      </c>
      <c r="E393" s="193" t="s">
        <v>19</v>
      </c>
      <c r="F393" s="194" t="s">
        <v>3919</v>
      </c>
      <c r="G393" s="191"/>
      <c r="H393" s="193" t="s">
        <v>19</v>
      </c>
      <c r="I393" s="195"/>
      <c r="J393" s="191"/>
      <c r="K393" s="191"/>
      <c r="L393" s="196"/>
      <c r="M393" s="197"/>
      <c r="N393" s="198"/>
      <c r="O393" s="198"/>
      <c r="P393" s="198"/>
      <c r="Q393" s="198"/>
      <c r="R393" s="198"/>
      <c r="S393" s="198"/>
      <c r="T393" s="199"/>
      <c r="AT393" s="200" t="s">
        <v>165</v>
      </c>
      <c r="AU393" s="200" t="s">
        <v>86</v>
      </c>
      <c r="AV393" s="13" t="s">
        <v>84</v>
      </c>
      <c r="AW393" s="13" t="s">
        <v>37</v>
      </c>
      <c r="AX393" s="13" t="s">
        <v>76</v>
      </c>
      <c r="AY393" s="200" t="s">
        <v>157</v>
      </c>
    </row>
    <row r="394" spans="2:51" s="13" customFormat="1" ht="10">
      <c r="B394" s="190"/>
      <c r="C394" s="191"/>
      <c r="D394" s="192" t="s">
        <v>165</v>
      </c>
      <c r="E394" s="193" t="s">
        <v>19</v>
      </c>
      <c r="F394" s="194" t="s">
        <v>3920</v>
      </c>
      <c r="G394" s="191"/>
      <c r="H394" s="193" t="s">
        <v>19</v>
      </c>
      <c r="I394" s="195"/>
      <c r="J394" s="191"/>
      <c r="K394" s="191"/>
      <c r="L394" s="196"/>
      <c r="M394" s="197"/>
      <c r="N394" s="198"/>
      <c r="O394" s="198"/>
      <c r="P394" s="198"/>
      <c r="Q394" s="198"/>
      <c r="R394" s="198"/>
      <c r="S394" s="198"/>
      <c r="T394" s="199"/>
      <c r="AT394" s="200" t="s">
        <v>165</v>
      </c>
      <c r="AU394" s="200" t="s">
        <v>86</v>
      </c>
      <c r="AV394" s="13" t="s">
        <v>84</v>
      </c>
      <c r="AW394" s="13" t="s">
        <v>37</v>
      </c>
      <c r="AX394" s="13" t="s">
        <v>76</v>
      </c>
      <c r="AY394" s="200" t="s">
        <v>157</v>
      </c>
    </row>
    <row r="395" spans="2:51" s="14" customFormat="1" ht="10">
      <c r="B395" s="201"/>
      <c r="C395" s="202"/>
      <c r="D395" s="192" t="s">
        <v>165</v>
      </c>
      <c r="E395" s="203" t="s">
        <v>19</v>
      </c>
      <c r="F395" s="204" t="s">
        <v>4115</v>
      </c>
      <c r="G395" s="202"/>
      <c r="H395" s="205">
        <v>100</v>
      </c>
      <c r="I395" s="206"/>
      <c r="J395" s="202"/>
      <c r="K395" s="202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165</v>
      </c>
      <c r="AU395" s="211" t="s">
        <v>86</v>
      </c>
      <c r="AV395" s="14" t="s">
        <v>86</v>
      </c>
      <c r="AW395" s="14" t="s">
        <v>37</v>
      </c>
      <c r="AX395" s="14" t="s">
        <v>84</v>
      </c>
      <c r="AY395" s="211" t="s">
        <v>157</v>
      </c>
    </row>
    <row r="396" spans="1:65" s="2" customFormat="1" ht="14.4" customHeight="1">
      <c r="A396" s="36"/>
      <c r="B396" s="37"/>
      <c r="C396" s="176" t="s">
        <v>616</v>
      </c>
      <c r="D396" s="176" t="s">
        <v>159</v>
      </c>
      <c r="E396" s="177" t="s">
        <v>4138</v>
      </c>
      <c r="F396" s="178" t="s">
        <v>4139</v>
      </c>
      <c r="G396" s="179" t="s">
        <v>162</v>
      </c>
      <c r="H396" s="180">
        <v>27</v>
      </c>
      <c r="I396" s="181"/>
      <c r="J396" s="182">
        <f>ROUND(I396*H396,2)</f>
        <v>0</v>
      </c>
      <c r="K396" s="183"/>
      <c r="L396" s="41"/>
      <c r="M396" s="184" t="s">
        <v>19</v>
      </c>
      <c r="N396" s="185" t="s">
        <v>47</v>
      </c>
      <c r="O396" s="66"/>
      <c r="P396" s="186">
        <f>O396*H396</f>
        <v>0</v>
      </c>
      <c r="Q396" s="186">
        <v>5E-05</v>
      </c>
      <c r="R396" s="186">
        <f>Q396*H396</f>
        <v>0.00135</v>
      </c>
      <c r="S396" s="186">
        <v>0</v>
      </c>
      <c r="T396" s="187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8" t="s">
        <v>163</v>
      </c>
      <c r="AT396" s="188" t="s">
        <v>159</v>
      </c>
      <c r="AU396" s="188" t="s">
        <v>86</v>
      </c>
      <c r="AY396" s="19" t="s">
        <v>157</v>
      </c>
      <c r="BE396" s="189">
        <f>IF(N396="základní",J396,0)</f>
        <v>0</v>
      </c>
      <c r="BF396" s="189">
        <f>IF(N396="snížená",J396,0)</f>
        <v>0</v>
      </c>
      <c r="BG396" s="189">
        <f>IF(N396="zákl. přenesená",J396,0)</f>
        <v>0</v>
      </c>
      <c r="BH396" s="189">
        <f>IF(N396="sníž. přenesená",J396,0)</f>
        <v>0</v>
      </c>
      <c r="BI396" s="189">
        <f>IF(N396="nulová",J396,0)</f>
        <v>0</v>
      </c>
      <c r="BJ396" s="19" t="s">
        <v>84</v>
      </c>
      <c r="BK396" s="189">
        <f>ROUND(I396*H396,2)</f>
        <v>0</v>
      </c>
      <c r="BL396" s="19" t="s">
        <v>163</v>
      </c>
      <c r="BM396" s="188" t="s">
        <v>4140</v>
      </c>
    </row>
    <row r="397" spans="1:47" s="2" customFormat="1" ht="10">
      <c r="A397" s="36"/>
      <c r="B397" s="37"/>
      <c r="C397" s="38"/>
      <c r="D397" s="212" t="s">
        <v>178</v>
      </c>
      <c r="E397" s="38"/>
      <c r="F397" s="213" t="s">
        <v>4141</v>
      </c>
      <c r="G397" s="38"/>
      <c r="H397" s="38"/>
      <c r="I397" s="214"/>
      <c r="J397" s="38"/>
      <c r="K397" s="38"/>
      <c r="L397" s="41"/>
      <c r="M397" s="215"/>
      <c r="N397" s="216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178</v>
      </c>
      <c r="AU397" s="19" t="s">
        <v>86</v>
      </c>
    </row>
    <row r="398" spans="2:51" s="13" customFormat="1" ht="10">
      <c r="B398" s="190"/>
      <c r="C398" s="191"/>
      <c r="D398" s="192" t="s">
        <v>165</v>
      </c>
      <c r="E398" s="193" t="s">
        <v>19</v>
      </c>
      <c r="F398" s="194" t="s">
        <v>3919</v>
      </c>
      <c r="G398" s="191"/>
      <c r="H398" s="193" t="s">
        <v>19</v>
      </c>
      <c r="I398" s="195"/>
      <c r="J398" s="191"/>
      <c r="K398" s="191"/>
      <c r="L398" s="196"/>
      <c r="M398" s="197"/>
      <c r="N398" s="198"/>
      <c r="O398" s="198"/>
      <c r="P398" s="198"/>
      <c r="Q398" s="198"/>
      <c r="R398" s="198"/>
      <c r="S398" s="198"/>
      <c r="T398" s="199"/>
      <c r="AT398" s="200" t="s">
        <v>165</v>
      </c>
      <c r="AU398" s="200" t="s">
        <v>86</v>
      </c>
      <c r="AV398" s="13" t="s">
        <v>84</v>
      </c>
      <c r="AW398" s="13" t="s">
        <v>37</v>
      </c>
      <c r="AX398" s="13" t="s">
        <v>76</v>
      </c>
      <c r="AY398" s="200" t="s">
        <v>157</v>
      </c>
    </row>
    <row r="399" spans="2:51" s="13" customFormat="1" ht="10">
      <c r="B399" s="190"/>
      <c r="C399" s="191"/>
      <c r="D399" s="192" t="s">
        <v>165</v>
      </c>
      <c r="E399" s="193" t="s">
        <v>19</v>
      </c>
      <c r="F399" s="194" t="s">
        <v>3920</v>
      </c>
      <c r="G399" s="191"/>
      <c r="H399" s="193" t="s">
        <v>19</v>
      </c>
      <c r="I399" s="195"/>
      <c r="J399" s="191"/>
      <c r="K399" s="191"/>
      <c r="L399" s="196"/>
      <c r="M399" s="197"/>
      <c r="N399" s="198"/>
      <c r="O399" s="198"/>
      <c r="P399" s="198"/>
      <c r="Q399" s="198"/>
      <c r="R399" s="198"/>
      <c r="S399" s="198"/>
      <c r="T399" s="199"/>
      <c r="AT399" s="200" t="s">
        <v>165</v>
      </c>
      <c r="AU399" s="200" t="s">
        <v>86</v>
      </c>
      <c r="AV399" s="13" t="s">
        <v>84</v>
      </c>
      <c r="AW399" s="13" t="s">
        <v>37</v>
      </c>
      <c r="AX399" s="13" t="s">
        <v>76</v>
      </c>
      <c r="AY399" s="200" t="s">
        <v>157</v>
      </c>
    </row>
    <row r="400" spans="2:51" s="13" customFormat="1" ht="10">
      <c r="B400" s="190"/>
      <c r="C400" s="191"/>
      <c r="D400" s="192" t="s">
        <v>165</v>
      </c>
      <c r="E400" s="193" t="s">
        <v>19</v>
      </c>
      <c r="F400" s="194" t="s">
        <v>3962</v>
      </c>
      <c r="G400" s="191"/>
      <c r="H400" s="193" t="s">
        <v>19</v>
      </c>
      <c r="I400" s="195"/>
      <c r="J400" s="191"/>
      <c r="K400" s="191"/>
      <c r="L400" s="196"/>
      <c r="M400" s="197"/>
      <c r="N400" s="198"/>
      <c r="O400" s="198"/>
      <c r="P400" s="198"/>
      <c r="Q400" s="198"/>
      <c r="R400" s="198"/>
      <c r="S400" s="198"/>
      <c r="T400" s="199"/>
      <c r="AT400" s="200" t="s">
        <v>165</v>
      </c>
      <c r="AU400" s="200" t="s">
        <v>86</v>
      </c>
      <c r="AV400" s="13" t="s">
        <v>84</v>
      </c>
      <c r="AW400" s="13" t="s">
        <v>37</v>
      </c>
      <c r="AX400" s="13" t="s">
        <v>76</v>
      </c>
      <c r="AY400" s="200" t="s">
        <v>157</v>
      </c>
    </row>
    <row r="401" spans="2:51" s="14" customFormat="1" ht="10">
      <c r="B401" s="201"/>
      <c r="C401" s="202"/>
      <c r="D401" s="192" t="s">
        <v>165</v>
      </c>
      <c r="E401" s="203" t="s">
        <v>19</v>
      </c>
      <c r="F401" s="204" t="s">
        <v>3963</v>
      </c>
      <c r="G401" s="202"/>
      <c r="H401" s="205">
        <v>8</v>
      </c>
      <c r="I401" s="206"/>
      <c r="J401" s="202"/>
      <c r="K401" s="202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165</v>
      </c>
      <c r="AU401" s="211" t="s">
        <v>86</v>
      </c>
      <c r="AV401" s="14" t="s">
        <v>86</v>
      </c>
      <c r="AW401" s="14" t="s">
        <v>37</v>
      </c>
      <c r="AX401" s="14" t="s">
        <v>76</v>
      </c>
      <c r="AY401" s="211" t="s">
        <v>157</v>
      </c>
    </row>
    <row r="402" spans="2:51" s="13" customFormat="1" ht="10">
      <c r="B402" s="190"/>
      <c r="C402" s="191"/>
      <c r="D402" s="192" t="s">
        <v>165</v>
      </c>
      <c r="E402" s="193" t="s">
        <v>19</v>
      </c>
      <c r="F402" s="194" t="s">
        <v>3964</v>
      </c>
      <c r="G402" s="191"/>
      <c r="H402" s="193" t="s">
        <v>19</v>
      </c>
      <c r="I402" s="195"/>
      <c r="J402" s="191"/>
      <c r="K402" s="191"/>
      <c r="L402" s="196"/>
      <c r="M402" s="197"/>
      <c r="N402" s="198"/>
      <c r="O402" s="198"/>
      <c r="P402" s="198"/>
      <c r="Q402" s="198"/>
      <c r="R402" s="198"/>
      <c r="S402" s="198"/>
      <c r="T402" s="199"/>
      <c r="AT402" s="200" t="s">
        <v>165</v>
      </c>
      <c r="AU402" s="200" t="s">
        <v>86</v>
      </c>
      <c r="AV402" s="13" t="s">
        <v>84</v>
      </c>
      <c r="AW402" s="13" t="s">
        <v>37</v>
      </c>
      <c r="AX402" s="13" t="s">
        <v>76</v>
      </c>
      <c r="AY402" s="200" t="s">
        <v>157</v>
      </c>
    </row>
    <row r="403" spans="2:51" s="14" customFormat="1" ht="10">
      <c r="B403" s="201"/>
      <c r="C403" s="202"/>
      <c r="D403" s="192" t="s">
        <v>165</v>
      </c>
      <c r="E403" s="203" t="s">
        <v>19</v>
      </c>
      <c r="F403" s="204" t="s">
        <v>3965</v>
      </c>
      <c r="G403" s="202"/>
      <c r="H403" s="205">
        <v>6</v>
      </c>
      <c r="I403" s="206"/>
      <c r="J403" s="202"/>
      <c r="K403" s="202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165</v>
      </c>
      <c r="AU403" s="211" t="s">
        <v>86</v>
      </c>
      <c r="AV403" s="14" t="s">
        <v>86</v>
      </c>
      <c r="AW403" s="14" t="s">
        <v>37</v>
      </c>
      <c r="AX403" s="14" t="s">
        <v>76</v>
      </c>
      <c r="AY403" s="211" t="s">
        <v>157</v>
      </c>
    </row>
    <row r="404" spans="2:51" s="13" customFormat="1" ht="10">
      <c r="B404" s="190"/>
      <c r="C404" s="191"/>
      <c r="D404" s="192" t="s">
        <v>165</v>
      </c>
      <c r="E404" s="193" t="s">
        <v>19</v>
      </c>
      <c r="F404" s="194" t="s">
        <v>3966</v>
      </c>
      <c r="G404" s="191"/>
      <c r="H404" s="193" t="s">
        <v>19</v>
      </c>
      <c r="I404" s="195"/>
      <c r="J404" s="191"/>
      <c r="K404" s="191"/>
      <c r="L404" s="196"/>
      <c r="M404" s="197"/>
      <c r="N404" s="198"/>
      <c r="O404" s="198"/>
      <c r="P404" s="198"/>
      <c r="Q404" s="198"/>
      <c r="R404" s="198"/>
      <c r="S404" s="198"/>
      <c r="T404" s="199"/>
      <c r="AT404" s="200" t="s">
        <v>165</v>
      </c>
      <c r="AU404" s="200" t="s">
        <v>86</v>
      </c>
      <c r="AV404" s="13" t="s">
        <v>84</v>
      </c>
      <c r="AW404" s="13" t="s">
        <v>37</v>
      </c>
      <c r="AX404" s="13" t="s">
        <v>76</v>
      </c>
      <c r="AY404" s="200" t="s">
        <v>157</v>
      </c>
    </row>
    <row r="405" spans="2:51" s="14" customFormat="1" ht="10">
      <c r="B405" s="201"/>
      <c r="C405" s="202"/>
      <c r="D405" s="192" t="s">
        <v>165</v>
      </c>
      <c r="E405" s="203" t="s">
        <v>19</v>
      </c>
      <c r="F405" s="204" t="s">
        <v>3967</v>
      </c>
      <c r="G405" s="202"/>
      <c r="H405" s="205">
        <v>9</v>
      </c>
      <c r="I405" s="206"/>
      <c r="J405" s="202"/>
      <c r="K405" s="202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165</v>
      </c>
      <c r="AU405" s="211" t="s">
        <v>86</v>
      </c>
      <c r="AV405" s="14" t="s">
        <v>86</v>
      </c>
      <c r="AW405" s="14" t="s">
        <v>37</v>
      </c>
      <c r="AX405" s="14" t="s">
        <v>76</v>
      </c>
      <c r="AY405" s="211" t="s">
        <v>157</v>
      </c>
    </row>
    <row r="406" spans="2:51" s="13" customFormat="1" ht="10">
      <c r="B406" s="190"/>
      <c r="C406" s="191"/>
      <c r="D406" s="192" t="s">
        <v>165</v>
      </c>
      <c r="E406" s="193" t="s">
        <v>19</v>
      </c>
      <c r="F406" s="194" t="s">
        <v>3968</v>
      </c>
      <c r="G406" s="191"/>
      <c r="H406" s="193" t="s">
        <v>19</v>
      </c>
      <c r="I406" s="195"/>
      <c r="J406" s="191"/>
      <c r="K406" s="191"/>
      <c r="L406" s="196"/>
      <c r="M406" s="197"/>
      <c r="N406" s="198"/>
      <c r="O406" s="198"/>
      <c r="P406" s="198"/>
      <c r="Q406" s="198"/>
      <c r="R406" s="198"/>
      <c r="S406" s="198"/>
      <c r="T406" s="199"/>
      <c r="AT406" s="200" t="s">
        <v>165</v>
      </c>
      <c r="AU406" s="200" t="s">
        <v>86</v>
      </c>
      <c r="AV406" s="13" t="s">
        <v>84</v>
      </c>
      <c r="AW406" s="13" t="s">
        <v>37</v>
      </c>
      <c r="AX406" s="13" t="s">
        <v>76</v>
      </c>
      <c r="AY406" s="200" t="s">
        <v>157</v>
      </c>
    </row>
    <row r="407" spans="2:51" s="14" customFormat="1" ht="10">
      <c r="B407" s="201"/>
      <c r="C407" s="202"/>
      <c r="D407" s="192" t="s">
        <v>165</v>
      </c>
      <c r="E407" s="203" t="s">
        <v>19</v>
      </c>
      <c r="F407" s="204" t="s">
        <v>3969</v>
      </c>
      <c r="G407" s="202"/>
      <c r="H407" s="205">
        <v>1</v>
      </c>
      <c r="I407" s="206"/>
      <c r="J407" s="202"/>
      <c r="K407" s="202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165</v>
      </c>
      <c r="AU407" s="211" t="s">
        <v>86</v>
      </c>
      <c r="AV407" s="14" t="s">
        <v>86</v>
      </c>
      <c r="AW407" s="14" t="s">
        <v>37</v>
      </c>
      <c r="AX407" s="14" t="s">
        <v>76</v>
      </c>
      <c r="AY407" s="211" t="s">
        <v>157</v>
      </c>
    </row>
    <row r="408" spans="2:51" s="14" customFormat="1" ht="10">
      <c r="B408" s="201"/>
      <c r="C408" s="202"/>
      <c r="D408" s="192" t="s">
        <v>165</v>
      </c>
      <c r="E408" s="203" t="s">
        <v>19</v>
      </c>
      <c r="F408" s="204" t="s">
        <v>3970</v>
      </c>
      <c r="G408" s="202"/>
      <c r="H408" s="205">
        <v>2</v>
      </c>
      <c r="I408" s="206"/>
      <c r="J408" s="202"/>
      <c r="K408" s="202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165</v>
      </c>
      <c r="AU408" s="211" t="s">
        <v>86</v>
      </c>
      <c r="AV408" s="14" t="s">
        <v>86</v>
      </c>
      <c r="AW408" s="14" t="s">
        <v>37</v>
      </c>
      <c r="AX408" s="14" t="s">
        <v>76</v>
      </c>
      <c r="AY408" s="211" t="s">
        <v>157</v>
      </c>
    </row>
    <row r="409" spans="2:51" s="14" customFormat="1" ht="10">
      <c r="B409" s="201"/>
      <c r="C409" s="202"/>
      <c r="D409" s="192" t="s">
        <v>165</v>
      </c>
      <c r="E409" s="203" t="s">
        <v>19</v>
      </c>
      <c r="F409" s="204" t="s">
        <v>3971</v>
      </c>
      <c r="G409" s="202"/>
      <c r="H409" s="205">
        <v>1</v>
      </c>
      <c r="I409" s="206"/>
      <c r="J409" s="202"/>
      <c r="K409" s="202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165</v>
      </c>
      <c r="AU409" s="211" t="s">
        <v>86</v>
      </c>
      <c r="AV409" s="14" t="s">
        <v>86</v>
      </c>
      <c r="AW409" s="14" t="s">
        <v>37</v>
      </c>
      <c r="AX409" s="14" t="s">
        <v>76</v>
      </c>
      <c r="AY409" s="211" t="s">
        <v>157</v>
      </c>
    </row>
    <row r="410" spans="2:51" s="15" customFormat="1" ht="10">
      <c r="B410" s="217"/>
      <c r="C410" s="218"/>
      <c r="D410" s="192" t="s">
        <v>165</v>
      </c>
      <c r="E410" s="219" t="s">
        <v>19</v>
      </c>
      <c r="F410" s="220" t="s">
        <v>183</v>
      </c>
      <c r="G410" s="218"/>
      <c r="H410" s="221">
        <v>27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165</v>
      </c>
      <c r="AU410" s="227" t="s">
        <v>86</v>
      </c>
      <c r="AV410" s="15" t="s">
        <v>163</v>
      </c>
      <c r="AW410" s="15" t="s">
        <v>37</v>
      </c>
      <c r="AX410" s="15" t="s">
        <v>84</v>
      </c>
      <c r="AY410" s="227" t="s">
        <v>157</v>
      </c>
    </row>
    <row r="411" spans="1:65" s="2" customFormat="1" ht="14.4" customHeight="1">
      <c r="A411" s="36"/>
      <c r="B411" s="37"/>
      <c r="C411" s="239" t="s">
        <v>620</v>
      </c>
      <c r="D411" s="239" t="s">
        <v>311</v>
      </c>
      <c r="E411" s="240" t="s">
        <v>4142</v>
      </c>
      <c r="F411" s="241" t="s">
        <v>4143</v>
      </c>
      <c r="G411" s="242" t="s">
        <v>162</v>
      </c>
      <c r="H411" s="243">
        <v>81</v>
      </c>
      <c r="I411" s="244"/>
      <c r="J411" s="245">
        <f>ROUND(I411*H411,2)</f>
        <v>0</v>
      </c>
      <c r="K411" s="246"/>
      <c r="L411" s="247"/>
      <c r="M411" s="248" t="s">
        <v>19</v>
      </c>
      <c r="N411" s="249" t="s">
        <v>47</v>
      </c>
      <c r="O411" s="66"/>
      <c r="P411" s="186">
        <f>O411*H411</f>
        <v>0</v>
      </c>
      <c r="Q411" s="186">
        <v>0.00472</v>
      </c>
      <c r="R411" s="186">
        <f>Q411*H411</f>
        <v>0.38232</v>
      </c>
      <c r="S411" s="186">
        <v>0</v>
      </c>
      <c r="T411" s="187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8" t="s">
        <v>211</v>
      </c>
      <c r="AT411" s="188" t="s">
        <v>311</v>
      </c>
      <c r="AU411" s="188" t="s">
        <v>86</v>
      </c>
      <c r="AY411" s="19" t="s">
        <v>157</v>
      </c>
      <c r="BE411" s="189">
        <f>IF(N411="základní",J411,0)</f>
        <v>0</v>
      </c>
      <c r="BF411" s="189">
        <f>IF(N411="snížená",J411,0)</f>
        <v>0</v>
      </c>
      <c r="BG411" s="189">
        <f>IF(N411="zákl. přenesená",J411,0)</f>
        <v>0</v>
      </c>
      <c r="BH411" s="189">
        <f>IF(N411="sníž. přenesená",J411,0)</f>
        <v>0</v>
      </c>
      <c r="BI411" s="189">
        <f>IF(N411="nulová",J411,0)</f>
        <v>0</v>
      </c>
      <c r="BJ411" s="19" t="s">
        <v>84</v>
      </c>
      <c r="BK411" s="189">
        <f>ROUND(I411*H411,2)</f>
        <v>0</v>
      </c>
      <c r="BL411" s="19" t="s">
        <v>163</v>
      </c>
      <c r="BM411" s="188" t="s">
        <v>4144</v>
      </c>
    </row>
    <row r="412" spans="1:47" s="2" customFormat="1" ht="10">
      <c r="A412" s="36"/>
      <c r="B412" s="37"/>
      <c r="C412" s="38"/>
      <c r="D412" s="212" t="s">
        <v>178</v>
      </c>
      <c r="E412" s="38"/>
      <c r="F412" s="213" t="s">
        <v>4145</v>
      </c>
      <c r="G412" s="38"/>
      <c r="H412" s="38"/>
      <c r="I412" s="214"/>
      <c r="J412" s="38"/>
      <c r="K412" s="38"/>
      <c r="L412" s="41"/>
      <c r="M412" s="215"/>
      <c r="N412" s="216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178</v>
      </c>
      <c r="AU412" s="19" t="s">
        <v>86</v>
      </c>
    </row>
    <row r="413" spans="2:51" s="13" customFormat="1" ht="10">
      <c r="B413" s="190"/>
      <c r="C413" s="191"/>
      <c r="D413" s="192" t="s">
        <v>165</v>
      </c>
      <c r="E413" s="193" t="s">
        <v>19</v>
      </c>
      <c r="F413" s="194" t="s">
        <v>3919</v>
      </c>
      <c r="G413" s="191"/>
      <c r="H413" s="193" t="s">
        <v>19</v>
      </c>
      <c r="I413" s="195"/>
      <c r="J413" s="191"/>
      <c r="K413" s="191"/>
      <c r="L413" s="196"/>
      <c r="M413" s="197"/>
      <c r="N413" s="198"/>
      <c r="O413" s="198"/>
      <c r="P413" s="198"/>
      <c r="Q413" s="198"/>
      <c r="R413" s="198"/>
      <c r="S413" s="198"/>
      <c r="T413" s="199"/>
      <c r="AT413" s="200" t="s">
        <v>165</v>
      </c>
      <c r="AU413" s="200" t="s">
        <v>86</v>
      </c>
      <c r="AV413" s="13" t="s">
        <v>84</v>
      </c>
      <c r="AW413" s="13" t="s">
        <v>37</v>
      </c>
      <c r="AX413" s="13" t="s">
        <v>76</v>
      </c>
      <c r="AY413" s="200" t="s">
        <v>157</v>
      </c>
    </row>
    <row r="414" spans="2:51" s="13" customFormat="1" ht="10">
      <c r="B414" s="190"/>
      <c r="C414" s="191"/>
      <c r="D414" s="192" t="s">
        <v>165</v>
      </c>
      <c r="E414" s="193" t="s">
        <v>19</v>
      </c>
      <c r="F414" s="194" t="s">
        <v>3920</v>
      </c>
      <c r="G414" s="191"/>
      <c r="H414" s="193" t="s">
        <v>19</v>
      </c>
      <c r="I414" s="195"/>
      <c r="J414" s="191"/>
      <c r="K414" s="191"/>
      <c r="L414" s="196"/>
      <c r="M414" s="197"/>
      <c r="N414" s="198"/>
      <c r="O414" s="198"/>
      <c r="P414" s="198"/>
      <c r="Q414" s="198"/>
      <c r="R414" s="198"/>
      <c r="S414" s="198"/>
      <c r="T414" s="199"/>
      <c r="AT414" s="200" t="s">
        <v>165</v>
      </c>
      <c r="AU414" s="200" t="s">
        <v>86</v>
      </c>
      <c r="AV414" s="13" t="s">
        <v>84</v>
      </c>
      <c r="AW414" s="13" t="s">
        <v>37</v>
      </c>
      <c r="AX414" s="13" t="s">
        <v>76</v>
      </c>
      <c r="AY414" s="200" t="s">
        <v>157</v>
      </c>
    </row>
    <row r="415" spans="2:51" s="14" customFormat="1" ht="10">
      <c r="B415" s="201"/>
      <c r="C415" s="202"/>
      <c r="D415" s="192" t="s">
        <v>165</v>
      </c>
      <c r="E415" s="203" t="s">
        <v>19</v>
      </c>
      <c r="F415" s="204" t="s">
        <v>4146</v>
      </c>
      <c r="G415" s="202"/>
      <c r="H415" s="205">
        <v>81</v>
      </c>
      <c r="I415" s="206"/>
      <c r="J415" s="202"/>
      <c r="K415" s="202"/>
      <c r="L415" s="207"/>
      <c r="M415" s="208"/>
      <c r="N415" s="209"/>
      <c r="O415" s="209"/>
      <c r="P415" s="209"/>
      <c r="Q415" s="209"/>
      <c r="R415" s="209"/>
      <c r="S415" s="209"/>
      <c r="T415" s="210"/>
      <c r="AT415" s="211" t="s">
        <v>165</v>
      </c>
      <c r="AU415" s="211" t="s">
        <v>86</v>
      </c>
      <c r="AV415" s="14" t="s">
        <v>86</v>
      </c>
      <c r="AW415" s="14" t="s">
        <v>37</v>
      </c>
      <c r="AX415" s="14" t="s">
        <v>84</v>
      </c>
      <c r="AY415" s="211" t="s">
        <v>157</v>
      </c>
    </row>
    <row r="416" spans="1:65" s="2" customFormat="1" ht="14.4" customHeight="1">
      <c r="A416" s="36"/>
      <c r="B416" s="37"/>
      <c r="C416" s="239" t="s">
        <v>629</v>
      </c>
      <c r="D416" s="239" t="s">
        <v>311</v>
      </c>
      <c r="E416" s="240" t="s">
        <v>4147</v>
      </c>
      <c r="F416" s="241" t="s">
        <v>4148</v>
      </c>
      <c r="G416" s="242" t="s">
        <v>162</v>
      </c>
      <c r="H416" s="243">
        <v>27</v>
      </c>
      <c r="I416" s="244"/>
      <c r="J416" s="245">
        <f>ROUND(I416*H416,2)</f>
        <v>0</v>
      </c>
      <c r="K416" s="246"/>
      <c r="L416" s="247"/>
      <c r="M416" s="248" t="s">
        <v>19</v>
      </c>
      <c r="N416" s="249" t="s">
        <v>47</v>
      </c>
      <c r="O416" s="66"/>
      <c r="P416" s="186">
        <f>O416*H416</f>
        <v>0</v>
      </c>
      <c r="Q416" s="186">
        <v>0.00472</v>
      </c>
      <c r="R416" s="186">
        <f>Q416*H416</f>
        <v>0.12744</v>
      </c>
      <c r="S416" s="186">
        <v>0</v>
      </c>
      <c r="T416" s="187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8" t="s">
        <v>211</v>
      </c>
      <c r="AT416" s="188" t="s">
        <v>311</v>
      </c>
      <c r="AU416" s="188" t="s">
        <v>86</v>
      </c>
      <c r="AY416" s="19" t="s">
        <v>157</v>
      </c>
      <c r="BE416" s="189">
        <f>IF(N416="základní",J416,0)</f>
        <v>0</v>
      </c>
      <c r="BF416" s="189">
        <f>IF(N416="snížená",J416,0)</f>
        <v>0</v>
      </c>
      <c r="BG416" s="189">
        <f>IF(N416="zákl. přenesená",J416,0)</f>
        <v>0</v>
      </c>
      <c r="BH416" s="189">
        <f>IF(N416="sníž. přenesená",J416,0)</f>
        <v>0</v>
      </c>
      <c r="BI416" s="189">
        <f>IF(N416="nulová",J416,0)</f>
        <v>0</v>
      </c>
      <c r="BJ416" s="19" t="s">
        <v>84</v>
      </c>
      <c r="BK416" s="189">
        <f>ROUND(I416*H416,2)</f>
        <v>0</v>
      </c>
      <c r="BL416" s="19" t="s">
        <v>163</v>
      </c>
      <c r="BM416" s="188" t="s">
        <v>4149</v>
      </c>
    </row>
    <row r="417" spans="2:51" s="13" customFormat="1" ht="10">
      <c r="B417" s="190"/>
      <c r="C417" s="191"/>
      <c r="D417" s="192" t="s">
        <v>165</v>
      </c>
      <c r="E417" s="193" t="s">
        <v>19</v>
      </c>
      <c r="F417" s="194" t="s">
        <v>3919</v>
      </c>
      <c r="G417" s="191"/>
      <c r="H417" s="193" t="s">
        <v>19</v>
      </c>
      <c r="I417" s="195"/>
      <c r="J417" s="191"/>
      <c r="K417" s="191"/>
      <c r="L417" s="196"/>
      <c r="M417" s="197"/>
      <c r="N417" s="198"/>
      <c r="O417" s="198"/>
      <c r="P417" s="198"/>
      <c r="Q417" s="198"/>
      <c r="R417" s="198"/>
      <c r="S417" s="198"/>
      <c r="T417" s="199"/>
      <c r="AT417" s="200" t="s">
        <v>165</v>
      </c>
      <c r="AU417" s="200" t="s">
        <v>86</v>
      </c>
      <c r="AV417" s="13" t="s">
        <v>84</v>
      </c>
      <c r="AW417" s="13" t="s">
        <v>37</v>
      </c>
      <c r="AX417" s="13" t="s">
        <v>76</v>
      </c>
      <c r="AY417" s="200" t="s">
        <v>157</v>
      </c>
    </row>
    <row r="418" spans="2:51" s="13" customFormat="1" ht="10">
      <c r="B418" s="190"/>
      <c r="C418" s="191"/>
      <c r="D418" s="192" t="s">
        <v>165</v>
      </c>
      <c r="E418" s="193" t="s">
        <v>19</v>
      </c>
      <c r="F418" s="194" t="s">
        <v>3920</v>
      </c>
      <c r="G418" s="191"/>
      <c r="H418" s="193" t="s">
        <v>19</v>
      </c>
      <c r="I418" s="195"/>
      <c r="J418" s="191"/>
      <c r="K418" s="191"/>
      <c r="L418" s="196"/>
      <c r="M418" s="197"/>
      <c r="N418" s="198"/>
      <c r="O418" s="198"/>
      <c r="P418" s="198"/>
      <c r="Q418" s="198"/>
      <c r="R418" s="198"/>
      <c r="S418" s="198"/>
      <c r="T418" s="199"/>
      <c r="AT418" s="200" t="s">
        <v>165</v>
      </c>
      <c r="AU418" s="200" t="s">
        <v>86</v>
      </c>
      <c r="AV418" s="13" t="s">
        <v>84</v>
      </c>
      <c r="AW418" s="13" t="s">
        <v>37</v>
      </c>
      <c r="AX418" s="13" t="s">
        <v>76</v>
      </c>
      <c r="AY418" s="200" t="s">
        <v>157</v>
      </c>
    </row>
    <row r="419" spans="2:51" s="14" customFormat="1" ht="10">
      <c r="B419" s="201"/>
      <c r="C419" s="202"/>
      <c r="D419" s="192" t="s">
        <v>165</v>
      </c>
      <c r="E419" s="203" t="s">
        <v>19</v>
      </c>
      <c r="F419" s="204" t="s">
        <v>4150</v>
      </c>
      <c r="G419" s="202"/>
      <c r="H419" s="205">
        <v>27</v>
      </c>
      <c r="I419" s="206"/>
      <c r="J419" s="202"/>
      <c r="K419" s="202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165</v>
      </c>
      <c r="AU419" s="211" t="s">
        <v>86</v>
      </c>
      <c r="AV419" s="14" t="s">
        <v>86</v>
      </c>
      <c r="AW419" s="14" t="s">
        <v>37</v>
      </c>
      <c r="AX419" s="14" t="s">
        <v>84</v>
      </c>
      <c r="AY419" s="211" t="s">
        <v>157</v>
      </c>
    </row>
    <row r="420" spans="1:65" s="2" customFormat="1" ht="14.4" customHeight="1">
      <c r="A420" s="36"/>
      <c r="B420" s="37"/>
      <c r="C420" s="176" t="s">
        <v>634</v>
      </c>
      <c r="D420" s="176" t="s">
        <v>159</v>
      </c>
      <c r="E420" s="177" t="s">
        <v>4151</v>
      </c>
      <c r="F420" s="178" t="s">
        <v>4152</v>
      </c>
      <c r="G420" s="179" t="s">
        <v>176</v>
      </c>
      <c r="H420" s="180">
        <v>1639</v>
      </c>
      <c r="I420" s="181"/>
      <c r="J420" s="182">
        <f>ROUND(I420*H420,2)</f>
        <v>0</v>
      </c>
      <c r="K420" s="183"/>
      <c r="L420" s="41"/>
      <c r="M420" s="184" t="s">
        <v>19</v>
      </c>
      <c r="N420" s="185" t="s">
        <v>47</v>
      </c>
      <c r="O420" s="66"/>
      <c r="P420" s="186">
        <f>O420*H420</f>
        <v>0</v>
      </c>
      <c r="Q420" s="186">
        <v>0</v>
      </c>
      <c r="R420" s="186">
        <f>Q420*H420</f>
        <v>0</v>
      </c>
      <c r="S420" s="186">
        <v>0</v>
      </c>
      <c r="T420" s="187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8" t="s">
        <v>163</v>
      </c>
      <c r="AT420" s="188" t="s">
        <v>159</v>
      </c>
      <c r="AU420" s="188" t="s">
        <v>86</v>
      </c>
      <c r="AY420" s="19" t="s">
        <v>157</v>
      </c>
      <c r="BE420" s="189">
        <f>IF(N420="základní",J420,0)</f>
        <v>0</v>
      </c>
      <c r="BF420" s="189">
        <f>IF(N420="snížená",J420,0)</f>
        <v>0</v>
      </c>
      <c r="BG420" s="189">
        <f>IF(N420="zákl. přenesená",J420,0)</f>
        <v>0</v>
      </c>
      <c r="BH420" s="189">
        <f>IF(N420="sníž. přenesená",J420,0)</f>
        <v>0</v>
      </c>
      <c r="BI420" s="189">
        <f>IF(N420="nulová",J420,0)</f>
        <v>0</v>
      </c>
      <c r="BJ420" s="19" t="s">
        <v>84</v>
      </c>
      <c r="BK420" s="189">
        <f>ROUND(I420*H420,2)</f>
        <v>0</v>
      </c>
      <c r="BL420" s="19" t="s">
        <v>163</v>
      </c>
      <c r="BM420" s="188" t="s">
        <v>4153</v>
      </c>
    </row>
    <row r="421" spans="2:51" s="13" customFormat="1" ht="10">
      <c r="B421" s="190"/>
      <c r="C421" s="191"/>
      <c r="D421" s="192" t="s">
        <v>165</v>
      </c>
      <c r="E421" s="193" t="s">
        <v>19</v>
      </c>
      <c r="F421" s="194" t="s">
        <v>3919</v>
      </c>
      <c r="G421" s="191"/>
      <c r="H421" s="193" t="s">
        <v>19</v>
      </c>
      <c r="I421" s="195"/>
      <c r="J421" s="191"/>
      <c r="K421" s="191"/>
      <c r="L421" s="196"/>
      <c r="M421" s="197"/>
      <c r="N421" s="198"/>
      <c r="O421" s="198"/>
      <c r="P421" s="198"/>
      <c r="Q421" s="198"/>
      <c r="R421" s="198"/>
      <c r="S421" s="198"/>
      <c r="T421" s="199"/>
      <c r="AT421" s="200" t="s">
        <v>165</v>
      </c>
      <c r="AU421" s="200" t="s">
        <v>86</v>
      </c>
      <c r="AV421" s="13" t="s">
        <v>84</v>
      </c>
      <c r="AW421" s="13" t="s">
        <v>37</v>
      </c>
      <c r="AX421" s="13" t="s">
        <v>76</v>
      </c>
      <c r="AY421" s="200" t="s">
        <v>157</v>
      </c>
    </row>
    <row r="422" spans="2:51" s="13" customFormat="1" ht="10">
      <c r="B422" s="190"/>
      <c r="C422" s="191"/>
      <c r="D422" s="192" t="s">
        <v>165</v>
      </c>
      <c r="E422" s="193" t="s">
        <v>19</v>
      </c>
      <c r="F422" s="194" t="s">
        <v>3920</v>
      </c>
      <c r="G422" s="191"/>
      <c r="H422" s="193" t="s">
        <v>19</v>
      </c>
      <c r="I422" s="195"/>
      <c r="J422" s="191"/>
      <c r="K422" s="191"/>
      <c r="L422" s="196"/>
      <c r="M422" s="197"/>
      <c r="N422" s="198"/>
      <c r="O422" s="198"/>
      <c r="P422" s="198"/>
      <c r="Q422" s="198"/>
      <c r="R422" s="198"/>
      <c r="S422" s="198"/>
      <c r="T422" s="199"/>
      <c r="AT422" s="200" t="s">
        <v>165</v>
      </c>
      <c r="AU422" s="200" t="s">
        <v>86</v>
      </c>
      <c r="AV422" s="13" t="s">
        <v>84</v>
      </c>
      <c r="AW422" s="13" t="s">
        <v>37</v>
      </c>
      <c r="AX422" s="13" t="s">
        <v>76</v>
      </c>
      <c r="AY422" s="200" t="s">
        <v>157</v>
      </c>
    </row>
    <row r="423" spans="2:51" s="14" customFormat="1" ht="10">
      <c r="B423" s="201"/>
      <c r="C423" s="202"/>
      <c r="D423" s="192" t="s">
        <v>165</v>
      </c>
      <c r="E423" s="203" t="s">
        <v>19</v>
      </c>
      <c r="F423" s="204" t="s">
        <v>4154</v>
      </c>
      <c r="G423" s="202"/>
      <c r="H423" s="205">
        <v>56</v>
      </c>
      <c r="I423" s="206"/>
      <c r="J423" s="202"/>
      <c r="K423" s="202"/>
      <c r="L423" s="207"/>
      <c r="M423" s="208"/>
      <c r="N423" s="209"/>
      <c r="O423" s="209"/>
      <c r="P423" s="209"/>
      <c r="Q423" s="209"/>
      <c r="R423" s="209"/>
      <c r="S423" s="209"/>
      <c r="T423" s="210"/>
      <c r="AT423" s="211" t="s">
        <v>165</v>
      </c>
      <c r="AU423" s="211" t="s">
        <v>86</v>
      </c>
      <c r="AV423" s="14" t="s">
        <v>86</v>
      </c>
      <c r="AW423" s="14" t="s">
        <v>37</v>
      </c>
      <c r="AX423" s="14" t="s">
        <v>76</v>
      </c>
      <c r="AY423" s="211" t="s">
        <v>157</v>
      </c>
    </row>
    <row r="424" spans="2:51" s="14" customFormat="1" ht="10">
      <c r="B424" s="201"/>
      <c r="C424" s="202"/>
      <c r="D424" s="192" t="s">
        <v>165</v>
      </c>
      <c r="E424" s="203" t="s">
        <v>19</v>
      </c>
      <c r="F424" s="204" t="s">
        <v>4155</v>
      </c>
      <c r="G424" s="202"/>
      <c r="H424" s="205">
        <v>300</v>
      </c>
      <c r="I424" s="206"/>
      <c r="J424" s="202"/>
      <c r="K424" s="202"/>
      <c r="L424" s="207"/>
      <c r="M424" s="208"/>
      <c r="N424" s="209"/>
      <c r="O424" s="209"/>
      <c r="P424" s="209"/>
      <c r="Q424" s="209"/>
      <c r="R424" s="209"/>
      <c r="S424" s="209"/>
      <c r="T424" s="210"/>
      <c r="AT424" s="211" t="s">
        <v>165</v>
      </c>
      <c r="AU424" s="211" t="s">
        <v>86</v>
      </c>
      <c r="AV424" s="14" t="s">
        <v>86</v>
      </c>
      <c r="AW424" s="14" t="s">
        <v>37</v>
      </c>
      <c r="AX424" s="14" t="s">
        <v>76</v>
      </c>
      <c r="AY424" s="211" t="s">
        <v>157</v>
      </c>
    </row>
    <row r="425" spans="2:51" s="14" customFormat="1" ht="10">
      <c r="B425" s="201"/>
      <c r="C425" s="202"/>
      <c r="D425" s="192" t="s">
        <v>165</v>
      </c>
      <c r="E425" s="203" t="s">
        <v>19</v>
      </c>
      <c r="F425" s="204" t="s">
        <v>3940</v>
      </c>
      <c r="G425" s="202"/>
      <c r="H425" s="205">
        <v>1283</v>
      </c>
      <c r="I425" s="206"/>
      <c r="J425" s="202"/>
      <c r="K425" s="202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165</v>
      </c>
      <c r="AU425" s="211" t="s">
        <v>86</v>
      </c>
      <c r="AV425" s="14" t="s">
        <v>86</v>
      </c>
      <c r="AW425" s="14" t="s">
        <v>37</v>
      </c>
      <c r="AX425" s="14" t="s">
        <v>76</v>
      </c>
      <c r="AY425" s="211" t="s">
        <v>157</v>
      </c>
    </row>
    <row r="426" spans="2:51" s="15" customFormat="1" ht="10">
      <c r="B426" s="217"/>
      <c r="C426" s="218"/>
      <c r="D426" s="192" t="s">
        <v>165</v>
      </c>
      <c r="E426" s="219" t="s">
        <v>19</v>
      </c>
      <c r="F426" s="220" t="s">
        <v>183</v>
      </c>
      <c r="G426" s="218"/>
      <c r="H426" s="221">
        <v>1639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165</v>
      </c>
      <c r="AU426" s="227" t="s">
        <v>86</v>
      </c>
      <c r="AV426" s="15" t="s">
        <v>163</v>
      </c>
      <c r="AW426" s="15" t="s">
        <v>37</v>
      </c>
      <c r="AX426" s="15" t="s">
        <v>84</v>
      </c>
      <c r="AY426" s="227" t="s">
        <v>157</v>
      </c>
    </row>
    <row r="427" spans="1:65" s="2" customFormat="1" ht="22.25" customHeight="1">
      <c r="A427" s="36"/>
      <c r="B427" s="37"/>
      <c r="C427" s="176" t="s">
        <v>640</v>
      </c>
      <c r="D427" s="176" t="s">
        <v>159</v>
      </c>
      <c r="E427" s="177" t="s">
        <v>4156</v>
      </c>
      <c r="F427" s="178" t="s">
        <v>4157</v>
      </c>
      <c r="G427" s="179" t="s">
        <v>176</v>
      </c>
      <c r="H427" s="180">
        <v>73.342</v>
      </c>
      <c r="I427" s="181"/>
      <c r="J427" s="182">
        <f>ROUND(I427*H427,2)</f>
        <v>0</v>
      </c>
      <c r="K427" s="183"/>
      <c r="L427" s="41"/>
      <c r="M427" s="184" t="s">
        <v>19</v>
      </c>
      <c r="N427" s="185" t="s">
        <v>47</v>
      </c>
      <c r="O427" s="66"/>
      <c r="P427" s="186">
        <f>O427*H427</f>
        <v>0</v>
      </c>
      <c r="Q427" s="186">
        <v>0</v>
      </c>
      <c r="R427" s="186">
        <f>Q427*H427</f>
        <v>0</v>
      </c>
      <c r="S427" s="186">
        <v>0</v>
      </c>
      <c r="T427" s="187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8" t="s">
        <v>163</v>
      </c>
      <c r="AT427" s="188" t="s">
        <v>159</v>
      </c>
      <c r="AU427" s="188" t="s">
        <v>86</v>
      </c>
      <c r="AY427" s="19" t="s">
        <v>157</v>
      </c>
      <c r="BE427" s="189">
        <f>IF(N427="základní",J427,0)</f>
        <v>0</v>
      </c>
      <c r="BF427" s="189">
        <f>IF(N427="snížená",J427,0)</f>
        <v>0</v>
      </c>
      <c r="BG427" s="189">
        <f>IF(N427="zákl. přenesená",J427,0)</f>
        <v>0</v>
      </c>
      <c r="BH427" s="189">
        <f>IF(N427="sníž. přenesená",J427,0)</f>
        <v>0</v>
      </c>
      <c r="BI427" s="189">
        <f>IF(N427="nulová",J427,0)</f>
        <v>0</v>
      </c>
      <c r="BJ427" s="19" t="s">
        <v>84</v>
      </c>
      <c r="BK427" s="189">
        <f>ROUND(I427*H427,2)</f>
        <v>0</v>
      </c>
      <c r="BL427" s="19" t="s">
        <v>163</v>
      </c>
      <c r="BM427" s="188" t="s">
        <v>4158</v>
      </c>
    </row>
    <row r="428" spans="1:47" s="2" customFormat="1" ht="10">
      <c r="A428" s="36"/>
      <c r="B428" s="37"/>
      <c r="C428" s="38"/>
      <c r="D428" s="212" t="s">
        <v>178</v>
      </c>
      <c r="E428" s="38"/>
      <c r="F428" s="213" t="s">
        <v>4159</v>
      </c>
      <c r="G428" s="38"/>
      <c r="H428" s="38"/>
      <c r="I428" s="214"/>
      <c r="J428" s="38"/>
      <c r="K428" s="38"/>
      <c r="L428" s="41"/>
      <c r="M428" s="215"/>
      <c r="N428" s="216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178</v>
      </c>
      <c r="AU428" s="19" t="s">
        <v>86</v>
      </c>
    </row>
    <row r="429" spans="2:51" s="13" customFormat="1" ht="10">
      <c r="B429" s="190"/>
      <c r="C429" s="191"/>
      <c r="D429" s="192" t="s">
        <v>165</v>
      </c>
      <c r="E429" s="193" t="s">
        <v>19</v>
      </c>
      <c r="F429" s="194" t="s">
        <v>3919</v>
      </c>
      <c r="G429" s="191"/>
      <c r="H429" s="193" t="s">
        <v>19</v>
      </c>
      <c r="I429" s="195"/>
      <c r="J429" s="191"/>
      <c r="K429" s="191"/>
      <c r="L429" s="196"/>
      <c r="M429" s="197"/>
      <c r="N429" s="198"/>
      <c r="O429" s="198"/>
      <c r="P429" s="198"/>
      <c r="Q429" s="198"/>
      <c r="R429" s="198"/>
      <c r="S429" s="198"/>
      <c r="T429" s="199"/>
      <c r="AT429" s="200" t="s">
        <v>165</v>
      </c>
      <c r="AU429" s="200" t="s">
        <v>86</v>
      </c>
      <c r="AV429" s="13" t="s">
        <v>84</v>
      </c>
      <c r="AW429" s="13" t="s">
        <v>37</v>
      </c>
      <c r="AX429" s="13" t="s">
        <v>76</v>
      </c>
      <c r="AY429" s="200" t="s">
        <v>157</v>
      </c>
    </row>
    <row r="430" spans="2:51" s="13" customFormat="1" ht="10">
      <c r="B430" s="190"/>
      <c r="C430" s="191"/>
      <c r="D430" s="192" t="s">
        <v>165</v>
      </c>
      <c r="E430" s="193" t="s">
        <v>19</v>
      </c>
      <c r="F430" s="194" t="s">
        <v>3920</v>
      </c>
      <c r="G430" s="191"/>
      <c r="H430" s="193" t="s">
        <v>19</v>
      </c>
      <c r="I430" s="195"/>
      <c r="J430" s="191"/>
      <c r="K430" s="191"/>
      <c r="L430" s="196"/>
      <c r="M430" s="197"/>
      <c r="N430" s="198"/>
      <c r="O430" s="198"/>
      <c r="P430" s="198"/>
      <c r="Q430" s="198"/>
      <c r="R430" s="198"/>
      <c r="S430" s="198"/>
      <c r="T430" s="199"/>
      <c r="AT430" s="200" t="s">
        <v>165</v>
      </c>
      <c r="AU430" s="200" t="s">
        <v>86</v>
      </c>
      <c r="AV430" s="13" t="s">
        <v>84</v>
      </c>
      <c r="AW430" s="13" t="s">
        <v>37</v>
      </c>
      <c r="AX430" s="13" t="s">
        <v>76</v>
      </c>
      <c r="AY430" s="200" t="s">
        <v>157</v>
      </c>
    </row>
    <row r="431" spans="2:51" s="13" customFormat="1" ht="10">
      <c r="B431" s="190"/>
      <c r="C431" s="191"/>
      <c r="D431" s="192" t="s">
        <v>165</v>
      </c>
      <c r="E431" s="193" t="s">
        <v>19</v>
      </c>
      <c r="F431" s="194" t="s">
        <v>3980</v>
      </c>
      <c r="G431" s="191"/>
      <c r="H431" s="193" t="s">
        <v>19</v>
      </c>
      <c r="I431" s="195"/>
      <c r="J431" s="191"/>
      <c r="K431" s="191"/>
      <c r="L431" s="196"/>
      <c r="M431" s="197"/>
      <c r="N431" s="198"/>
      <c r="O431" s="198"/>
      <c r="P431" s="198"/>
      <c r="Q431" s="198"/>
      <c r="R431" s="198"/>
      <c r="S431" s="198"/>
      <c r="T431" s="199"/>
      <c r="AT431" s="200" t="s">
        <v>165</v>
      </c>
      <c r="AU431" s="200" t="s">
        <v>86</v>
      </c>
      <c r="AV431" s="13" t="s">
        <v>84</v>
      </c>
      <c r="AW431" s="13" t="s">
        <v>37</v>
      </c>
      <c r="AX431" s="13" t="s">
        <v>76</v>
      </c>
      <c r="AY431" s="200" t="s">
        <v>157</v>
      </c>
    </row>
    <row r="432" spans="2:51" s="13" customFormat="1" ht="10">
      <c r="B432" s="190"/>
      <c r="C432" s="191"/>
      <c r="D432" s="192" t="s">
        <v>165</v>
      </c>
      <c r="E432" s="193" t="s">
        <v>19</v>
      </c>
      <c r="F432" s="194" t="s">
        <v>4160</v>
      </c>
      <c r="G432" s="191"/>
      <c r="H432" s="193" t="s">
        <v>19</v>
      </c>
      <c r="I432" s="195"/>
      <c r="J432" s="191"/>
      <c r="K432" s="191"/>
      <c r="L432" s="196"/>
      <c r="M432" s="197"/>
      <c r="N432" s="198"/>
      <c r="O432" s="198"/>
      <c r="P432" s="198"/>
      <c r="Q432" s="198"/>
      <c r="R432" s="198"/>
      <c r="S432" s="198"/>
      <c r="T432" s="199"/>
      <c r="AT432" s="200" t="s">
        <v>165</v>
      </c>
      <c r="AU432" s="200" t="s">
        <v>86</v>
      </c>
      <c r="AV432" s="13" t="s">
        <v>84</v>
      </c>
      <c r="AW432" s="13" t="s">
        <v>37</v>
      </c>
      <c r="AX432" s="13" t="s">
        <v>76</v>
      </c>
      <c r="AY432" s="200" t="s">
        <v>157</v>
      </c>
    </row>
    <row r="433" spans="2:51" s="14" customFormat="1" ht="10">
      <c r="B433" s="201"/>
      <c r="C433" s="202"/>
      <c r="D433" s="192" t="s">
        <v>165</v>
      </c>
      <c r="E433" s="203" t="s">
        <v>19</v>
      </c>
      <c r="F433" s="204" t="s">
        <v>4161</v>
      </c>
      <c r="G433" s="202"/>
      <c r="H433" s="205">
        <v>56</v>
      </c>
      <c r="I433" s="206"/>
      <c r="J433" s="202"/>
      <c r="K433" s="202"/>
      <c r="L433" s="207"/>
      <c r="M433" s="208"/>
      <c r="N433" s="209"/>
      <c r="O433" s="209"/>
      <c r="P433" s="209"/>
      <c r="Q433" s="209"/>
      <c r="R433" s="209"/>
      <c r="S433" s="209"/>
      <c r="T433" s="210"/>
      <c r="AT433" s="211" t="s">
        <v>165</v>
      </c>
      <c r="AU433" s="211" t="s">
        <v>86</v>
      </c>
      <c r="AV433" s="14" t="s">
        <v>86</v>
      </c>
      <c r="AW433" s="14" t="s">
        <v>37</v>
      </c>
      <c r="AX433" s="14" t="s">
        <v>76</v>
      </c>
      <c r="AY433" s="211" t="s">
        <v>157</v>
      </c>
    </row>
    <row r="434" spans="2:51" s="13" customFormat="1" ht="10">
      <c r="B434" s="190"/>
      <c r="C434" s="191"/>
      <c r="D434" s="192" t="s">
        <v>165</v>
      </c>
      <c r="E434" s="193" t="s">
        <v>19</v>
      </c>
      <c r="F434" s="194" t="s">
        <v>3977</v>
      </c>
      <c r="G434" s="191"/>
      <c r="H434" s="193" t="s">
        <v>19</v>
      </c>
      <c r="I434" s="195"/>
      <c r="J434" s="191"/>
      <c r="K434" s="191"/>
      <c r="L434" s="196"/>
      <c r="M434" s="197"/>
      <c r="N434" s="198"/>
      <c r="O434" s="198"/>
      <c r="P434" s="198"/>
      <c r="Q434" s="198"/>
      <c r="R434" s="198"/>
      <c r="S434" s="198"/>
      <c r="T434" s="199"/>
      <c r="AT434" s="200" t="s">
        <v>165</v>
      </c>
      <c r="AU434" s="200" t="s">
        <v>86</v>
      </c>
      <c r="AV434" s="13" t="s">
        <v>84</v>
      </c>
      <c r="AW434" s="13" t="s">
        <v>37</v>
      </c>
      <c r="AX434" s="13" t="s">
        <v>76</v>
      </c>
      <c r="AY434" s="200" t="s">
        <v>157</v>
      </c>
    </row>
    <row r="435" spans="2:51" s="13" customFormat="1" ht="10">
      <c r="B435" s="190"/>
      <c r="C435" s="191"/>
      <c r="D435" s="192" t="s">
        <v>165</v>
      </c>
      <c r="E435" s="193" t="s">
        <v>19</v>
      </c>
      <c r="F435" s="194" t="s">
        <v>3978</v>
      </c>
      <c r="G435" s="191"/>
      <c r="H435" s="193" t="s">
        <v>19</v>
      </c>
      <c r="I435" s="195"/>
      <c r="J435" s="191"/>
      <c r="K435" s="191"/>
      <c r="L435" s="196"/>
      <c r="M435" s="197"/>
      <c r="N435" s="198"/>
      <c r="O435" s="198"/>
      <c r="P435" s="198"/>
      <c r="Q435" s="198"/>
      <c r="R435" s="198"/>
      <c r="S435" s="198"/>
      <c r="T435" s="199"/>
      <c r="AT435" s="200" t="s">
        <v>165</v>
      </c>
      <c r="AU435" s="200" t="s">
        <v>86</v>
      </c>
      <c r="AV435" s="13" t="s">
        <v>84</v>
      </c>
      <c r="AW435" s="13" t="s">
        <v>37</v>
      </c>
      <c r="AX435" s="13" t="s">
        <v>76</v>
      </c>
      <c r="AY435" s="200" t="s">
        <v>157</v>
      </c>
    </row>
    <row r="436" spans="2:51" s="14" customFormat="1" ht="10">
      <c r="B436" s="201"/>
      <c r="C436" s="202"/>
      <c r="D436" s="192" t="s">
        <v>165</v>
      </c>
      <c r="E436" s="203" t="s">
        <v>19</v>
      </c>
      <c r="F436" s="204" t="s">
        <v>4162</v>
      </c>
      <c r="G436" s="202"/>
      <c r="H436" s="205">
        <v>17.342</v>
      </c>
      <c r="I436" s="206"/>
      <c r="J436" s="202"/>
      <c r="K436" s="202"/>
      <c r="L436" s="207"/>
      <c r="M436" s="208"/>
      <c r="N436" s="209"/>
      <c r="O436" s="209"/>
      <c r="P436" s="209"/>
      <c r="Q436" s="209"/>
      <c r="R436" s="209"/>
      <c r="S436" s="209"/>
      <c r="T436" s="210"/>
      <c r="AT436" s="211" t="s">
        <v>165</v>
      </c>
      <c r="AU436" s="211" t="s">
        <v>86</v>
      </c>
      <c r="AV436" s="14" t="s">
        <v>86</v>
      </c>
      <c r="AW436" s="14" t="s">
        <v>37</v>
      </c>
      <c r="AX436" s="14" t="s">
        <v>76</v>
      </c>
      <c r="AY436" s="211" t="s">
        <v>157</v>
      </c>
    </row>
    <row r="437" spans="2:51" s="15" customFormat="1" ht="10">
      <c r="B437" s="217"/>
      <c r="C437" s="218"/>
      <c r="D437" s="192" t="s">
        <v>165</v>
      </c>
      <c r="E437" s="219" t="s">
        <v>19</v>
      </c>
      <c r="F437" s="220" t="s">
        <v>183</v>
      </c>
      <c r="G437" s="218"/>
      <c r="H437" s="221">
        <v>73.342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165</v>
      </c>
      <c r="AU437" s="227" t="s">
        <v>86</v>
      </c>
      <c r="AV437" s="15" t="s">
        <v>163</v>
      </c>
      <c r="AW437" s="15" t="s">
        <v>37</v>
      </c>
      <c r="AX437" s="15" t="s">
        <v>84</v>
      </c>
      <c r="AY437" s="227" t="s">
        <v>157</v>
      </c>
    </row>
    <row r="438" spans="1:65" s="2" customFormat="1" ht="14.4" customHeight="1">
      <c r="A438" s="36"/>
      <c r="B438" s="37"/>
      <c r="C438" s="239" t="s">
        <v>666</v>
      </c>
      <c r="D438" s="239" t="s">
        <v>311</v>
      </c>
      <c r="E438" s="240" t="s">
        <v>4163</v>
      </c>
      <c r="F438" s="241" t="s">
        <v>4164</v>
      </c>
      <c r="G438" s="242" t="s">
        <v>483</v>
      </c>
      <c r="H438" s="243">
        <v>18.336</v>
      </c>
      <c r="I438" s="244"/>
      <c r="J438" s="245">
        <f>ROUND(I438*H438,2)</f>
        <v>0</v>
      </c>
      <c r="K438" s="246"/>
      <c r="L438" s="247"/>
      <c r="M438" s="248" t="s">
        <v>19</v>
      </c>
      <c r="N438" s="249" t="s">
        <v>47</v>
      </c>
      <c r="O438" s="66"/>
      <c r="P438" s="186">
        <f>O438*H438</f>
        <v>0</v>
      </c>
      <c r="Q438" s="186">
        <v>1</v>
      </c>
      <c r="R438" s="186">
        <f>Q438*H438</f>
        <v>18.336</v>
      </c>
      <c r="S438" s="186">
        <v>0</v>
      </c>
      <c r="T438" s="187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8" t="s">
        <v>211</v>
      </c>
      <c r="AT438" s="188" t="s">
        <v>311</v>
      </c>
      <c r="AU438" s="188" t="s">
        <v>86</v>
      </c>
      <c r="AY438" s="19" t="s">
        <v>157</v>
      </c>
      <c r="BE438" s="189">
        <f>IF(N438="základní",J438,0)</f>
        <v>0</v>
      </c>
      <c r="BF438" s="189">
        <f>IF(N438="snížená",J438,0)</f>
        <v>0</v>
      </c>
      <c r="BG438" s="189">
        <f>IF(N438="zákl. přenesená",J438,0)</f>
        <v>0</v>
      </c>
      <c r="BH438" s="189">
        <f>IF(N438="sníž. přenesená",J438,0)</f>
        <v>0</v>
      </c>
      <c r="BI438" s="189">
        <f>IF(N438="nulová",J438,0)</f>
        <v>0</v>
      </c>
      <c r="BJ438" s="19" t="s">
        <v>84</v>
      </c>
      <c r="BK438" s="189">
        <f>ROUND(I438*H438,2)</f>
        <v>0</v>
      </c>
      <c r="BL438" s="19" t="s">
        <v>163</v>
      </c>
      <c r="BM438" s="188" t="s">
        <v>4165</v>
      </c>
    </row>
    <row r="439" spans="2:51" s="13" customFormat="1" ht="10">
      <c r="B439" s="190"/>
      <c r="C439" s="191"/>
      <c r="D439" s="192" t="s">
        <v>165</v>
      </c>
      <c r="E439" s="193" t="s">
        <v>19</v>
      </c>
      <c r="F439" s="194" t="s">
        <v>3919</v>
      </c>
      <c r="G439" s="191"/>
      <c r="H439" s="193" t="s">
        <v>19</v>
      </c>
      <c r="I439" s="195"/>
      <c r="J439" s="191"/>
      <c r="K439" s="191"/>
      <c r="L439" s="196"/>
      <c r="M439" s="197"/>
      <c r="N439" s="198"/>
      <c r="O439" s="198"/>
      <c r="P439" s="198"/>
      <c r="Q439" s="198"/>
      <c r="R439" s="198"/>
      <c r="S439" s="198"/>
      <c r="T439" s="199"/>
      <c r="AT439" s="200" t="s">
        <v>165</v>
      </c>
      <c r="AU439" s="200" t="s">
        <v>86</v>
      </c>
      <c r="AV439" s="13" t="s">
        <v>84</v>
      </c>
      <c r="AW439" s="13" t="s">
        <v>37</v>
      </c>
      <c r="AX439" s="13" t="s">
        <v>76</v>
      </c>
      <c r="AY439" s="200" t="s">
        <v>157</v>
      </c>
    </row>
    <row r="440" spans="2:51" s="13" customFormat="1" ht="10">
      <c r="B440" s="190"/>
      <c r="C440" s="191"/>
      <c r="D440" s="192" t="s">
        <v>165</v>
      </c>
      <c r="E440" s="193" t="s">
        <v>19</v>
      </c>
      <c r="F440" s="194" t="s">
        <v>3920</v>
      </c>
      <c r="G440" s="191"/>
      <c r="H440" s="193" t="s">
        <v>19</v>
      </c>
      <c r="I440" s="195"/>
      <c r="J440" s="191"/>
      <c r="K440" s="191"/>
      <c r="L440" s="196"/>
      <c r="M440" s="197"/>
      <c r="N440" s="198"/>
      <c r="O440" s="198"/>
      <c r="P440" s="198"/>
      <c r="Q440" s="198"/>
      <c r="R440" s="198"/>
      <c r="S440" s="198"/>
      <c r="T440" s="199"/>
      <c r="AT440" s="200" t="s">
        <v>165</v>
      </c>
      <c r="AU440" s="200" t="s">
        <v>86</v>
      </c>
      <c r="AV440" s="13" t="s">
        <v>84</v>
      </c>
      <c r="AW440" s="13" t="s">
        <v>37</v>
      </c>
      <c r="AX440" s="13" t="s">
        <v>76</v>
      </c>
      <c r="AY440" s="200" t="s">
        <v>157</v>
      </c>
    </row>
    <row r="441" spans="2:51" s="14" customFormat="1" ht="10">
      <c r="B441" s="201"/>
      <c r="C441" s="202"/>
      <c r="D441" s="192" t="s">
        <v>165</v>
      </c>
      <c r="E441" s="203" t="s">
        <v>19</v>
      </c>
      <c r="F441" s="204" t="s">
        <v>4166</v>
      </c>
      <c r="G441" s="202"/>
      <c r="H441" s="205">
        <v>73.342</v>
      </c>
      <c r="I441" s="206"/>
      <c r="J441" s="202"/>
      <c r="K441" s="202"/>
      <c r="L441" s="207"/>
      <c r="M441" s="208"/>
      <c r="N441" s="209"/>
      <c r="O441" s="209"/>
      <c r="P441" s="209"/>
      <c r="Q441" s="209"/>
      <c r="R441" s="209"/>
      <c r="S441" s="209"/>
      <c r="T441" s="210"/>
      <c r="AT441" s="211" t="s">
        <v>165</v>
      </c>
      <c r="AU441" s="211" t="s">
        <v>86</v>
      </c>
      <c r="AV441" s="14" t="s">
        <v>86</v>
      </c>
      <c r="AW441" s="14" t="s">
        <v>37</v>
      </c>
      <c r="AX441" s="14" t="s">
        <v>84</v>
      </c>
      <c r="AY441" s="211" t="s">
        <v>157</v>
      </c>
    </row>
    <row r="442" spans="2:51" s="14" customFormat="1" ht="10">
      <c r="B442" s="201"/>
      <c r="C442" s="202"/>
      <c r="D442" s="192" t="s">
        <v>165</v>
      </c>
      <c r="E442" s="202"/>
      <c r="F442" s="204" t="s">
        <v>4167</v>
      </c>
      <c r="G442" s="202"/>
      <c r="H442" s="205">
        <v>18.336</v>
      </c>
      <c r="I442" s="206"/>
      <c r="J442" s="202"/>
      <c r="K442" s="202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165</v>
      </c>
      <c r="AU442" s="211" t="s">
        <v>86</v>
      </c>
      <c r="AV442" s="14" t="s">
        <v>86</v>
      </c>
      <c r="AW442" s="14" t="s">
        <v>4</v>
      </c>
      <c r="AX442" s="14" t="s">
        <v>84</v>
      </c>
      <c r="AY442" s="211" t="s">
        <v>157</v>
      </c>
    </row>
    <row r="443" spans="1:65" s="2" customFormat="1" ht="14.4" customHeight="1">
      <c r="A443" s="36"/>
      <c r="B443" s="37"/>
      <c r="C443" s="176" t="s">
        <v>671</v>
      </c>
      <c r="D443" s="176" t="s">
        <v>159</v>
      </c>
      <c r="E443" s="177" t="s">
        <v>4168</v>
      </c>
      <c r="F443" s="178" t="s">
        <v>4169</v>
      </c>
      <c r="G443" s="179" t="s">
        <v>176</v>
      </c>
      <c r="H443" s="180">
        <v>297.648</v>
      </c>
      <c r="I443" s="181"/>
      <c r="J443" s="182">
        <f>ROUND(I443*H443,2)</f>
        <v>0</v>
      </c>
      <c r="K443" s="183"/>
      <c r="L443" s="41"/>
      <c r="M443" s="184" t="s">
        <v>19</v>
      </c>
      <c r="N443" s="185" t="s">
        <v>47</v>
      </c>
      <c r="O443" s="66"/>
      <c r="P443" s="186">
        <f>O443*H443</f>
        <v>0</v>
      </c>
      <c r="Q443" s="186">
        <v>0</v>
      </c>
      <c r="R443" s="186">
        <f>Q443*H443</f>
        <v>0</v>
      </c>
      <c r="S443" s="186">
        <v>0</v>
      </c>
      <c r="T443" s="187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8" t="s">
        <v>163</v>
      </c>
      <c r="AT443" s="188" t="s">
        <v>159</v>
      </c>
      <c r="AU443" s="188" t="s">
        <v>86</v>
      </c>
      <c r="AY443" s="19" t="s">
        <v>157</v>
      </c>
      <c r="BE443" s="189">
        <f>IF(N443="základní",J443,0)</f>
        <v>0</v>
      </c>
      <c r="BF443" s="189">
        <f>IF(N443="snížená",J443,0)</f>
        <v>0</v>
      </c>
      <c r="BG443" s="189">
        <f>IF(N443="zákl. přenesená",J443,0)</f>
        <v>0</v>
      </c>
      <c r="BH443" s="189">
        <f>IF(N443="sníž. přenesená",J443,0)</f>
        <v>0</v>
      </c>
      <c r="BI443" s="189">
        <f>IF(N443="nulová",J443,0)</f>
        <v>0</v>
      </c>
      <c r="BJ443" s="19" t="s">
        <v>84</v>
      </c>
      <c r="BK443" s="189">
        <f>ROUND(I443*H443,2)</f>
        <v>0</v>
      </c>
      <c r="BL443" s="19" t="s">
        <v>163</v>
      </c>
      <c r="BM443" s="188" t="s">
        <v>4170</v>
      </c>
    </row>
    <row r="444" spans="1:47" s="2" customFormat="1" ht="10">
      <c r="A444" s="36"/>
      <c r="B444" s="37"/>
      <c r="C444" s="38"/>
      <c r="D444" s="212" t="s">
        <v>178</v>
      </c>
      <c r="E444" s="38"/>
      <c r="F444" s="213" t="s">
        <v>4171</v>
      </c>
      <c r="G444" s="38"/>
      <c r="H444" s="38"/>
      <c r="I444" s="214"/>
      <c r="J444" s="38"/>
      <c r="K444" s="38"/>
      <c r="L444" s="41"/>
      <c r="M444" s="215"/>
      <c r="N444" s="216"/>
      <c r="O444" s="66"/>
      <c r="P444" s="66"/>
      <c r="Q444" s="66"/>
      <c r="R444" s="66"/>
      <c r="S444" s="66"/>
      <c r="T444" s="67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178</v>
      </c>
      <c r="AU444" s="19" t="s">
        <v>86</v>
      </c>
    </row>
    <row r="445" spans="2:51" s="13" customFormat="1" ht="10">
      <c r="B445" s="190"/>
      <c r="C445" s="191"/>
      <c r="D445" s="192" t="s">
        <v>165</v>
      </c>
      <c r="E445" s="193" t="s">
        <v>19</v>
      </c>
      <c r="F445" s="194" t="s">
        <v>387</v>
      </c>
      <c r="G445" s="191"/>
      <c r="H445" s="193" t="s">
        <v>19</v>
      </c>
      <c r="I445" s="195"/>
      <c r="J445" s="191"/>
      <c r="K445" s="191"/>
      <c r="L445" s="196"/>
      <c r="M445" s="197"/>
      <c r="N445" s="198"/>
      <c r="O445" s="198"/>
      <c r="P445" s="198"/>
      <c r="Q445" s="198"/>
      <c r="R445" s="198"/>
      <c r="S445" s="198"/>
      <c r="T445" s="199"/>
      <c r="AT445" s="200" t="s">
        <v>165</v>
      </c>
      <c r="AU445" s="200" t="s">
        <v>86</v>
      </c>
      <c r="AV445" s="13" t="s">
        <v>84</v>
      </c>
      <c r="AW445" s="13" t="s">
        <v>37</v>
      </c>
      <c r="AX445" s="13" t="s">
        <v>76</v>
      </c>
      <c r="AY445" s="200" t="s">
        <v>157</v>
      </c>
    </row>
    <row r="446" spans="2:51" s="13" customFormat="1" ht="10">
      <c r="B446" s="190"/>
      <c r="C446" s="191"/>
      <c r="D446" s="192" t="s">
        <v>165</v>
      </c>
      <c r="E446" s="193" t="s">
        <v>19</v>
      </c>
      <c r="F446" s="194" t="s">
        <v>3920</v>
      </c>
      <c r="G446" s="191"/>
      <c r="H446" s="193" t="s">
        <v>19</v>
      </c>
      <c r="I446" s="195"/>
      <c r="J446" s="191"/>
      <c r="K446" s="191"/>
      <c r="L446" s="196"/>
      <c r="M446" s="197"/>
      <c r="N446" s="198"/>
      <c r="O446" s="198"/>
      <c r="P446" s="198"/>
      <c r="Q446" s="198"/>
      <c r="R446" s="198"/>
      <c r="S446" s="198"/>
      <c r="T446" s="199"/>
      <c r="AT446" s="200" t="s">
        <v>165</v>
      </c>
      <c r="AU446" s="200" t="s">
        <v>86</v>
      </c>
      <c r="AV446" s="13" t="s">
        <v>84</v>
      </c>
      <c r="AW446" s="13" t="s">
        <v>37</v>
      </c>
      <c r="AX446" s="13" t="s">
        <v>76</v>
      </c>
      <c r="AY446" s="200" t="s">
        <v>157</v>
      </c>
    </row>
    <row r="447" spans="2:51" s="13" customFormat="1" ht="10">
      <c r="B447" s="190"/>
      <c r="C447" s="191"/>
      <c r="D447" s="192" t="s">
        <v>165</v>
      </c>
      <c r="E447" s="193" t="s">
        <v>19</v>
      </c>
      <c r="F447" s="194" t="s">
        <v>4172</v>
      </c>
      <c r="G447" s="191"/>
      <c r="H447" s="193" t="s">
        <v>19</v>
      </c>
      <c r="I447" s="195"/>
      <c r="J447" s="191"/>
      <c r="K447" s="191"/>
      <c r="L447" s="196"/>
      <c r="M447" s="197"/>
      <c r="N447" s="198"/>
      <c r="O447" s="198"/>
      <c r="P447" s="198"/>
      <c r="Q447" s="198"/>
      <c r="R447" s="198"/>
      <c r="S447" s="198"/>
      <c r="T447" s="199"/>
      <c r="AT447" s="200" t="s">
        <v>165</v>
      </c>
      <c r="AU447" s="200" t="s">
        <v>86</v>
      </c>
      <c r="AV447" s="13" t="s">
        <v>84</v>
      </c>
      <c r="AW447" s="13" t="s">
        <v>37</v>
      </c>
      <c r="AX447" s="13" t="s">
        <v>76</v>
      </c>
      <c r="AY447" s="200" t="s">
        <v>157</v>
      </c>
    </row>
    <row r="448" spans="2:51" s="14" customFormat="1" ht="10">
      <c r="B448" s="201"/>
      <c r="C448" s="202"/>
      <c r="D448" s="192" t="s">
        <v>165</v>
      </c>
      <c r="E448" s="203" t="s">
        <v>19</v>
      </c>
      <c r="F448" s="204" t="s">
        <v>4173</v>
      </c>
      <c r="G448" s="202"/>
      <c r="H448" s="205">
        <v>297.648</v>
      </c>
      <c r="I448" s="206"/>
      <c r="J448" s="202"/>
      <c r="K448" s="202"/>
      <c r="L448" s="207"/>
      <c r="M448" s="208"/>
      <c r="N448" s="209"/>
      <c r="O448" s="209"/>
      <c r="P448" s="209"/>
      <c r="Q448" s="209"/>
      <c r="R448" s="209"/>
      <c r="S448" s="209"/>
      <c r="T448" s="210"/>
      <c r="AT448" s="211" t="s">
        <v>165</v>
      </c>
      <c r="AU448" s="211" t="s">
        <v>86</v>
      </c>
      <c r="AV448" s="14" t="s">
        <v>86</v>
      </c>
      <c r="AW448" s="14" t="s">
        <v>37</v>
      </c>
      <c r="AX448" s="14" t="s">
        <v>76</v>
      </c>
      <c r="AY448" s="211" t="s">
        <v>157</v>
      </c>
    </row>
    <row r="449" spans="2:51" s="15" customFormat="1" ht="10">
      <c r="B449" s="217"/>
      <c r="C449" s="218"/>
      <c r="D449" s="192" t="s">
        <v>165</v>
      </c>
      <c r="E449" s="219" t="s">
        <v>19</v>
      </c>
      <c r="F449" s="220" t="s">
        <v>183</v>
      </c>
      <c r="G449" s="218"/>
      <c r="H449" s="221">
        <v>297.648</v>
      </c>
      <c r="I449" s="222"/>
      <c r="J449" s="218"/>
      <c r="K449" s="218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165</v>
      </c>
      <c r="AU449" s="227" t="s">
        <v>86</v>
      </c>
      <c r="AV449" s="15" t="s">
        <v>163</v>
      </c>
      <c r="AW449" s="15" t="s">
        <v>37</v>
      </c>
      <c r="AX449" s="15" t="s">
        <v>84</v>
      </c>
      <c r="AY449" s="227" t="s">
        <v>157</v>
      </c>
    </row>
    <row r="450" spans="1:65" s="2" customFormat="1" ht="14.4" customHeight="1">
      <c r="A450" s="36"/>
      <c r="B450" s="37"/>
      <c r="C450" s="239" t="s">
        <v>677</v>
      </c>
      <c r="D450" s="239" t="s">
        <v>311</v>
      </c>
      <c r="E450" s="240" t="s">
        <v>4174</v>
      </c>
      <c r="F450" s="241" t="s">
        <v>4175</v>
      </c>
      <c r="G450" s="242" t="s">
        <v>254</v>
      </c>
      <c r="H450" s="243">
        <v>30.658</v>
      </c>
      <c r="I450" s="244"/>
      <c r="J450" s="245">
        <f>ROUND(I450*H450,2)</f>
        <v>0</v>
      </c>
      <c r="K450" s="246"/>
      <c r="L450" s="247"/>
      <c r="M450" s="248" t="s">
        <v>19</v>
      </c>
      <c r="N450" s="249" t="s">
        <v>47</v>
      </c>
      <c r="O450" s="66"/>
      <c r="P450" s="186">
        <f>O450*H450</f>
        <v>0</v>
      </c>
      <c r="Q450" s="186">
        <v>0.2</v>
      </c>
      <c r="R450" s="186">
        <f>Q450*H450</f>
        <v>6.131600000000001</v>
      </c>
      <c r="S450" s="186">
        <v>0</v>
      </c>
      <c r="T450" s="187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8" t="s">
        <v>211</v>
      </c>
      <c r="AT450" s="188" t="s">
        <v>311</v>
      </c>
      <c r="AU450" s="188" t="s">
        <v>86</v>
      </c>
      <c r="AY450" s="19" t="s">
        <v>157</v>
      </c>
      <c r="BE450" s="189">
        <f>IF(N450="základní",J450,0)</f>
        <v>0</v>
      </c>
      <c r="BF450" s="189">
        <f>IF(N450="snížená",J450,0)</f>
        <v>0</v>
      </c>
      <c r="BG450" s="189">
        <f>IF(N450="zákl. přenesená",J450,0)</f>
        <v>0</v>
      </c>
      <c r="BH450" s="189">
        <f>IF(N450="sníž. přenesená",J450,0)</f>
        <v>0</v>
      </c>
      <c r="BI450" s="189">
        <f>IF(N450="nulová",J450,0)</f>
        <v>0</v>
      </c>
      <c r="BJ450" s="19" t="s">
        <v>84</v>
      </c>
      <c r="BK450" s="189">
        <f>ROUND(I450*H450,2)</f>
        <v>0</v>
      </c>
      <c r="BL450" s="19" t="s">
        <v>163</v>
      </c>
      <c r="BM450" s="188" t="s">
        <v>4176</v>
      </c>
    </row>
    <row r="451" spans="1:47" s="2" customFormat="1" ht="10">
      <c r="A451" s="36"/>
      <c r="B451" s="37"/>
      <c r="C451" s="38"/>
      <c r="D451" s="212" t="s">
        <v>178</v>
      </c>
      <c r="E451" s="38"/>
      <c r="F451" s="213" t="s">
        <v>4177</v>
      </c>
      <c r="G451" s="38"/>
      <c r="H451" s="38"/>
      <c r="I451" s="214"/>
      <c r="J451" s="38"/>
      <c r="K451" s="38"/>
      <c r="L451" s="41"/>
      <c r="M451" s="215"/>
      <c r="N451" s="216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178</v>
      </c>
      <c r="AU451" s="19" t="s">
        <v>86</v>
      </c>
    </row>
    <row r="452" spans="2:51" s="13" customFormat="1" ht="10">
      <c r="B452" s="190"/>
      <c r="C452" s="191"/>
      <c r="D452" s="192" t="s">
        <v>165</v>
      </c>
      <c r="E452" s="193" t="s">
        <v>19</v>
      </c>
      <c r="F452" s="194" t="s">
        <v>387</v>
      </c>
      <c r="G452" s="191"/>
      <c r="H452" s="193" t="s">
        <v>19</v>
      </c>
      <c r="I452" s="195"/>
      <c r="J452" s="191"/>
      <c r="K452" s="191"/>
      <c r="L452" s="196"/>
      <c r="M452" s="197"/>
      <c r="N452" s="198"/>
      <c r="O452" s="198"/>
      <c r="P452" s="198"/>
      <c r="Q452" s="198"/>
      <c r="R452" s="198"/>
      <c r="S452" s="198"/>
      <c r="T452" s="199"/>
      <c r="AT452" s="200" t="s">
        <v>165</v>
      </c>
      <c r="AU452" s="200" t="s">
        <v>86</v>
      </c>
      <c r="AV452" s="13" t="s">
        <v>84</v>
      </c>
      <c r="AW452" s="13" t="s">
        <v>37</v>
      </c>
      <c r="AX452" s="13" t="s">
        <v>76</v>
      </c>
      <c r="AY452" s="200" t="s">
        <v>157</v>
      </c>
    </row>
    <row r="453" spans="2:51" s="13" customFormat="1" ht="10">
      <c r="B453" s="190"/>
      <c r="C453" s="191"/>
      <c r="D453" s="192" t="s">
        <v>165</v>
      </c>
      <c r="E453" s="193" t="s">
        <v>19</v>
      </c>
      <c r="F453" s="194" t="s">
        <v>3920</v>
      </c>
      <c r="G453" s="191"/>
      <c r="H453" s="193" t="s">
        <v>19</v>
      </c>
      <c r="I453" s="195"/>
      <c r="J453" s="191"/>
      <c r="K453" s="191"/>
      <c r="L453" s="196"/>
      <c r="M453" s="197"/>
      <c r="N453" s="198"/>
      <c r="O453" s="198"/>
      <c r="P453" s="198"/>
      <c r="Q453" s="198"/>
      <c r="R453" s="198"/>
      <c r="S453" s="198"/>
      <c r="T453" s="199"/>
      <c r="AT453" s="200" t="s">
        <v>165</v>
      </c>
      <c r="AU453" s="200" t="s">
        <v>86</v>
      </c>
      <c r="AV453" s="13" t="s">
        <v>84</v>
      </c>
      <c r="AW453" s="13" t="s">
        <v>37</v>
      </c>
      <c r="AX453" s="13" t="s">
        <v>76</v>
      </c>
      <c r="AY453" s="200" t="s">
        <v>157</v>
      </c>
    </row>
    <row r="454" spans="2:51" s="13" customFormat="1" ht="10">
      <c r="B454" s="190"/>
      <c r="C454" s="191"/>
      <c r="D454" s="192" t="s">
        <v>165</v>
      </c>
      <c r="E454" s="193" t="s">
        <v>19</v>
      </c>
      <c r="F454" s="194" t="s">
        <v>4172</v>
      </c>
      <c r="G454" s="191"/>
      <c r="H454" s="193" t="s">
        <v>19</v>
      </c>
      <c r="I454" s="195"/>
      <c r="J454" s="191"/>
      <c r="K454" s="191"/>
      <c r="L454" s="196"/>
      <c r="M454" s="197"/>
      <c r="N454" s="198"/>
      <c r="O454" s="198"/>
      <c r="P454" s="198"/>
      <c r="Q454" s="198"/>
      <c r="R454" s="198"/>
      <c r="S454" s="198"/>
      <c r="T454" s="199"/>
      <c r="AT454" s="200" t="s">
        <v>165</v>
      </c>
      <c r="AU454" s="200" t="s">
        <v>86</v>
      </c>
      <c r="AV454" s="13" t="s">
        <v>84</v>
      </c>
      <c r="AW454" s="13" t="s">
        <v>37</v>
      </c>
      <c r="AX454" s="13" t="s">
        <v>76</v>
      </c>
      <c r="AY454" s="200" t="s">
        <v>157</v>
      </c>
    </row>
    <row r="455" spans="2:51" s="14" customFormat="1" ht="10">
      <c r="B455" s="201"/>
      <c r="C455" s="202"/>
      <c r="D455" s="192" t="s">
        <v>165</v>
      </c>
      <c r="E455" s="203" t="s">
        <v>19</v>
      </c>
      <c r="F455" s="204" t="s">
        <v>4178</v>
      </c>
      <c r="G455" s="202"/>
      <c r="H455" s="205">
        <v>297.648</v>
      </c>
      <c r="I455" s="206"/>
      <c r="J455" s="202"/>
      <c r="K455" s="202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165</v>
      </c>
      <c r="AU455" s="211" t="s">
        <v>86</v>
      </c>
      <c r="AV455" s="14" t="s">
        <v>86</v>
      </c>
      <c r="AW455" s="14" t="s">
        <v>37</v>
      </c>
      <c r="AX455" s="14" t="s">
        <v>84</v>
      </c>
      <c r="AY455" s="211" t="s">
        <v>157</v>
      </c>
    </row>
    <row r="456" spans="2:51" s="14" customFormat="1" ht="10">
      <c r="B456" s="201"/>
      <c r="C456" s="202"/>
      <c r="D456" s="192" t="s">
        <v>165</v>
      </c>
      <c r="E456" s="202"/>
      <c r="F456" s="204" t="s">
        <v>4179</v>
      </c>
      <c r="G456" s="202"/>
      <c r="H456" s="205">
        <v>30.658</v>
      </c>
      <c r="I456" s="206"/>
      <c r="J456" s="202"/>
      <c r="K456" s="202"/>
      <c r="L456" s="207"/>
      <c r="M456" s="208"/>
      <c r="N456" s="209"/>
      <c r="O456" s="209"/>
      <c r="P456" s="209"/>
      <c r="Q456" s="209"/>
      <c r="R456" s="209"/>
      <c r="S456" s="209"/>
      <c r="T456" s="210"/>
      <c r="AT456" s="211" t="s">
        <v>165</v>
      </c>
      <c r="AU456" s="211" t="s">
        <v>86</v>
      </c>
      <c r="AV456" s="14" t="s">
        <v>86</v>
      </c>
      <c r="AW456" s="14" t="s">
        <v>4</v>
      </c>
      <c r="AX456" s="14" t="s">
        <v>84</v>
      </c>
      <c r="AY456" s="211" t="s">
        <v>157</v>
      </c>
    </row>
    <row r="457" spans="2:63" s="12" customFormat="1" ht="22.75" customHeight="1">
      <c r="B457" s="160"/>
      <c r="C457" s="161"/>
      <c r="D457" s="162" t="s">
        <v>75</v>
      </c>
      <c r="E457" s="174" t="s">
        <v>1575</v>
      </c>
      <c r="F457" s="174" t="s">
        <v>1576</v>
      </c>
      <c r="G457" s="161"/>
      <c r="H457" s="161"/>
      <c r="I457" s="164"/>
      <c r="J457" s="175">
        <f>BK457</f>
        <v>0</v>
      </c>
      <c r="K457" s="161"/>
      <c r="L457" s="166"/>
      <c r="M457" s="167"/>
      <c r="N457" s="168"/>
      <c r="O457" s="168"/>
      <c r="P457" s="169">
        <f>SUM(P458:P462)</f>
        <v>0</v>
      </c>
      <c r="Q457" s="168"/>
      <c r="R457" s="169">
        <f>SUM(R458:R462)</f>
        <v>0</v>
      </c>
      <c r="S457" s="168"/>
      <c r="T457" s="170">
        <f>SUM(T458:T462)</f>
        <v>0</v>
      </c>
      <c r="AR457" s="171" t="s">
        <v>84</v>
      </c>
      <c r="AT457" s="172" t="s">
        <v>75</v>
      </c>
      <c r="AU457" s="172" t="s">
        <v>84</v>
      </c>
      <c r="AY457" s="171" t="s">
        <v>157</v>
      </c>
      <c r="BK457" s="173">
        <f>SUM(BK458:BK462)</f>
        <v>0</v>
      </c>
    </row>
    <row r="458" spans="1:65" s="2" customFormat="1" ht="22.25" customHeight="1">
      <c r="A458" s="36"/>
      <c r="B458" s="37"/>
      <c r="C458" s="176" t="s">
        <v>681</v>
      </c>
      <c r="D458" s="176" t="s">
        <v>159</v>
      </c>
      <c r="E458" s="177" t="s">
        <v>1611</v>
      </c>
      <c r="F458" s="178" t="s">
        <v>1612</v>
      </c>
      <c r="G458" s="179" t="s">
        <v>483</v>
      </c>
      <c r="H458" s="180">
        <v>3.4</v>
      </c>
      <c r="I458" s="181"/>
      <c r="J458" s="182">
        <f>ROUND(I458*H458,2)</f>
        <v>0</v>
      </c>
      <c r="K458" s="183"/>
      <c r="L458" s="41"/>
      <c r="M458" s="184" t="s">
        <v>19</v>
      </c>
      <c r="N458" s="185" t="s">
        <v>47</v>
      </c>
      <c r="O458" s="66"/>
      <c r="P458" s="186">
        <f>O458*H458</f>
        <v>0</v>
      </c>
      <c r="Q458" s="186">
        <v>0</v>
      </c>
      <c r="R458" s="186">
        <f>Q458*H458</f>
        <v>0</v>
      </c>
      <c r="S458" s="186">
        <v>0</v>
      </c>
      <c r="T458" s="187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8" t="s">
        <v>163</v>
      </c>
      <c r="AT458" s="188" t="s">
        <v>159</v>
      </c>
      <c r="AU458" s="188" t="s">
        <v>86</v>
      </c>
      <c r="AY458" s="19" t="s">
        <v>157</v>
      </c>
      <c r="BE458" s="189">
        <f>IF(N458="základní",J458,0)</f>
        <v>0</v>
      </c>
      <c r="BF458" s="189">
        <f>IF(N458="snížená",J458,0)</f>
        <v>0</v>
      </c>
      <c r="BG458" s="189">
        <f>IF(N458="zákl. přenesená",J458,0)</f>
        <v>0</v>
      </c>
      <c r="BH458" s="189">
        <f>IF(N458="sníž. přenesená",J458,0)</f>
        <v>0</v>
      </c>
      <c r="BI458" s="189">
        <f>IF(N458="nulová",J458,0)</f>
        <v>0</v>
      </c>
      <c r="BJ458" s="19" t="s">
        <v>84</v>
      </c>
      <c r="BK458" s="189">
        <f>ROUND(I458*H458,2)</f>
        <v>0</v>
      </c>
      <c r="BL458" s="19" t="s">
        <v>163</v>
      </c>
      <c r="BM458" s="188" t="s">
        <v>4180</v>
      </c>
    </row>
    <row r="459" spans="1:47" s="2" customFormat="1" ht="10">
      <c r="A459" s="36"/>
      <c r="B459" s="37"/>
      <c r="C459" s="38"/>
      <c r="D459" s="212" t="s">
        <v>178</v>
      </c>
      <c r="E459" s="38"/>
      <c r="F459" s="213" t="s">
        <v>1614</v>
      </c>
      <c r="G459" s="38"/>
      <c r="H459" s="38"/>
      <c r="I459" s="214"/>
      <c r="J459" s="38"/>
      <c r="K459" s="38"/>
      <c r="L459" s="41"/>
      <c r="M459" s="215"/>
      <c r="N459" s="216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178</v>
      </c>
      <c r="AU459" s="19" t="s">
        <v>86</v>
      </c>
    </row>
    <row r="460" spans="2:51" s="13" customFormat="1" ht="10">
      <c r="B460" s="190"/>
      <c r="C460" s="191"/>
      <c r="D460" s="192" t="s">
        <v>165</v>
      </c>
      <c r="E460" s="193" t="s">
        <v>19</v>
      </c>
      <c r="F460" s="194" t="s">
        <v>387</v>
      </c>
      <c r="G460" s="191"/>
      <c r="H460" s="193" t="s">
        <v>19</v>
      </c>
      <c r="I460" s="195"/>
      <c r="J460" s="191"/>
      <c r="K460" s="191"/>
      <c r="L460" s="196"/>
      <c r="M460" s="197"/>
      <c r="N460" s="198"/>
      <c r="O460" s="198"/>
      <c r="P460" s="198"/>
      <c r="Q460" s="198"/>
      <c r="R460" s="198"/>
      <c r="S460" s="198"/>
      <c r="T460" s="199"/>
      <c r="AT460" s="200" t="s">
        <v>165</v>
      </c>
      <c r="AU460" s="200" t="s">
        <v>86</v>
      </c>
      <c r="AV460" s="13" t="s">
        <v>84</v>
      </c>
      <c r="AW460" s="13" t="s">
        <v>37</v>
      </c>
      <c r="AX460" s="13" t="s">
        <v>76</v>
      </c>
      <c r="AY460" s="200" t="s">
        <v>157</v>
      </c>
    </row>
    <row r="461" spans="2:51" s="13" customFormat="1" ht="10">
      <c r="B461" s="190"/>
      <c r="C461" s="191"/>
      <c r="D461" s="192" t="s">
        <v>165</v>
      </c>
      <c r="E461" s="193" t="s">
        <v>19</v>
      </c>
      <c r="F461" s="194" t="s">
        <v>3920</v>
      </c>
      <c r="G461" s="191"/>
      <c r="H461" s="193" t="s">
        <v>19</v>
      </c>
      <c r="I461" s="195"/>
      <c r="J461" s="191"/>
      <c r="K461" s="191"/>
      <c r="L461" s="196"/>
      <c r="M461" s="197"/>
      <c r="N461" s="198"/>
      <c r="O461" s="198"/>
      <c r="P461" s="198"/>
      <c r="Q461" s="198"/>
      <c r="R461" s="198"/>
      <c r="S461" s="198"/>
      <c r="T461" s="199"/>
      <c r="AT461" s="200" t="s">
        <v>165</v>
      </c>
      <c r="AU461" s="200" t="s">
        <v>86</v>
      </c>
      <c r="AV461" s="13" t="s">
        <v>84</v>
      </c>
      <c r="AW461" s="13" t="s">
        <v>37</v>
      </c>
      <c r="AX461" s="13" t="s">
        <v>76</v>
      </c>
      <c r="AY461" s="200" t="s">
        <v>157</v>
      </c>
    </row>
    <row r="462" spans="2:51" s="14" customFormat="1" ht="10">
      <c r="B462" s="201"/>
      <c r="C462" s="202"/>
      <c r="D462" s="192" t="s">
        <v>165</v>
      </c>
      <c r="E462" s="203" t="s">
        <v>19</v>
      </c>
      <c r="F462" s="204" t="s">
        <v>4181</v>
      </c>
      <c r="G462" s="202"/>
      <c r="H462" s="205">
        <v>3.4</v>
      </c>
      <c r="I462" s="206"/>
      <c r="J462" s="202"/>
      <c r="K462" s="202"/>
      <c r="L462" s="207"/>
      <c r="M462" s="208"/>
      <c r="N462" s="209"/>
      <c r="O462" s="209"/>
      <c r="P462" s="209"/>
      <c r="Q462" s="209"/>
      <c r="R462" s="209"/>
      <c r="S462" s="209"/>
      <c r="T462" s="210"/>
      <c r="AT462" s="211" t="s">
        <v>165</v>
      </c>
      <c r="AU462" s="211" t="s">
        <v>86</v>
      </c>
      <c r="AV462" s="14" t="s">
        <v>86</v>
      </c>
      <c r="AW462" s="14" t="s">
        <v>37</v>
      </c>
      <c r="AX462" s="14" t="s">
        <v>84</v>
      </c>
      <c r="AY462" s="211" t="s">
        <v>157</v>
      </c>
    </row>
    <row r="463" spans="2:63" s="12" customFormat="1" ht="22.75" customHeight="1">
      <c r="B463" s="160"/>
      <c r="C463" s="161"/>
      <c r="D463" s="162" t="s">
        <v>75</v>
      </c>
      <c r="E463" s="174" t="s">
        <v>1651</v>
      </c>
      <c r="F463" s="174" t="s">
        <v>1652</v>
      </c>
      <c r="G463" s="161"/>
      <c r="H463" s="161"/>
      <c r="I463" s="164"/>
      <c r="J463" s="175">
        <f>BK463</f>
        <v>0</v>
      </c>
      <c r="K463" s="161"/>
      <c r="L463" s="166"/>
      <c r="M463" s="167"/>
      <c r="N463" s="168"/>
      <c r="O463" s="168"/>
      <c r="P463" s="169">
        <f>SUM(P464:P465)</f>
        <v>0</v>
      </c>
      <c r="Q463" s="168"/>
      <c r="R463" s="169">
        <f>SUM(R464:R465)</f>
        <v>0</v>
      </c>
      <c r="S463" s="168"/>
      <c r="T463" s="170">
        <f>SUM(T464:T465)</f>
        <v>0</v>
      </c>
      <c r="AR463" s="171" t="s">
        <v>84</v>
      </c>
      <c r="AT463" s="172" t="s">
        <v>75</v>
      </c>
      <c r="AU463" s="172" t="s">
        <v>84</v>
      </c>
      <c r="AY463" s="171" t="s">
        <v>157</v>
      </c>
      <c r="BK463" s="173">
        <f>SUM(BK464:BK465)</f>
        <v>0</v>
      </c>
    </row>
    <row r="464" spans="1:65" s="2" customFormat="1" ht="22.25" customHeight="1">
      <c r="A464" s="36"/>
      <c r="B464" s="37"/>
      <c r="C464" s="176" t="s">
        <v>685</v>
      </c>
      <c r="D464" s="176" t="s">
        <v>159</v>
      </c>
      <c r="E464" s="177" t="s">
        <v>1654</v>
      </c>
      <c r="F464" s="178" t="s">
        <v>1655</v>
      </c>
      <c r="G464" s="179" t="s">
        <v>483</v>
      </c>
      <c r="H464" s="180">
        <v>80.698</v>
      </c>
      <c r="I464" s="181"/>
      <c r="J464" s="182">
        <f>ROUND(I464*H464,2)</f>
        <v>0</v>
      </c>
      <c r="K464" s="183"/>
      <c r="L464" s="41"/>
      <c r="M464" s="184" t="s">
        <v>19</v>
      </c>
      <c r="N464" s="185" t="s">
        <v>47</v>
      </c>
      <c r="O464" s="66"/>
      <c r="P464" s="186">
        <f>O464*H464</f>
        <v>0</v>
      </c>
      <c r="Q464" s="186">
        <v>0</v>
      </c>
      <c r="R464" s="186">
        <f>Q464*H464</f>
        <v>0</v>
      </c>
      <c r="S464" s="186">
        <v>0</v>
      </c>
      <c r="T464" s="187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8" t="s">
        <v>163</v>
      </c>
      <c r="AT464" s="188" t="s">
        <v>159</v>
      </c>
      <c r="AU464" s="188" t="s">
        <v>86</v>
      </c>
      <c r="AY464" s="19" t="s">
        <v>157</v>
      </c>
      <c r="BE464" s="189">
        <f>IF(N464="základní",J464,0)</f>
        <v>0</v>
      </c>
      <c r="BF464" s="189">
        <f>IF(N464="snížená",J464,0)</f>
        <v>0</v>
      </c>
      <c r="BG464" s="189">
        <f>IF(N464="zákl. přenesená",J464,0)</f>
        <v>0</v>
      </c>
      <c r="BH464" s="189">
        <f>IF(N464="sníž. přenesená",J464,0)</f>
        <v>0</v>
      </c>
      <c r="BI464" s="189">
        <f>IF(N464="nulová",J464,0)</f>
        <v>0</v>
      </c>
      <c r="BJ464" s="19" t="s">
        <v>84</v>
      </c>
      <c r="BK464" s="189">
        <f>ROUND(I464*H464,2)</f>
        <v>0</v>
      </c>
      <c r="BL464" s="19" t="s">
        <v>163</v>
      </c>
      <c r="BM464" s="188" t="s">
        <v>4182</v>
      </c>
    </row>
    <row r="465" spans="1:47" s="2" customFormat="1" ht="10">
      <c r="A465" s="36"/>
      <c r="B465" s="37"/>
      <c r="C465" s="38"/>
      <c r="D465" s="212" t="s">
        <v>178</v>
      </c>
      <c r="E465" s="38"/>
      <c r="F465" s="213" t="s">
        <v>1657</v>
      </c>
      <c r="G465" s="38"/>
      <c r="H465" s="38"/>
      <c r="I465" s="214"/>
      <c r="J465" s="38"/>
      <c r="K465" s="38"/>
      <c r="L465" s="41"/>
      <c r="M465" s="254"/>
      <c r="N465" s="255"/>
      <c r="O465" s="256"/>
      <c r="P465" s="256"/>
      <c r="Q465" s="256"/>
      <c r="R465" s="256"/>
      <c r="S465" s="256"/>
      <c r="T465" s="257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178</v>
      </c>
      <c r="AU465" s="19" t="s">
        <v>86</v>
      </c>
    </row>
    <row r="466" spans="1:31" s="2" customFormat="1" ht="7" customHeight="1">
      <c r="A466" s="36"/>
      <c r="B466" s="49"/>
      <c r="C466" s="50"/>
      <c r="D466" s="50"/>
      <c r="E466" s="50"/>
      <c r="F466" s="50"/>
      <c r="G466" s="50"/>
      <c r="H466" s="50"/>
      <c r="I466" s="50"/>
      <c r="J466" s="50"/>
      <c r="K466" s="50"/>
      <c r="L466" s="41"/>
      <c r="M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</row>
  </sheetData>
  <sheetProtection algorithmName="SHA-512" hashValue="pcERTrRQAgXwM9Z7nClAriI5QztEfdugMgjH4xTUmG3ZIcKc8xUyqpmyzfqdlt/07pFx+CguFcsUv2/NHbVi3w==" saltValue="v5fcxfgeHMMli8vctfUVZSs9TU6PLggNH2eYZQtoJQzYXBrZEWDtGxq+J9CbM3OdlZky3pHCNLfP/1XiOIGw4w==" spinCount="100000" sheet="1" objects="1" scenarios="1" formatColumns="0" formatRows="0" autoFilter="0"/>
  <autoFilter ref="C82:K46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181411131"/>
    <hyperlink ref="F102" r:id="rId2" display="https://podminky.urs.cz/item/CS_URS_2021_01/00572410"/>
    <hyperlink ref="F109" r:id="rId3" display="https://podminky.urs.cz/item/CS_URS_2021_01/182303111"/>
    <hyperlink ref="F114" r:id="rId4" display="https://podminky.urs.cz/item/CS_URS_2021_01/10371500"/>
    <hyperlink ref="F120" r:id="rId5" display="https://podminky.urs.cz/item/CS_URS_2021_01/183106612"/>
    <hyperlink ref="F131" r:id="rId6" display="https://podminky.urs.cz/item/CS_URS_2021_01/183151113"/>
    <hyperlink ref="F146" r:id="rId7" display="https://podminky.urs.cz/item/CS_URS_2021_01/183211312"/>
    <hyperlink ref="F310" r:id="rId8" display="https://podminky.urs.cz/item/CS_URS_2021_01/184102115"/>
    <hyperlink ref="F357" r:id="rId9" display="https://podminky.urs.cz/item/CS_URS_2021_01/184102211"/>
    <hyperlink ref="F397" r:id="rId10" display="https://podminky.urs.cz/item/CS_URS_2021_01/184215132"/>
    <hyperlink ref="F412" r:id="rId11" display="https://podminky.urs.cz/item/CS_URS_2021_01/60591253"/>
    <hyperlink ref="F428" r:id="rId12" display="https://podminky.urs.cz/item/CS_URS_2021_01/184911161"/>
    <hyperlink ref="F444" r:id="rId13" display="https://podminky.urs.cz/item/CS_URS_2021_01/184911421"/>
    <hyperlink ref="F451" r:id="rId14" display="https://podminky.urs.cz/item/CS_URS_2021_01/10391100"/>
    <hyperlink ref="F459" r:id="rId15" display="https://podminky.urs.cz/item/CS_URS_2021_01/997013655"/>
    <hyperlink ref="F465" r:id="rId16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119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4183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ROUND((SUM(BE83:BE100)),2)</f>
        <v>0</v>
      </c>
      <c r="G33" s="36"/>
      <c r="H33" s="36"/>
      <c r="I33" s="120">
        <v>0.21</v>
      </c>
      <c r="J33" s="119">
        <f>ROUND(((SUM(BE83:BE100))*I33),2)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ROUND((SUM(BF83:BF100)),2)</f>
        <v>0</v>
      </c>
      <c r="G34" s="36"/>
      <c r="H34" s="36"/>
      <c r="I34" s="120">
        <v>0.15</v>
      </c>
      <c r="J34" s="119">
        <f>ROUND(((SUM(BF83:BF100))*I34),2)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ROUND((SUM(BG83:BG100)),2)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ROUND((SUM(BH83:BH100)),2)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ROUND((SUM(BI83:BI100)),2)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SO00 - VRN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2812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2813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4184</v>
      </c>
      <c r="E62" s="145"/>
      <c r="F62" s="145"/>
      <c r="G62" s="145"/>
      <c r="H62" s="145"/>
      <c r="I62" s="145"/>
      <c r="J62" s="146">
        <f>J95</f>
        <v>0</v>
      </c>
      <c r="K62" s="143"/>
      <c r="L62" s="147"/>
    </row>
    <row r="63" spans="2:12" s="10" customFormat="1" ht="19.9" customHeight="1">
      <c r="B63" s="142"/>
      <c r="C63" s="143"/>
      <c r="D63" s="144" t="s">
        <v>2814</v>
      </c>
      <c r="E63" s="145"/>
      <c r="F63" s="145"/>
      <c r="G63" s="145"/>
      <c r="H63" s="145"/>
      <c r="I63" s="145"/>
      <c r="J63" s="146">
        <f>J99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7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7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5" customHeight="1">
      <c r="A70" s="36"/>
      <c r="B70" s="37"/>
      <c r="C70" s="25" t="s">
        <v>142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7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4.4" customHeight="1">
      <c r="A73" s="36"/>
      <c r="B73" s="37"/>
      <c r="C73" s="38"/>
      <c r="D73" s="38"/>
      <c r="E73" s="393" t="str">
        <f>E7</f>
        <v>Úprava prostranství před Hvězdou</v>
      </c>
      <c r="F73" s="394"/>
      <c r="G73" s="394"/>
      <c r="H73" s="394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121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5.65" customHeight="1">
      <c r="A75" s="36"/>
      <c r="B75" s="37"/>
      <c r="C75" s="38"/>
      <c r="D75" s="38"/>
      <c r="E75" s="350" t="str">
        <f>E9</f>
        <v>SO00 - VRN</v>
      </c>
      <c r="F75" s="395"/>
      <c r="G75" s="395"/>
      <c r="H75" s="395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p.č. 2675/1, 5713, 2436</v>
      </c>
      <c r="G77" s="38"/>
      <c r="H77" s="38"/>
      <c r="I77" s="31" t="s">
        <v>23</v>
      </c>
      <c r="J77" s="61" t="str">
        <f>IF(J12="","",J12)</f>
        <v>24. 11. 2021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6.4" customHeight="1">
      <c r="A79" s="36"/>
      <c r="B79" s="37"/>
      <c r="C79" s="31" t="s">
        <v>25</v>
      </c>
      <c r="D79" s="38"/>
      <c r="E79" s="38"/>
      <c r="F79" s="29" t="str">
        <f>E15</f>
        <v>Město Beroun</v>
      </c>
      <c r="G79" s="38"/>
      <c r="H79" s="38"/>
      <c r="I79" s="31" t="s">
        <v>33</v>
      </c>
      <c r="J79" s="34" t="str">
        <f>E21</f>
        <v>Spektra PRO spol. s r.o.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65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38</v>
      </c>
      <c r="J80" s="34" t="str">
        <f>E24</f>
        <v>p. Martin Donda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2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143</v>
      </c>
      <c r="D82" s="151" t="s">
        <v>61</v>
      </c>
      <c r="E82" s="151" t="s">
        <v>57</v>
      </c>
      <c r="F82" s="151" t="s">
        <v>58</v>
      </c>
      <c r="G82" s="151" t="s">
        <v>144</v>
      </c>
      <c r="H82" s="151" t="s">
        <v>145</v>
      </c>
      <c r="I82" s="151" t="s">
        <v>146</v>
      </c>
      <c r="J82" s="152" t="s">
        <v>125</v>
      </c>
      <c r="K82" s="153" t="s">
        <v>147</v>
      </c>
      <c r="L82" s="154"/>
      <c r="M82" s="70" t="s">
        <v>19</v>
      </c>
      <c r="N82" s="71" t="s">
        <v>46</v>
      </c>
      <c r="O82" s="71" t="s">
        <v>148</v>
      </c>
      <c r="P82" s="71" t="s">
        <v>149</v>
      </c>
      <c r="Q82" s="71" t="s">
        <v>150</v>
      </c>
      <c r="R82" s="71" t="s">
        <v>151</v>
      </c>
      <c r="S82" s="71" t="s">
        <v>152</v>
      </c>
      <c r="T82" s="72" t="s">
        <v>153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75" customHeight="1">
      <c r="A83" s="36"/>
      <c r="B83" s="37"/>
      <c r="C83" s="77" t="s">
        <v>154</v>
      </c>
      <c r="D83" s="38"/>
      <c r="E83" s="38"/>
      <c r="F83" s="38"/>
      <c r="G83" s="38"/>
      <c r="H83" s="38"/>
      <c r="I83" s="38"/>
      <c r="J83" s="155">
        <f>BK83</f>
        <v>0</v>
      </c>
      <c r="K83" s="38"/>
      <c r="L83" s="41"/>
      <c r="M83" s="73"/>
      <c r="N83" s="156"/>
      <c r="O83" s="74"/>
      <c r="P83" s="157">
        <f>P84</f>
        <v>0</v>
      </c>
      <c r="Q83" s="74"/>
      <c r="R83" s="157">
        <f>R84</f>
        <v>0</v>
      </c>
      <c r="S83" s="74"/>
      <c r="T83" s="158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75</v>
      </c>
      <c r="AU83" s="19" t="s">
        <v>126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75</v>
      </c>
      <c r="E84" s="163" t="s">
        <v>118</v>
      </c>
      <c r="F84" s="163" t="s">
        <v>2884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P85+P95+P99</f>
        <v>0</v>
      </c>
      <c r="Q84" s="168"/>
      <c r="R84" s="169">
        <f>R85+R95+R99</f>
        <v>0</v>
      </c>
      <c r="S84" s="168"/>
      <c r="T84" s="170">
        <f>T85+T95+T99</f>
        <v>0</v>
      </c>
      <c r="AR84" s="171" t="s">
        <v>191</v>
      </c>
      <c r="AT84" s="172" t="s">
        <v>75</v>
      </c>
      <c r="AU84" s="172" t="s">
        <v>76</v>
      </c>
      <c r="AY84" s="171" t="s">
        <v>157</v>
      </c>
      <c r="BK84" s="173">
        <f>BK85+BK95+BK99</f>
        <v>0</v>
      </c>
    </row>
    <row r="85" spans="2:63" s="12" customFormat="1" ht="22.75" customHeight="1">
      <c r="B85" s="160"/>
      <c r="C85" s="161"/>
      <c r="D85" s="162" t="s">
        <v>75</v>
      </c>
      <c r="E85" s="174" t="s">
        <v>2885</v>
      </c>
      <c r="F85" s="174" t="s">
        <v>2886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SUM(P86:P94)</f>
        <v>0</v>
      </c>
      <c r="Q85" s="168"/>
      <c r="R85" s="169">
        <f>SUM(R86:R94)</f>
        <v>0</v>
      </c>
      <c r="S85" s="168"/>
      <c r="T85" s="170">
        <f>SUM(T86:T94)</f>
        <v>0</v>
      </c>
      <c r="AR85" s="171" t="s">
        <v>191</v>
      </c>
      <c r="AT85" s="172" t="s">
        <v>75</v>
      </c>
      <c r="AU85" s="172" t="s">
        <v>84</v>
      </c>
      <c r="AY85" s="171" t="s">
        <v>157</v>
      </c>
      <c r="BK85" s="173">
        <f>SUM(BK86:BK94)</f>
        <v>0</v>
      </c>
    </row>
    <row r="86" spans="1:65" s="2" customFormat="1" ht="14.4" customHeight="1">
      <c r="A86" s="36"/>
      <c r="B86" s="37"/>
      <c r="C86" s="176" t="s">
        <v>84</v>
      </c>
      <c r="D86" s="176" t="s">
        <v>159</v>
      </c>
      <c r="E86" s="177" t="s">
        <v>4185</v>
      </c>
      <c r="F86" s="178" t="s">
        <v>4186</v>
      </c>
      <c r="G86" s="179" t="s">
        <v>2162</v>
      </c>
      <c r="H86" s="180">
        <v>1</v>
      </c>
      <c r="I86" s="181"/>
      <c r="J86" s="182">
        <f>ROUND(I86*H86,2)</f>
        <v>0</v>
      </c>
      <c r="K86" s="183"/>
      <c r="L86" s="41"/>
      <c r="M86" s="184" t="s">
        <v>19</v>
      </c>
      <c r="N86" s="185" t="s">
        <v>47</v>
      </c>
      <c r="O86" s="66"/>
      <c r="P86" s="186">
        <f>O86*H86</f>
        <v>0</v>
      </c>
      <c r="Q86" s="186">
        <v>0</v>
      </c>
      <c r="R86" s="186">
        <f>Q86*H86</f>
        <v>0</v>
      </c>
      <c r="S86" s="186">
        <v>0</v>
      </c>
      <c r="T86" s="187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8" t="s">
        <v>2889</v>
      </c>
      <c r="AT86" s="188" t="s">
        <v>159</v>
      </c>
      <c r="AU86" s="188" t="s">
        <v>86</v>
      </c>
      <c r="AY86" s="19" t="s">
        <v>157</v>
      </c>
      <c r="BE86" s="189">
        <f>IF(N86="základní",J86,0)</f>
        <v>0</v>
      </c>
      <c r="BF86" s="189">
        <f>IF(N86="snížená",J86,0)</f>
        <v>0</v>
      </c>
      <c r="BG86" s="189">
        <f>IF(N86="zákl. přenesená",J86,0)</f>
        <v>0</v>
      </c>
      <c r="BH86" s="189">
        <f>IF(N86="sníž. přenesená",J86,0)</f>
        <v>0</v>
      </c>
      <c r="BI86" s="189">
        <f>IF(N86="nulová",J86,0)</f>
        <v>0</v>
      </c>
      <c r="BJ86" s="19" t="s">
        <v>84</v>
      </c>
      <c r="BK86" s="189">
        <f>ROUND(I86*H86,2)</f>
        <v>0</v>
      </c>
      <c r="BL86" s="19" t="s">
        <v>2889</v>
      </c>
      <c r="BM86" s="188" t="s">
        <v>4187</v>
      </c>
    </row>
    <row r="87" spans="1:47" s="2" customFormat="1" ht="10">
      <c r="A87" s="36"/>
      <c r="B87" s="37"/>
      <c r="C87" s="38"/>
      <c r="D87" s="212" t="s">
        <v>178</v>
      </c>
      <c r="E87" s="38"/>
      <c r="F87" s="213" t="s">
        <v>4188</v>
      </c>
      <c r="G87" s="38"/>
      <c r="H87" s="38"/>
      <c r="I87" s="214"/>
      <c r="J87" s="38"/>
      <c r="K87" s="38"/>
      <c r="L87" s="41"/>
      <c r="M87" s="215"/>
      <c r="N87" s="216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178</v>
      </c>
      <c r="AU87" s="19" t="s">
        <v>86</v>
      </c>
    </row>
    <row r="88" spans="2:51" s="14" customFormat="1" ht="10">
      <c r="B88" s="201"/>
      <c r="C88" s="202"/>
      <c r="D88" s="192" t="s">
        <v>165</v>
      </c>
      <c r="E88" s="203" t="s">
        <v>19</v>
      </c>
      <c r="F88" s="204" t="s">
        <v>4189</v>
      </c>
      <c r="G88" s="202"/>
      <c r="H88" s="205">
        <v>1</v>
      </c>
      <c r="I88" s="206"/>
      <c r="J88" s="202"/>
      <c r="K88" s="202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165</v>
      </c>
      <c r="AU88" s="211" t="s">
        <v>86</v>
      </c>
      <c r="AV88" s="14" t="s">
        <v>86</v>
      </c>
      <c r="AW88" s="14" t="s">
        <v>37</v>
      </c>
      <c r="AX88" s="14" t="s">
        <v>84</v>
      </c>
      <c r="AY88" s="211" t="s">
        <v>157</v>
      </c>
    </row>
    <row r="89" spans="1:65" s="2" customFormat="1" ht="14.4" customHeight="1">
      <c r="A89" s="36"/>
      <c r="B89" s="37"/>
      <c r="C89" s="176" t="s">
        <v>86</v>
      </c>
      <c r="D89" s="176" t="s">
        <v>159</v>
      </c>
      <c r="E89" s="177" t="s">
        <v>4190</v>
      </c>
      <c r="F89" s="178" t="s">
        <v>4191</v>
      </c>
      <c r="G89" s="179" t="s">
        <v>2162</v>
      </c>
      <c r="H89" s="180">
        <v>1</v>
      </c>
      <c r="I89" s="181"/>
      <c r="J89" s="182">
        <f>ROUND(I89*H89,2)</f>
        <v>0</v>
      </c>
      <c r="K89" s="183"/>
      <c r="L89" s="41"/>
      <c r="M89" s="184" t="s">
        <v>19</v>
      </c>
      <c r="N89" s="185" t="s">
        <v>47</v>
      </c>
      <c r="O89" s="66"/>
      <c r="P89" s="186">
        <f>O89*H89</f>
        <v>0</v>
      </c>
      <c r="Q89" s="186">
        <v>0</v>
      </c>
      <c r="R89" s="186">
        <f>Q89*H89</f>
        <v>0</v>
      </c>
      <c r="S89" s="186">
        <v>0</v>
      </c>
      <c r="T89" s="187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8" t="s">
        <v>163</v>
      </c>
      <c r="AT89" s="188" t="s">
        <v>159</v>
      </c>
      <c r="AU89" s="188" t="s">
        <v>86</v>
      </c>
      <c r="AY89" s="19" t="s">
        <v>157</v>
      </c>
      <c r="BE89" s="189">
        <f>IF(N89="základní",J89,0)</f>
        <v>0</v>
      </c>
      <c r="BF89" s="189">
        <f>IF(N89="snížená",J89,0)</f>
        <v>0</v>
      </c>
      <c r="BG89" s="189">
        <f>IF(N89="zákl. přenesená",J89,0)</f>
        <v>0</v>
      </c>
      <c r="BH89" s="189">
        <f>IF(N89="sníž. přenesená",J89,0)</f>
        <v>0</v>
      </c>
      <c r="BI89" s="189">
        <f>IF(N89="nulová",J89,0)</f>
        <v>0</v>
      </c>
      <c r="BJ89" s="19" t="s">
        <v>84</v>
      </c>
      <c r="BK89" s="189">
        <f>ROUND(I89*H89,2)</f>
        <v>0</v>
      </c>
      <c r="BL89" s="19" t="s">
        <v>163</v>
      </c>
      <c r="BM89" s="188" t="s">
        <v>4192</v>
      </c>
    </row>
    <row r="90" spans="1:65" s="2" customFormat="1" ht="14.4" customHeight="1">
      <c r="A90" s="36"/>
      <c r="B90" s="37"/>
      <c r="C90" s="176" t="s">
        <v>173</v>
      </c>
      <c r="D90" s="176" t="s">
        <v>159</v>
      </c>
      <c r="E90" s="177" t="s">
        <v>4193</v>
      </c>
      <c r="F90" s="178" t="s">
        <v>4194</v>
      </c>
      <c r="G90" s="179" t="s">
        <v>2162</v>
      </c>
      <c r="H90" s="180">
        <v>1</v>
      </c>
      <c r="I90" s="181"/>
      <c r="J90" s="182">
        <f>ROUND(I90*H90,2)</f>
        <v>0</v>
      </c>
      <c r="K90" s="183"/>
      <c r="L90" s="41"/>
      <c r="M90" s="184" t="s">
        <v>19</v>
      </c>
      <c r="N90" s="185" t="s">
        <v>47</v>
      </c>
      <c r="O90" s="66"/>
      <c r="P90" s="186">
        <f>O90*H90</f>
        <v>0</v>
      </c>
      <c r="Q90" s="186">
        <v>0</v>
      </c>
      <c r="R90" s="186">
        <f>Q90*H90</f>
        <v>0</v>
      </c>
      <c r="S90" s="186">
        <v>0</v>
      </c>
      <c r="T90" s="187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8" t="s">
        <v>2889</v>
      </c>
      <c r="AT90" s="188" t="s">
        <v>159</v>
      </c>
      <c r="AU90" s="188" t="s">
        <v>86</v>
      </c>
      <c r="AY90" s="19" t="s">
        <v>157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19" t="s">
        <v>84</v>
      </c>
      <c r="BK90" s="189">
        <f>ROUND(I90*H90,2)</f>
        <v>0</v>
      </c>
      <c r="BL90" s="19" t="s">
        <v>2889</v>
      </c>
      <c r="BM90" s="188" t="s">
        <v>4195</v>
      </c>
    </row>
    <row r="91" spans="1:65" s="2" customFormat="1" ht="14.4" customHeight="1">
      <c r="A91" s="36"/>
      <c r="B91" s="37"/>
      <c r="C91" s="176" t="s">
        <v>163</v>
      </c>
      <c r="D91" s="176" t="s">
        <v>159</v>
      </c>
      <c r="E91" s="177" t="s">
        <v>4196</v>
      </c>
      <c r="F91" s="178" t="s">
        <v>4197</v>
      </c>
      <c r="G91" s="179" t="s">
        <v>2162</v>
      </c>
      <c r="H91" s="180">
        <v>1</v>
      </c>
      <c r="I91" s="181"/>
      <c r="J91" s="182">
        <f>ROUND(I91*H91,2)</f>
        <v>0</v>
      </c>
      <c r="K91" s="183"/>
      <c r="L91" s="41"/>
      <c r="M91" s="184" t="s">
        <v>19</v>
      </c>
      <c r="N91" s="185" t="s">
        <v>47</v>
      </c>
      <c r="O91" s="66"/>
      <c r="P91" s="186">
        <f>O91*H91</f>
        <v>0</v>
      </c>
      <c r="Q91" s="186">
        <v>0</v>
      </c>
      <c r="R91" s="186">
        <f>Q91*H91</f>
        <v>0</v>
      </c>
      <c r="S91" s="186">
        <v>0</v>
      </c>
      <c r="T91" s="187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8" t="s">
        <v>2889</v>
      </c>
      <c r="AT91" s="188" t="s">
        <v>159</v>
      </c>
      <c r="AU91" s="188" t="s">
        <v>86</v>
      </c>
      <c r="AY91" s="19" t="s">
        <v>157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9" t="s">
        <v>84</v>
      </c>
      <c r="BK91" s="189">
        <f>ROUND(I91*H91,2)</f>
        <v>0</v>
      </c>
      <c r="BL91" s="19" t="s">
        <v>2889</v>
      </c>
      <c r="BM91" s="188" t="s">
        <v>4198</v>
      </c>
    </row>
    <row r="92" spans="2:51" s="14" customFormat="1" ht="10">
      <c r="B92" s="201"/>
      <c r="C92" s="202"/>
      <c r="D92" s="192" t="s">
        <v>165</v>
      </c>
      <c r="E92" s="203" t="s">
        <v>19</v>
      </c>
      <c r="F92" s="204" t="s">
        <v>4199</v>
      </c>
      <c r="G92" s="202"/>
      <c r="H92" s="205">
        <v>1</v>
      </c>
      <c r="I92" s="206"/>
      <c r="J92" s="202"/>
      <c r="K92" s="202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165</v>
      </c>
      <c r="AU92" s="211" t="s">
        <v>86</v>
      </c>
      <c r="AV92" s="14" t="s">
        <v>86</v>
      </c>
      <c r="AW92" s="14" t="s">
        <v>37</v>
      </c>
      <c r="AX92" s="14" t="s">
        <v>84</v>
      </c>
      <c r="AY92" s="211" t="s">
        <v>157</v>
      </c>
    </row>
    <row r="93" spans="1:65" s="2" customFormat="1" ht="14.4" customHeight="1">
      <c r="A93" s="36"/>
      <c r="B93" s="37"/>
      <c r="C93" s="176" t="s">
        <v>191</v>
      </c>
      <c r="D93" s="176" t="s">
        <v>159</v>
      </c>
      <c r="E93" s="177" t="s">
        <v>4200</v>
      </c>
      <c r="F93" s="178" t="s">
        <v>4201</v>
      </c>
      <c r="G93" s="179" t="s">
        <v>2162</v>
      </c>
      <c r="H93" s="180">
        <v>1</v>
      </c>
      <c r="I93" s="181"/>
      <c r="J93" s="182">
        <f>ROUND(I93*H93,2)</f>
        <v>0</v>
      </c>
      <c r="K93" s="183"/>
      <c r="L93" s="41"/>
      <c r="M93" s="184" t="s">
        <v>19</v>
      </c>
      <c r="N93" s="185" t="s">
        <v>47</v>
      </c>
      <c r="O93" s="66"/>
      <c r="P93" s="186">
        <f>O93*H93</f>
        <v>0</v>
      </c>
      <c r="Q93" s="186">
        <v>0</v>
      </c>
      <c r="R93" s="186">
        <f>Q93*H93</f>
        <v>0</v>
      </c>
      <c r="S93" s="186">
        <v>0</v>
      </c>
      <c r="T93" s="187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8" t="s">
        <v>2889</v>
      </c>
      <c r="AT93" s="188" t="s">
        <v>159</v>
      </c>
      <c r="AU93" s="188" t="s">
        <v>86</v>
      </c>
      <c r="AY93" s="19" t="s">
        <v>157</v>
      </c>
      <c r="BE93" s="189">
        <f>IF(N93="základní",J93,0)</f>
        <v>0</v>
      </c>
      <c r="BF93" s="189">
        <f>IF(N93="snížená",J93,0)</f>
        <v>0</v>
      </c>
      <c r="BG93" s="189">
        <f>IF(N93="zákl. přenesená",J93,0)</f>
        <v>0</v>
      </c>
      <c r="BH93" s="189">
        <f>IF(N93="sníž. přenesená",J93,0)</f>
        <v>0</v>
      </c>
      <c r="BI93" s="189">
        <f>IF(N93="nulová",J93,0)</f>
        <v>0</v>
      </c>
      <c r="BJ93" s="19" t="s">
        <v>84</v>
      </c>
      <c r="BK93" s="189">
        <f>ROUND(I93*H93,2)</f>
        <v>0</v>
      </c>
      <c r="BL93" s="19" t="s">
        <v>2889</v>
      </c>
      <c r="BM93" s="188" t="s">
        <v>4202</v>
      </c>
    </row>
    <row r="94" spans="1:65" s="2" customFormat="1" ht="14.4" customHeight="1">
      <c r="A94" s="36"/>
      <c r="B94" s="37"/>
      <c r="C94" s="176" t="s">
        <v>196</v>
      </c>
      <c r="D94" s="176" t="s">
        <v>159</v>
      </c>
      <c r="E94" s="177" t="s">
        <v>4203</v>
      </c>
      <c r="F94" s="178" t="s">
        <v>4204</v>
      </c>
      <c r="G94" s="179" t="s">
        <v>2162</v>
      </c>
      <c r="H94" s="180">
        <v>1</v>
      </c>
      <c r="I94" s="181"/>
      <c r="J94" s="182">
        <f>ROUND(I94*H94,2)</f>
        <v>0</v>
      </c>
      <c r="K94" s="183"/>
      <c r="L94" s="41"/>
      <c r="M94" s="184" t="s">
        <v>19</v>
      </c>
      <c r="N94" s="185" t="s">
        <v>47</v>
      </c>
      <c r="O94" s="66"/>
      <c r="P94" s="186">
        <f>O94*H94</f>
        <v>0</v>
      </c>
      <c r="Q94" s="186">
        <v>0</v>
      </c>
      <c r="R94" s="186">
        <f>Q94*H94</f>
        <v>0</v>
      </c>
      <c r="S94" s="186">
        <v>0</v>
      </c>
      <c r="T94" s="18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8" t="s">
        <v>2889</v>
      </c>
      <c r="AT94" s="188" t="s">
        <v>159</v>
      </c>
      <c r="AU94" s="188" t="s">
        <v>86</v>
      </c>
      <c r="AY94" s="19" t="s">
        <v>157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9" t="s">
        <v>84</v>
      </c>
      <c r="BK94" s="189">
        <f>ROUND(I94*H94,2)</f>
        <v>0</v>
      </c>
      <c r="BL94" s="19" t="s">
        <v>2889</v>
      </c>
      <c r="BM94" s="188" t="s">
        <v>4205</v>
      </c>
    </row>
    <row r="95" spans="2:63" s="12" customFormat="1" ht="22.75" customHeight="1">
      <c r="B95" s="160"/>
      <c r="C95" s="161"/>
      <c r="D95" s="162" t="s">
        <v>75</v>
      </c>
      <c r="E95" s="174" t="s">
        <v>4206</v>
      </c>
      <c r="F95" s="174" t="s">
        <v>4207</v>
      </c>
      <c r="G95" s="161"/>
      <c r="H95" s="161"/>
      <c r="I95" s="164"/>
      <c r="J95" s="175">
        <f>BK95</f>
        <v>0</v>
      </c>
      <c r="K95" s="161"/>
      <c r="L95" s="166"/>
      <c r="M95" s="167"/>
      <c r="N95" s="168"/>
      <c r="O95" s="168"/>
      <c r="P95" s="169">
        <f>SUM(P96:P98)</f>
        <v>0</v>
      </c>
      <c r="Q95" s="168"/>
      <c r="R95" s="169">
        <f>SUM(R96:R98)</f>
        <v>0</v>
      </c>
      <c r="S95" s="168"/>
      <c r="T95" s="170">
        <f>SUM(T96:T98)</f>
        <v>0</v>
      </c>
      <c r="AR95" s="171" t="s">
        <v>191</v>
      </c>
      <c r="AT95" s="172" t="s">
        <v>75</v>
      </c>
      <c r="AU95" s="172" t="s">
        <v>84</v>
      </c>
      <c r="AY95" s="171" t="s">
        <v>157</v>
      </c>
      <c r="BK95" s="173">
        <f>SUM(BK96:BK98)</f>
        <v>0</v>
      </c>
    </row>
    <row r="96" spans="1:65" s="2" customFormat="1" ht="19.75" customHeight="1">
      <c r="A96" s="36"/>
      <c r="B96" s="37"/>
      <c r="C96" s="176" t="s">
        <v>203</v>
      </c>
      <c r="D96" s="176" t="s">
        <v>159</v>
      </c>
      <c r="E96" s="177" t="s">
        <v>4208</v>
      </c>
      <c r="F96" s="178" t="s">
        <v>4209</v>
      </c>
      <c r="G96" s="179" t="s">
        <v>2162</v>
      </c>
      <c r="H96" s="180">
        <v>1</v>
      </c>
      <c r="I96" s="181"/>
      <c r="J96" s="182">
        <f>ROUND(I96*H96,2)</f>
        <v>0</v>
      </c>
      <c r="K96" s="183"/>
      <c r="L96" s="41"/>
      <c r="M96" s="184" t="s">
        <v>19</v>
      </c>
      <c r="N96" s="185" t="s">
        <v>47</v>
      </c>
      <c r="O96" s="66"/>
      <c r="P96" s="186">
        <f>O96*H96</f>
        <v>0</v>
      </c>
      <c r="Q96" s="186">
        <v>0</v>
      </c>
      <c r="R96" s="186">
        <f>Q96*H96</f>
        <v>0</v>
      </c>
      <c r="S96" s="186">
        <v>0</v>
      </c>
      <c r="T96" s="187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8" t="s">
        <v>2889</v>
      </c>
      <c r="AT96" s="188" t="s">
        <v>159</v>
      </c>
      <c r="AU96" s="188" t="s">
        <v>86</v>
      </c>
      <c r="AY96" s="19" t="s">
        <v>157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19" t="s">
        <v>84</v>
      </c>
      <c r="BK96" s="189">
        <f>ROUND(I96*H96,2)</f>
        <v>0</v>
      </c>
      <c r="BL96" s="19" t="s">
        <v>2889</v>
      </c>
      <c r="BM96" s="188" t="s">
        <v>4210</v>
      </c>
    </row>
    <row r="97" spans="1:65" s="2" customFormat="1" ht="14.4" customHeight="1">
      <c r="A97" s="36"/>
      <c r="B97" s="37"/>
      <c r="C97" s="176" t="s">
        <v>211</v>
      </c>
      <c r="D97" s="176" t="s">
        <v>159</v>
      </c>
      <c r="E97" s="177" t="s">
        <v>4211</v>
      </c>
      <c r="F97" s="178" t="s">
        <v>4212</v>
      </c>
      <c r="G97" s="179" t="s">
        <v>2162</v>
      </c>
      <c r="H97" s="180">
        <v>1</v>
      </c>
      <c r="I97" s="181"/>
      <c r="J97" s="182">
        <f>ROUND(I97*H97,2)</f>
        <v>0</v>
      </c>
      <c r="K97" s="183"/>
      <c r="L97" s="41"/>
      <c r="M97" s="184" t="s">
        <v>19</v>
      </c>
      <c r="N97" s="185" t="s">
        <v>47</v>
      </c>
      <c r="O97" s="66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8" t="s">
        <v>2889</v>
      </c>
      <c r="AT97" s="188" t="s">
        <v>159</v>
      </c>
      <c r="AU97" s="188" t="s">
        <v>86</v>
      </c>
      <c r="AY97" s="19" t="s">
        <v>157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84</v>
      </c>
      <c r="BK97" s="189">
        <f>ROUND(I97*H97,2)</f>
        <v>0</v>
      </c>
      <c r="BL97" s="19" t="s">
        <v>2889</v>
      </c>
      <c r="BM97" s="188" t="s">
        <v>4213</v>
      </c>
    </row>
    <row r="98" spans="1:65" s="2" customFormat="1" ht="14.4" customHeight="1">
      <c r="A98" s="36"/>
      <c r="B98" s="37"/>
      <c r="C98" s="176" t="s">
        <v>221</v>
      </c>
      <c r="D98" s="176" t="s">
        <v>159</v>
      </c>
      <c r="E98" s="177" t="s">
        <v>4214</v>
      </c>
      <c r="F98" s="178" t="s">
        <v>4215</v>
      </c>
      <c r="G98" s="179" t="s">
        <v>2162</v>
      </c>
      <c r="H98" s="180">
        <v>1</v>
      </c>
      <c r="I98" s="181"/>
      <c r="J98" s="182">
        <f>ROUND(I98*H98,2)</f>
        <v>0</v>
      </c>
      <c r="K98" s="183"/>
      <c r="L98" s="41"/>
      <c r="M98" s="184" t="s">
        <v>19</v>
      </c>
      <c r="N98" s="185" t="s">
        <v>47</v>
      </c>
      <c r="O98" s="66"/>
      <c r="P98" s="186">
        <f>O98*H98</f>
        <v>0</v>
      </c>
      <c r="Q98" s="186">
        <v>0</v>
      </c>
      <c r="R98" s="186">
        <f>Q98*H98</f>
        <v>0</v>
      </c>
      <c r="S98" s="186">
        <v>0</v>
      </c>
      <c r="T98" s="187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8" t="s">
        <v>2889</v>
      </c>
      <c r="AT98" s="188" t="s">
        <v>159</v>
      </c>
      <c r="AU98" s="188" t="s">
        <v>86</v>
      </c>
      <c r="AY98" s="19" t="s">
        <v>157</v>
      </c>
      <c r="BE98" s="189">
        <f>IF(N98="základní",J98,0)</f>
        <v>0</v>
      </c>
      <c r="BF98" s="189">
        <f>IF(N98="snížená",J98,0)</f>
        <v>0</v>
      </c>
      <c r="BG98" s="189">
        <f>IF(N98="zákl. přenesená",J98,0)</f>
        <v>0</v>
      </c>
      <c r="BH98" s="189">
        <f>IF(N98="sníž. přenesená",J98,0)</f>
        <v>0</v>
      </c>
      <c r="BI98" s="189">
        <f>IF(N98="nulová",J98,0)</f>
        <v>0</v>
      </c>
      <c r="BJ98" s="19" t="s">
        <v>84</v>
      </c>
      <c r="BK98" s="189">
        <f>ROUND(I98*H98,2)</f>
        <v>0</v>
      </c>
      <c r="BL98" s="19" t="s">
        <v>2889</v>
      </c>
      <c r="BM98" s="188" t="s">
        <v>4216</v>
      </c>
    </row>
    <row r="99" spans="2:63" s="12" customFormat="1" ht="22.75" customHeight="1">
      <c r="B99" s="160"/>
      <c r="C99" s="161"/>
      <c r="D99" s="162" t="s">
        <v>75</v>
      </c>
      <c r="E99" s="174" t="s">
        <v>2893</v>
      </c>
      <c r="F99" s="174" t="s">
        <v>2894</v>
      </c>
      <c r="G99" s="161"/>
      <c r="H99" s="161"/>
      <c r="I99" s="164"/>
      <c r="J99" s="175">
        <f>BK99</f>
        <v>0</v>
      </c>
      <c r="K99" s="161"/>
      <c r="L99" s="166"/>
      <c r="M99" s="167"/>
      <c r="N99" s="168"/>
      <c r="O99" s="168"/>
      <c r="P99" s="169">
        <f>P100</f>
        <v>0</v>
      </c>
      <c r="Q99" s="168"/>
      <c r="R99" s="169">
        <f>R100</f>
        <v>0</v>
      </c>
      <c r="S99" s="168"/>
      <c r="T99" s="170">
        <f>T100</f>
        <v>0</v>
      </c>
      <c r="AR99" s="171" t="s">
        <v>191</v>
      </c>
      <c r="AT99" s="172" t="s">
        <v>75</v>
      </c>
      <c r="AU99" s="172" t="s">
        <v>84</v>
      </c>
      <c r="AY99" s="171" t="s">
        <v>157</v>
      </c>
      <c r="BK99" s="173">
        <f>BK100</f>
        <v>0</v>
      </c>
    </row>
    <row r="100" spans="1:65" s="2" customFormat="1" ht="14.4" customHeight="1">
      <c r="A100" s="36"/>
      <c r="B100" s="37"/>
      <c r="C100" s="176" t="s">
        <v>244</v>
      </c>
      <c r="D100" s="176" t="s">
        <v>159</v>
      </c>
      <c r="E100" s="177" t="s">
        <v>4217</v>
      </c>
      <c r="F100" s="178" t="s">
        <v>4218</v>
      </c>
      <c r="G100" s="179" t="s">
        <v>2162</v>
      </c>
      <c r="H100" s="180">
        <v>1</v>
      </c>
      <c r="I100" s="181"/>
      <c r="J100" s="182">
        <f>ROUND(I100*H100,2)</f>
        <v>0</v>
      </c>
      <c r="K100" s="183"/>
      <c r="L100" s="41"/>
      <c r="M100" s="261" t="s">
        <v>19</v>
      </c>
      <c r="N100" s="262" t="s">
        <v>47</v>
      </c>
      <c r="O100" s="256"/>
      <c r="P100" s="263">
        <f>O100*H100</f>
        <v>0</v>
      </c>
      <c r="Q100" s="263">
        <v>0</v>
      </c>
      <c r="R100" s="263">
        <f>Q100*H100</f>
        <v>0</v>
      </c>
      <c r="S100" s="263">
        <v>0</v>
      </c>
      <c r="T100" s="26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8" t="s">
        <v>2889</v>
      </c>
      <c r="AT100" s="188" t="s">
        <v>159</v>
      </c>
      <c r="AU100" s="188" t="s">
        <v>86</v>
      </c>
      <c r="AY100" s="19" t="s">
        <v>157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84</v>
      </c>
      <c r="BK100" s="189">
        <f>ROUND(I100*H100,2)</f>
        <v>0</v>
      </c>
      <c r="BL100" s="19" t="s">
        <v>2889</v>
      </c>
      <c r="BM100" s="188" t="s">
        <v>4219</v>
      </c>
    </row>
    <row r="101" spans="1:31" s="2" customFormat="1" ht="7" customHeight="1">
      <c r="A101" s="36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41"/>
      <c r="M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</sheetData>
  <sheetProtection algorithmName="SHA-512" hashValue="7o7FKcu/WynTO9XFMz9lGy2cw4299NTBEJwknsyKIiVehRkQsD91kcdcAZUQsLTWAv3G8ccaASOFFBQuaeLCcg==" saltValue="4DbQ4c8ON6mdU+nyFpujpj1wddcRpltYsJ+oKyjqKW80d5m5lLmH2wttEA0KREsy3iEazFMrc59Vg77G/5qX9w==" spinCount="100000" sheet="1" objects="1" scenarios="1" formatColumns="0" formatRows="0" autoFilter="0"/>
  <autoFilter ref="C82:K10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1/01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7" customFormat="1" ht="45" customHeight="1">
      <c r="B3" s="269"/>
      <c r="C3" s="397" t="s">
        <v>4220</v>
      </c>
      <c r="D3" s="397"/>
      <c r="E3" s="397"/>
      <c r="F3" s="397"/>
      <c r="G3" s="397"/>
      <c r="H3" s="397"/>
      <c r="I3" s="397"/>
      <c r="J3" s="397"/>
      <c r="K3" s="270"/>
    </row>
    <row r="4" spans="2:11" s="1" customFormat="1" ht="25.5" customHeight="1">
      <c r="B4" s="271"/>
      <c r="C4" s="402" t="s">
        <v>4221</v>
      </c>
      <c r="D4" s="402"/>
      <c r="E4" s="402"/>
      <c r="F4" s="402"/>
      <c r="G4" s="402"/>
      <c r="H4" s="402"/>
      <c r="I4" s="402"/>
      <c r="J4" s="402"/>
      <c r="K4" s="272"/>
    </row>
    <row r="5" spans="2:11" s="1" customFormat="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1"/>
      <c r="C6" s="401" t="s">
        <v>4222</v>
      </c>
      <c r="D6" s="401"/>
      <c r="E6" s="401"/>
      <c r="F6" s="401"/>
      <c r="G6" s="401"/>
      <c r="H6" s="401"/>
      <c r="I6" s="401"/>
      <c r="J6" s="401"/>
      <c r="K6" s="272"/>
    </row>
    <row r="7" spans="2:11" s="1" customFormat="1" ht="15" customHeight="1">
      <c r="B7" s="275"/>
      <c r="C7" s="401" t="s">
        <v>4223</v>
      </c>
      <c r="D7" s="401"/>
      <c r="E7" s="401"/>
      <c r="F7" s="401"/>
      <c r="G7" s="401"/>
      <c r="H7" s="401"/>
      <c r="I7" s="401"/>
      <c r="J7" s="401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401" t="s">
        <v>4224</v>
      </c>
      <c r="D9" s="401"/>
      <c r="E9" s="401"/>
      <c r="F9" s="401"/>
      <c r="G9" s="401"/>
      <c r="H9" s="401"/>
      <c r="I9" s="401"/>
      <c r="J9" s="401"/>
      <c r="K9" s="272"/>
    </row>
    <row r="10" spans="2:11" s="1" customFormat="1" ht="15" customHeight="1">
      <c r="B10" s="275"/>
      <c r="C10" s="274"/>
      <c r="D10" s="401" t="s">
        <v>4225</v>
      </c>
      <c r="E10" s="401"/>
      <c r="F10" s="401"/>
      <c r="G10" s="401"/>
      <c r="H10" s="401"/>
      <c r="I10" s="401"/>
      <c r="J10" s="401"/>
      <c r="K10" s="272"/>
    </row>
    <row r="11" spans="2:11" s="1" customFormat="1" ht="15" customHeight="1">
      <c r="B11" s="275"/>
      <c r="C11" s="276"/>
      <c r="D11" s="401" t="s">
        <v>4226</v>
      </c>
      <c r="E11" s="401"/>
      <c r="F11" s="401"/>
      <c r="G11" s="401"/>
      <c r="H11" s="401"/>
      <c r="I11" s="401"/>
      <c r="J11" s="401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4227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401" t="s">
        <v>4228</v>
      </c>
      <c r="E15" s="401"/>
      <c r="F15" s="401"/>
      <c r="G15" s="401"/>
      <c r="H15" s="401"/>
      <c r="I15" s="401"/>
      <c r="J15" s="401"/>
      <c r="K15" s="272"/>
    </row>
    <row r="16" spans="2:11" s="1" customFormat="1" ht="15" customHeight="1">
      <c r="B16" s="275"/>
      <c r="C16" s="276"/>
      <c r="D16" s="401" t="s">
        <v>4229</v>
      </c>
      <c r="E16" s="401"/>
      <c r="F16" s="401"/>
      <c r="G16" s="401"/>
      <c r="H16" s="401"/>
      <c r="I16" s="401"/>
      <c r="J16" s="401"/>
      <c r="K16" s="272"/>
    </row>
    <row r="17" spans="2:11" s="1" customFormat="1" ht="15" customHeight="1">
      <c r="B17" s="275"/>
      <c r="C17" s="276"/>
      <c r="D17" s="401" t="s">
        <v>4230</v>
      </c>
      <c r="E17" s="401"/>
      <c r="F17" s="401"/>
      <c r="G17" s="401"/>
      <c r="H17" s="401"/>
      <c r="I17" s="401"/>
      <c r="J17" s="401"/>
      <c r="K17" s="272"/>
    </row>
    <row r="18" spans="2:11" s="1" customFormat="1" ht="15" customHeight="1">
      <c r="B18" s="275"/>
      <c r="C18" s="276"/>
      <c r="D18" s="276"/>
      <c r="E18" s="278" t="s">
        <v>83</v>
      </c>
      <c r="F18" s="401" t="s">
        <v>4231</v>
      </c>
      <c r="G18" s="401"/>
      <c r="H18" s="401"/>
      <c r="I18" s="401"/>
      <c r="J18" s="401"/>
      <c r="K18" s="272"/>
    </row>
    <row r="19" spans="2:11" s="1" customFormat="1" ht="15" customHeight="1">
      <c r="B19" s="275"/>
      <c r="C19" s="276"/>
      <c r="D19" s="276"/>
      <c r="E19" s="278" t="s">
        <v>4232</v>
      </c>
      <c r="F19" s="401" t="s">
        <v>4233</v>
      </c>
      <c r="G19" s="401"/>
      <c r="H19" s="401"/>
      <c r="I19" s="401"/>
      <c r="J19" s="401"/>
      <c r="K19" s="272"/>
    </row>
    <row r="20" spans="2:11" s="1" customFormat="1" ht="15" customHeight="1">
      <c r="B20" s="275"/>
      <c r="C20" s="276"/>
      <c r="D20" s="276"/>
      <c r="E20" s="278" t="s">
        <v>4234</v>
      </c>
      <c r="F20" s="401" t="s">
        <v>4235</v>
      </c>
      <c r="G20" s="401"/>
      <c r="H20" s="401"/>
      <c r="I20" s="401"/>
      <c r="J20" s="401"/>
      <c r="K20" s="272"/>
    </row>
    <row r="21" spans="2:11" s="1" customFormat="1" ht="15" customHeight="1">
      <c r="B21" s="275"/>
      <c r="C21" s="276"/>
      <c r="D21" s="276"/>
      <c r="E21" s="278" t="s">
        <v>4236</v>
      </c>
      <c r="F21" s="401" t="s">
        <v>4237</v>
      </c>
      <c r="G21" s="401"/>
      <c r="H21" s="401"/>
      <c r="I21" s="401"/>
      <c r="J21" s="401"/>
      <c r="K21" s="272"/>
    </row>
    <row r="22" spans="2:11" s="1" customFormat="1" ht="15" customHeight="1">
      <c r="B22" s="275"/>
      <c r="C22" s="276"/>
      <c r="D22" s="276"/>
      <c r="E22" s="278" t="s">
        <v>4238</v>
      </c>
      <c r="F22" s="401" t="s">
        <v>4239</v>
      </c>
      <c r="G22" s="401"/>
      <c r="H22" s="401"/>
      <c r="I22" s="401"/>
      <c r="J22" s="401"/>
      <c r="K22" s="272"/>
    </row>
    <row r="23" spans="2:11" s="1" customFormat="1" ht="15" customHeight="1">
      <c r="B23" s="275"/>
      <c r="C23" s="276"/>
      <c r="D23" s="276"/>
      <c r="E23" s="278" t="s">
        <v>4240</v>
      </c>
      <c r="F23" s="401" t="s">
        <v>4241</v>
      </c>
      <c r="G23" s="401"/>
      <c r="H23" s="401"/>
      <c r="I23" s="401"/>
      <c r="J23" s="401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401" t="s">
        <v>4242</v>
      </c>
      <c r="D25" s="401"/>
      <c r="E25" s="401"/>
      <c r="F25" s="401"/>
      <c r="G25" s="401"/>
      <c r="H25" s="401"/>
      <c r="I25" s="401"/>
      <c r="J25" s="401"/>
      <c r="K25" s="272"/>
    </row>
    <row r="26" spans="2:11" s="1" customFormat="1" ht="15" customHeight="1">
      <c r="B26" s="275"/>
      <c r="C26" s="401" t="s">
        <v>4243</v>
      </c>
      <c r="D26" s="401"/>
      <c r="E26" s="401"/>
      <c r="F26" s="401"/>
      <c r="G26" s="401"/>
      <c r="H26" s="401"/>
      <c r="I26" s="401"/>
      <c r="J26" s="401"/>
      <c r="K26" s="272"/>
    </row>
    <row r="27" spans="2:11" s="1" customFormat="1" ht="15" customHeight="1">
      <c r="B27" s="275"/>
      <c r="C27" s="274"/>
      <c r="D27" s="401" t="s">
        <v>4244</v>
      </c>
      <c r="E27" s="401"/>
      <c r="F27" s="401"/>
      <c r="G27" s="401"/>
      <c r="H27" s="401"/>
      <c r="I27" s="401"/>
      <c r="J27" s="401"/>
      <c r="K27" s="272"/>
    </row>
    <row r="28" spans="2:11" s="1" customFormat="1" ht="15" customHeight="1">
      <c r="B28" s="275"/>
      <c r="C28" s="276"/>
      <c r="D28" s="401" t="s">
        <v>4245</v>
      </c>
      <c r="E28" s="401"/>
      <c r="F28" s="401"/>
      <c r="G28" s="401"/>
      <c r="H28" s="401"/>
      <c r="I28" s="401"/>
      <c r="J28" s="401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401" t="s">
        <v>4246</v>
      </c>
      <c r="E30" s="401"/>
      <c r="F30" s="401"/>
      <c r="G30" s="401"/>
      <c r="H30" s="401"/>
      <c r="I30" s="401"/>
      <c r="J30" s="401"/>
      <c r="K30" s="272"/>
    </row>
    <row r="31" spans="2:11" s="1" customFormat="1" ht="15" customHeight="1">
      <c r="B31" s="275"/>
      <c r="C31" s="276"/>
      <c r="D31" s="401" t="s">
        <v>4247</v>
      </c>
      <c r="E31" s="401"/>
      <c r="F31" s="401"/>
      <c r="G31" s="401"/>
      <c r="H31" s="401"/>
      <c r="I31" s="401"/>
      <c r="J31" s="401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401" t="s">
        <v>4248</v>
      </c>
      <c r="E33" s="401"/>
      <c r="F33" s="401"/>
      <c r="G33" s="401"/>
      <c r="H33" s="401"/>
      <c r="I33" s="401"/>
      <c r="J33" s="401"/>
      <c r="K33" s="272"/>
    </row>
    <row r="34" spans="2:11" s="1" customFormat="1" ht="15" customHeight="1">
      <c r="B34" s="275"/>
      <c r="C34" s="276"/>
      <c r="D34" s="401" t="s">
        <v>4249</v>
      </c>
      <c r="E34" s="401"/>
      <c r="F34" s="401"/>
      <c r="G34" s="401"/>
      <c r="H34" s="401"/>
      <c r="I34" s="401"/>
      <c r="J34" s="401"/>
      <c r="K34" s="272"/>
    </row>
    <row r="35" spans="2:11" s="1" customFormat="1" ht="15" customHeight="1">
      <c r="B35" s="275"/>
      <c r="C35" s="276"/>
      <c r="D35" s="401" t="s">
        <v>4250</v>
      </c>
      <c r="E35" s="401"/>
      <c r="F35" s="401"/>
      <c r="G35" s="401"/>
      <c r="H35" s="401"/>
      <c r="I35" s="401"/>
      <c r="J35" s="401"/>
      <c r="K35" s="272"/>
    </row>
    <row r="36" spans="2:11" s="1" customFormat="1" ht="15" customHeight="1">
      <c r="B36" s="275"/>
      <c r="C36" s="276"/>
      <c r="D36" s="274"/>
      <c r="E36" s="277" t="s">
        <v>143</v>
      </c>
      <c r="F36" s="274"/>
      <c r="G36" s="401" t="s">
        <v>4251</v>
      </c>
      <c r="H36" s="401"/>
      <c r="I36" s="401"/>
      <c r="J36" s="401"/>
      <c r="K36" s="272"/>
    </row>
    <row r="37" spans="2:11" s="1" customFormat="1" ht="30.75" customHeight="1">
      <c r="B37" s="275"/>
      <c r="C37" s="276"/>
      <c r="D37" s="274"/>
      <c r="E37" s="277" t="s">
        <v>4252</v>
      </c>
      <c r="F37" s="274"/>
      <c r="G37" s="401" t="s">
        <v>4253</v>
      </c>
      <c r="H37" s="401"/>
      <c r="I37" s="401"/>
      <c r="J37" s="401"/>
      <c r="K37" s="272"/>
    </row>
    <row r="38" spans="2:11" s="1" customFormat="1" ht="15" customHeight="1">
      <c r="B38" s="275"/>
      <c r="C38" s="276"/>
      <c r="D38" s="274"/>
      <c r="E38" s="277" t="s">
        <v>57</v>
      </c>
      <c r="F38" s="274"/>
      <c r="G38" s="401" t="s">
        <v>4254</v>
      </c>
      <c r="H38" s="401"/>
      <c r="I38" s="401"/>
      <c r="J38" s="401"/>
      <c r="K38" s="272"/>
    </row>
    <row r="39" spans="2:11" s="1" customFormat="1" ht="15" customHeight="1">
      <c r="B39" s="275"/>
      <c r="C39" s="276"/>
      <c r="D39" s="274"/>
      <c r="E39" s="277" t="s">
        <v>58</v>
      </c>
      <c r="F39" s="274"/>
      <c r="G39" s="401" t="s">
        <v>4255</v>
      </c>
      <c r="H39" s="401"/>
      <c r="I39" s="401"/>
      <c r="J39" s="401"/>
      <c r="K39" s="272"/>
    </row>
    <row r="40" spans="2:11" s="1" customFormat="1" ht="15" customHeight="1">
      <c r="B40" s="275"/>
      <c r="C40" s="276"/>
      <c r="D40" s="274"/>
      <c r="E40" s="277" t="s">
        <v>144</v>
      </c>
      <c r="F40" s="274"/>
      <c r="G40" s="401" t="s">
        <v>4256</v>
      </c>
      <c r="H40" s="401"/>
      <c r="I40" s="401"/>
      <c r="J40" s="401"/>
      <c r="K40" s="272"/>
    </row>
    <row r="41" spans="2:11" s="1" customFormat="1" ht="15" customHeight="1">
      <c r="B41" s="275"/>
      <c r="C41" s="276"/>
      <c r="D41" s="274"/>
      <c r="E41" s="277" t="s">
        <v>145</v>
      </c>
      <c r="F41" s="274"/>
      <c r="G41" s="401" t="s">
        <v>4257</v>
      </c>
      <c r="H41" s="401"/>
      <c r="I41" s="401"/>
      <c r="J41" s="401"/>
      <c r="K41" s="272"/>
    </row>
    <row r="42" spans="2:11" s="1" customFormat="1" ht="15" customHeight="1">
      <c r="B42" s="275"/>
      <c r="C42" s="276"/>
      <c r="D42" s="274"/>
      <c r="E42" s="277" t="s">
        <v>4258</v>
      </c>
      <c r="F42" s="274"/>
      <c r="G42" s="401" t="s">
        <v>4259</v>
      </c>
      <c r="H42" s="401"/>
      <c r="I42" s="401"/>
      <c r="J42" s="401"/>
      <c r="K42" s="272"/>
    </row>
    <row r="43" spans="2:11" s="1" customFormat="1" ht="15" customHeight="1">
      <c r="B43" s="275"/>
      <c r="C43" s="276"/>
      <c r="D43" s="274"/>
      <c r="E43" s="277"/>
      <c r="F43" s="274"/>
      <c r="G43" s="401" t="s">
        <v>4260</v>
      </c>
      <c r="H43" s="401"/>
      <c r="I43" s="401"/>
      <c r="J43" s="401"/>
      <c r="K43" s="272"/>
    </row>
    <row r="44" spans="2:11" s="1" customFormat="1" ht="15" customHeight="1">
      <c r="B44" s="275"/>
      <c r="C44" s="276"/>
      <c r="D44" s="274"/>
      <c r="E44" s="277" t="s">
        <v>4261</v>
      </c>
      <c r="F44" s="274"/>
      <c r="G44" s="401" t="s">
        <v>4262</v>
      </c>
      <c r="H44" s="401"/>
      <c r="I44" s="401"/>
      <c r="J44" s="401"/>
      <c r="K44" s="272"/>
    </row>
    <row r="45" spans="2:11" s="1" customFormat="1" ht="15" customHeight="1">
      <c r="B45" s="275"/>
      <c r="C45" s="276"/>
      <c r="D45" s="274"/>
      <c r="E45" s="277" t="s">
        <v>147</v>
      </c>
      <c r="F45" s="274"/>
      <c r="G45" s="401" t="s">
        <v>4263</v>
      </c>
      <c r="H45" s="401"/>
      <c r="I45" s="401"/>
      <c r="J45" s="401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401" t="s">
        <v>4264</v>
      </c>
      <c r="E47" s="401"/>
      <c r="F47" s="401"/>
      <c r="G47" s="401"/>
      <c r="H47" s="401"/>
      <c r="I47" s="401"/>
      <c r="J47" s="401"/>
      <c r="K47" s="272"/>
    </row>
    <row r="48" spans="2:11" s="1" customFormat="1" ht="15" customHeight="1">
      <c r="B48" s="275"/>
      <c r="C48" s="276"/>
      <c r="D48" s="276"/>
      <c r="E48" s="401" t="s">
        <v>4265</v>
      </c>
      <c r="F48" s="401"/>
      <c r="G48" s="401"/>
      <c r="H48" s="401"/>
      <c r="I48" s="401"/>
      <c r="J48" s="401"/>
      <c r="K48" s="272"/>
    </row>
    <row r="49" spans="2:11" s="1" customFormat="1" ht="15" customHeight="1">
      <c r="B49" s="275"/>
      <c r="C49" s="276"/>
      <c r="D49" s="276"/>
      <c r="E49" s="401" t="s">
        <v>4266</v>
      </c>
      <c r="F49" s="401"/>
      <c r="G49" s="401"/>
      <c r="H49" s="401"/>
      <c r="I49" s="401"/>
      <c r="J49" s="401"/>
      <c r="K49" s="272"/>
    </row>
    <row r="50" spans="2:11" s="1" customFormat="1" ht="15" customHeight="1">
      <c r="B50" s="275"/>
      <c r="C50" s="276"/>
      <c r="D50" s="276"/>
      <c r="E50" s="401" t="s">
        <v>4267</v>
      </c>
      <c r="F50" s="401"/>
      <c r="G50" s="401"/>
      <c r="H50" s="401"/>
      <c r="I50" s="401"/>
      <c r="J50" s="401"/>
      <c r="K50" s="272"/>
    </row>
    <row r="51" spans="2:11" s="1" customFormat="1" ht="15" customHeight="1">
      <c r="B51" s="275"/>
      <c r="C51" s="276"/>
      <c r="D51" s="401" t="s">
        <v>4268</v>
      </c>
      <c r="E51" s="401"/>
      <c r="F51" s="401"/>
      <c r="G51" s="401"/>
      <c r="H51" s="401"/>
      <c r="I51" s="401"/>
      <c r="J51" s="401"/>
      <c r="K51" s="272"/>
    </row>
    <row r="52" spans="2:11" s="1" customFormat="1" ht="25.5" customHeight="1">
      <c r="B52" s="271"/>
      <c r="C52" s="402" t="s">
        <v>4269</v>
      </c>
      <c r="D52" s="402"/>
      <c r="E52" s="402"/>
      <c r="F52" s="402"/>
      <c r="G52" s="402"/>
      <c r="H52" s="402"/>
      <c r="I52" s="402"/>
      <c r="J52" s="402"/>
      <c r="K52" s="272"/>
    </row>
    <row r="53" spans="2:11" s="1" customFormat="1" ht="5.25" customHeight="1">
      <c r="B53" s="271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1"/>
      <c r="C54" s="401" t="s">
        <v>4270</v>
      </c>
      <c r="D54" s="401"/>
      <c r="E54" s="401"/>
      <c r="F54" s="401"/>
      <c r="G54" s="401"/>
      <c r="H54" s="401"/>
      <c r="I54" s="401"/>
      <c r="J54" s="401"/>
      <c r="K54" s="272"/>
    </row>
    <row r="55" spans="2:11" s="1" customFormat="1" ht="15" customHeight="1">
      <c r="B55" s="271"/>
      <c r="C55" s="401" t="s">
        <v>4271</v>
      </c>
      <c r="D55" s="401"/>
      <c r="E55" s="401"/>
      <c r="F55" s="401"/>
      <c r="G55" s="401"/>
      <c r="H55" s="401"/>
      <c r="I55" s="401"/>
      <c r="J55" s="401"/>
      <c r="K55" s="272"/>
    </row>
    <row r="56" spans="2:11" s="1" customFormat="1" ht="12.75" customHeight="1">
      <c r="B56" s="271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1"/>
      <c r="C57" s="401" t="s">
        <v>4272</v>
      </c>
      <c r="D57" s="401"/>
      <c r="E57" s="401"/>
      <c r="F57" s="401"/>
      <c r="G57" s="401"/>
      <c r="H57" s="401"/>
      <c r="I57" s="401"/>
      <c r="J57" s="401"/>
      <c r="K57" s="272"/>
    </row>
    <row r="58" spans="2:11" s="1" customFormat="1" ht="15" customHeight="1">
      <c r="B58" s="271"/>
      <c r="C58" s="276"/>
      <c r="D58" s="401" t="s">
        <v>4273</v>
      </c>
      <c r="E58" s="401"/>
      <c r="F58" s="401"/>
      <c r="G58" s="401"/>
      <c r="H58" s="401"/>
      <c r="I58" s="401"/>
      <c r="J58" s="401"/>
      <c r="K58" s="272"/>
    </row>
    <row r="59" spans="2:11" s="1" customFormat="1" ht="15" customHeight="1">
      <c r="B59" s="271"/>
      <c r="C59" s="276"/>
      <c r="D59" s="401" t="s">
        <v>4274</v>
      </c>
      <c r="E59" s="401"/>
      <c r="F59" s="401"/>
      <c r="G59" s="401"/>
      <c r="H59" s="401"/>
      <c r="I59" s="401"/>
      <c r="J59" s="401"/>
      <c r="K59" s="272"/>
    </row>
    <row r="60" spans="2:11" s="1" customFormat="1" ht="15" customHeight="1">
      <c r="B60" s="271"/>
      <c r="C60" s="276"/>
      <c r="D60" s="401" t="s">
        <v>4275</v>
      </c>
      <c r="E60" s="401"/>
      <c r="F60" s="401"/>
      <c r="G60" s="401"/>
      <c r="H60" s="401"/>
      <c r="I60" s="401"/>
      <c r="J60" s="401"/>
      <c r="K60" s="272"/>
    </row>
    <row r="61" spans="2:11" s="1" customFormat="1" ht="15" customHeight="1">
      <c r="B61" s="271"/>
      <c r="C61" s="276"/>
      <c r="D61" s="401" t="s">
        <v>4276</v>
      </c>
      <c r="E61" s="401"/>
      <c r="F61" s="401"/>
      <c r="G61" s="401"/>
      <c r="H61" s="401"/>
      <c r="I61" s="401"/>
      <c r="J61" s="401"/>
      <c r="K61" s="272"/>
    </row>
    <row r="62" spans="2:11" s="1" customFormat="1" ht="15" customHeight="1">
      <c r="B62" s="271"/>
      <c r="C62" s="276"/>
      <c r="D62" s="403" t="s">
        <v>4277</v>
      </c>
      <c r="E62" s="403"/>
      <c r="F62" s="403"/>
      <c r="G62" s="403"/>
      <c r="H62" s="403"/>
      <c r="I62" s="403"/>
      <c r="J62" s="403"/>
      <c r="K62" s="272"/>
    </row>
    <row r="63" spans="2:11" s="1" customFormat="1" ht="15" customHeight="1">
      <c r="B63" s="271"/>
      <c r="C63" s="276"/>
      <c r="D63" s="401" t="s">
        <v>4278</v>
      </c>
      <c r="E63" s="401"/>
      <c r="F63" s="401"/>
      <c r="G63" s="401"/>
      <c r="H63" s="401"/>
      <c r="I63" s="401"/>
      <c r="J63" s="401"/>
      <c r="K63" s="272"/>
    </row>
    <row r="64" spans="2:11" s="1" customFormat="1" ht="12.75" customHeight="1">
      <c r="B64" s="271"/>
      <c r="C64" s="276"/>
      <c r="D64" s="276"/>
      <c r="E64" s="279"/>
      <c r="F64" s="276"/>
      <c r="G64" s="276"/>
      <c r="H64" s="276"/>
      <c r="I64" s="276"/>
      <c r="J64" s="276"/>
      <c r="K64" s="272"/>
    </row>
    <row r="65" spans="2:11" s="1" customFormat="1" ht="15" customHeight="1">
      <c r="B65" s="271"/>
      <c r="C65" s="276"/>
      <c r="D65" s="401" t="s">
        <v>4279</v>
      </c>
      <c r="E65" s="401"/>
      <c r="F65" s="401"/>
      <c r="G65" s="401"/>
      <c r="H65" s="401"/>
      <c r="I65" s="401"/>
      <c r="J65" s="401"/>
      <c r="K65" s="272"/>
    </row>
    <row r="66" spans="2:11" s="1" customFormat="1" ht="15" customHeight="1">
      <c r="B66" s="271"/>
      <c r="C66" s="276"/>
      <c r="D66" s="403" t="s">
        <v>4280</v>
      </c>
      <c r="E66" s="403"/>
      <c r="F66" s="403"/>
      <c r="G66" s="403"/>
      <c r="H66" s="403"/>
      <c r="I66" s="403"/>
      <c r="J66" s="403"/>
      <c r="K66" s="272"/>
    </row>
    <row r="67" spans="2:11" s="1" customFormat="1" ht="15" customHeight="1">
      <c r="B67" s="271"/>
      <c r="C67" s="276"/>
      <c r="D67" s="401" t="s">
        <v>4281</v>
      </c>
      <c r="E67" s="401"/>
      <c r="F67" s="401"/>
      <c r="G67" s="401"/>
      <c r="H67" s="401"/>
      <c r="I67" s="401"/>
      <c r="J67" s="401"/>
      <c r="K67" s="272"/>
    </row>
    <row r="68" spans="2:11" s="1" customFormat="1" ht="15" customHeight="1">
      <c r="B68" s="271"/>
      <c r="C68" s="276"/>
      <c r="D68" s="401" t="s">
        <v>4282</v>
      </c>
      <c r="E68" s="401"/>
      <c r="F68" s="401"/>
      <c r="G68" s="401"/>
      <c r="H68" s="401"/>
      <c r="I68" s="401"/>
      <c r="J68" s="401"/>
      <c r="K68" s="272"/>
    </row>
    <row r="69" spans="2:11" s="1" customFormat="1" ht="15" customHeight="1">
      <c r="B69" s="271"/>
      <c r="C69" s="276"/>
      <c r="D69" s="401" t="s">
        <v>4283</v>
      </c>
      <c r="E69" s="401"/>
      <c r="F69" s="401"/>
      <c r="G69" s="401"/>
      <c r="H69" s="401"/>
      <c r="I69" s="401"/>
      <c r="J69" s="401"/>
      <c r="K69" s="272"/>
    </row>
    <row r="70" spans="2:11" s="1" customFormat="1" ht="15" customHeight="1">
      <c r="B70" s="271"/>
      <c r="C70" s="276"/>
      <c r="D70" s="401" t="s">
        <v>4284</v>
      </c>
      <c r="E70" s="401"/>
      <c r="F70" s="401"/>
      <c r="G70" s="401"/>
      <c r="H70" s="401"/>
      <c r="I70" s="401"/>
      <c r="J70" s="401"/>
      <c r="K70" s="272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396" t="s">
        <v>4285</v>
      </c>
      <c r="D75" s="396"/>
      <c r="E75" s="396"/>
      <c r="F75" s="396"/>
      <c r="G75" s="396"/>
      <c r="H75" s="396"/>
      <c r="I75" s="396"/>
      <c r="J75" s="396"/>
      <c r="K75" s="289"/>
    </row>
    <row r="76" spans="2:11" s="1" customFormat="1" ht="17.25" customHeight="1">
      <c r="B76" s="288"/>
      <c r="C76" s="290" t="s">
        <v>4286</v>
      </c>
      <c r="D76" s="290"/>
      <c r="E76" s="290"/>
      <c r="F76" s="290" t="s">
        <v>4287</v>
      </c>
      <c r="G76" s="291"/>
      <c r="H76" s="290" t="s">
        <v>58</v>
      </c>
      <c r="I76" s="290" t="s">
        <v>61</v>
      </c>
      <c r="J76" s="290" t="s">
        <v>4288</v>
      </c>
      <c r="K76" s="289"/>
    </row>
    <row r="77" spans="2:11" s="1" customFormat="1" ht="17.25" customHeight="1">
      <c r="B77" s="288"/>
      <c r="C77" s="292" t="s">
        <v>4289</v>
      </c>
      <c r="D77" s="292"/>
      <c r="E77" s="292"/>
      <c r="F77" s="293" t="s">
        <v>4290</v>
      </c>
      <c r="G77" s="294"/>
      <c r="H77" s="292"/>
      <c r="I77" s="292"/>
      <c r="J77" s="292" t="s">
        <v>4291</v>
      </c>
      <c r="K77" s="289"/>
    </row>
    <row r="78" spans="2:11" s="1" customFormat="1" ht="5.25" customHeight="1">
      <c r="B78" s="288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8"/>
      <c r="C79" s="277" t="s">
        <v>57</v>
      </c>
      <c r="D79" s="297"/>
      <c r="E79" s="297"/>
      <c r="F79" s="298" t="s">
        <v>4292</v>
      </c>
      <c r="G79" s="299"/>
      <c r="H79" s="277" t="s">
        <v>4293</v>
      </c>
      <c r="I79" s="277" t="s">
        <v>4294</v>
      </c>
      <c r="J79" s="277">
        <v>20</v>
      </c>
      <c r="K79" s="289"/>
    </row>
    <row r="80" spans="2:11" s="1" customFormat="1" ht="15" customHeight="1">
      <c r="B80" s="288"/>
      <c r="C80" s="277" t="s">
        <v>4295</v>
      </c>
      <c r="D80" s="277"/>
      <c r="E80" s="277"/>
      <c r="F80" s="298" t="s">
        <v>4292</v>
      </c>
      <c r="G80" s="299"/>
      <c r="H80" s="277" t="s">
        <v>4296</v>
      </c>
      <c r="I80" s="277" t="s">
        <v>4294</v>
      </c>
      <c r="J80" s="277">
        <v>120</v>
      </c>
      <c r="K80" s="289"/>
    </row>
    <row r="81" spans="2:11" s="1" customFormat="1" ht="15" customHeight="1">
      <c r="B81" s="300"/>
      <c r="C81" s="277" t="s">
        <v>4297</v>
      </c>
      <c r="D81" s="277"/>
      <c r="E81" s="277"/>
      <c r="F81" s="298" t="s">
        <v>4298</v>
      </c>
      <c r="G81" s="299"/>
      <c r="H81" s="277" t="s">
        <v>4299</v>
      </c>
      <c r="I81" s="277" t="s">
        <v>4294</v>
      </c>
      <c r="J81" s="277">
        <v>50</v>
      </c>
      <c r="K81" s="289"/>
    </row>
    <row r="82" spans="2:11" s="1" customFormat="1" ht="15" customHeight="1">
      <c r="B82" s="300"/>
      <c r="C82" s="277" t="s">
        <v>4300</v>
      </c>
      <c r="D82" s="277"/>
      <c r="E82" s="277"/>
      <c r="F82" s="298" t="s">
        <v>4292</v>
      </c>
      <c r="G82" s="299"/>
      <c r="H82" s="277" t="s">
        <v>4301</v>
      </c>
      <c r="I82" s="277" t="s">
        <v>4302</v>
      </c>
      <c r="J82" s="277"/>
      <c r="K82" s="289"/>
    </row>
    <row r="83" spans="2:11" s="1" customFormat="1" ht="15" customHeight="1">
      <c r="B83" s="300"/>
      <c r="C83" s="301" t="s">
        <v>4303</v>
      </c>
      <c r="D83" s="301"/>
      <c r="E83" s="301"/>
      <c r="F83" s="302" t="s">
        <v>4298</v>
      </c>
      <c r="G83" s="301"/>
      <c r="H83" s="301" t="s">
        <v>4304</v>
      </c>
      <c r="I83" s="301" t="s">
        <v>4294</v>
      </c>
      <c r="J83" s="301">
        <v>15</v>
      </c>
      <c r="K83" s="289"/>
    </row>
    <row r="84" spans="2:11" s="1" customFormat="1" ht="15" customHeight="1">
      <c r="B84" s="300"/>
      <c r="C84" s="301" t="s">
        <v>4305</v>
      </c>
      <c r="D84" s="301"/>
      <c r="E84" s="301"/>
      <c r="F84" s="302" t="s">
        <v>4298</v>
      </c>
      <c r="G84" s="301"/>
      <c r="H84" s="301" t="s">
        <v>4306</v>
      </c>
      <c r="I84" s="301" t="s">
        <v>4294</v>
      </c>
      <c r="J84" s="301">
        <v>15</v>
      </c>
      <c r="K84" s="289"/>
    </row>
    <row r="85" spans="2:11" s="1" customFormat="1" ht="15" customHeight="1">
      <c r="B85" s="300"/>
      <c r="C85" s="301" t="s">
        <v>4307</v>
      </c>
      <c r="D85" s="301"/>
      <c r="E85" s="301"/>
      <c r="F85" s="302" t="s">
        <v>4298</v>
      </c>
      <c r="G85" s="301"/>
      <c r="H85" s="301" t="s">
        <v>4308</v>
      </c>
      <c r="I85" s="301" t="s">
        <v>4294</v>
      </c>
      <c r="J85" s="301">
        <v>20</v>
      </c>
      <c r="K85" s="289"/>
    </row>
    <row r="86" spans="2:11" s="1" customFormat="1" ht="15" customHeight="1">
      <c r="B86" s="300"/>
      <c r="C86" s="301" t="s">
        <v>4309</v>
      </c>
      <c r="D86" s="301"/>
      <c r="E86" s="301"/>
      <c r="F86" s="302" t="s">
        <v>4298</v>
      </c>
      <c r="G86" s="301"/>
      <c r="H86" s="301" t="s">
        <v>4310</v>
      </c>
      <c r="I86" s="301" t="s">
        <v>4294</v>
      </c>
      <c r="J86" s="301">
        <v>20</v>
      </c>
      <c r="K86" s="289"/>
    </row>
    <row r="87" spans="2:11" s="1" customFormat="1" ht="15" customHeight="1">
      <c r="B87" s="300"/>
      <c r="C87" s="277" t="s">
        <v>4311</v>
      </c>
      <c r="D87" s="277"/>
      <c r="E87" s="277"/>
      <c r="F87" s="298" t="s">
        <v>4298</v>
      </c>
      <c r="G87" s="299"/>
      <c r="H87" s="277" t="s">
        <v>4312</v>
      </c>
      <c r="I87" s="277" t="s">
        <v>4294</v>
      </c>
      <c r="J87" s="277">
        <v>50</v>
      </c>
      <c r="K87" s="289"/>
    </row>
    <row r="88" spans="2:11" s="1" customFormat="1" ht="15" customHeight="1">
      <c r="B88" s="300"/>
      <c r="C88" s="277" t="s">
        <v>4313</v>
      </c>
      <c r="D88" s="277"/>
      <c r="E88" s="277"/>
      <c r="F88" s="298" t="s">
        <v>4298</v>
      </c>
      <c r="G88" s="299"/>
      <c r="H88" s="277" t="s">
        <v>4314</v>
      </c>
      <c r="I88" s="277" t="s">
        <v>4294</v>
      </c>
      <c r="J88" s="277">
        <v>20</v>
      </c>
      <c r="K88" s="289"/>
    </row>
    <row r="89" spans="2:11" s="1" customFormat="1" ht="15" customHeight="1">
      <c r="B89" s="300"/>
      <c r="C89" s="277" t="s">
        <v>4315</v>
      </c>
      <c r="D89" s="277"/>
      <c r="E89" s="277"/>
      <c r="F89" s="298" t="s">
        <v>4298</v>
      </c>
      <c r="G89" s="299"/>
      <c r="H89" s="277" t="s">
        <v>4316</v>
      </c>
      <c r="I89" s="277" t="s">
        <v>4294</v>
      </c>
      <c r="J89" s="277">
        <v>20</v>
      </c>
      <c r="K89" s="289"/>
    </row>
    <row r="90" spans="2:11" s="1" customFormat="1" ht="15" customHeight="1">
      <c r="B90" s="300"/>
      <c r="C90" s="277" t="s">
        <v>4317</v>
      </c>
      <c r="D90" s="277"/>
      <c r="E90" s="277"/>
      <c r="F90" s="298" t="s">
        <v>4298</v>
      </c>
      <c r="G90" s="299"/>
      <c r="H90" s="277" t="s">
        <v>4318</v>
      </c>
      <c r="I90" s="277" t="s">
        <v>4294</v>
      </c>
      <c r="J90" s="277">
        <v>50</v>
      </c>
      <c r="K90" s="289"/>
    </row>
    <row r="91" spans="2:11" s="1" customFormat="1" ht="15" customHeight="1">
      <c r="B91" s="300"/>
      <c r="C91" s="277" t="s">
        <v>4319</v>
      </c>
      <c r="D91" s="277"/>
      <c r="E91" s="277"/>
      <c r="F91" s="298" t="s">
        <v>4298</v>
      </c>
      <c r="G91" s="299"/>
      <c r="H91" s="277" t="s">
        <v>4319</v>
      </c>
      <c r="I91" s="277" t="s">
        <v>4294</v>
      </c>
      <c r="J91" s="277">
        <v>50</v>
      </c>
      <c r="K91" s="289"/>
    </row>
    <row r="92" spans="2:11" s="1" customFormat="1" ht="15" customHeight="1">
      <c r="B92" s="300"/>
      <c r="C92" s="277" t="s">
        <v>4320</v>
      </c>
      <c r="D92" s="277"/>
      <c r="E92" s="277"/>
      <c r="F92" s="298" t="s">
        <v>4298</v>
      </c>
      <c r="G92" s="299"/>
      <c r="H92" s="277" t="s">
        <v>4321</v>
      </c>
      <c r="I92" s="277" t="s">
        <v>4294</v>
      </c>
      <c r="J92" s="277">
        <v>255</v>
      </c>
      <c r="K92" s="289"/>
    </row>
    <row r="93" spans="2:11" s="1" customFormat="1" ht="15" customHeight="1">
      <c r="B93" s="300"/>
      <c r="C93" s="277" t="s">
        <v>4322</v>
      </c>
      <c r="D93" s="277"/>
      <c r="E93" s="277"/>
      <c r="F93" s="298" t="s">
        <v>4292</v>
      </c>
      <c r="G93" s="299"/>
      <c r="H93" s="277" t="s">
        <v>4323</v>
      </c>
      <c r="I93" s="277" t="s">
        <v>4324</v>
      </c>
      <c r="J93" s="277"/>
      <c r="K93" s="289"/>
    </row>
    <row r="94" spans="2:11" s="1" customFormat="1" ht="15" customHeight="1">
      <c r="B94" s="300"/>
      <c r="C94" s="277" t="s">
        <v>4325</v>
      </c>
      <c r="D94" s="277"/>
      <c r="E94" s="277"/>
      <c r="F94" s="298" t="s">
        <v>4292</v>
      </c>
      <c r="G94" s="299"/>
      <c r="H94" s="277" t="s">
        <v>4326</v>
      </c>
      <c r="I94" s="277" t="s">
        <v>4327</v>
      </c>
      <c r="J94" s="277"/>
      <c r="K94" s="289"/>
    </row>
    <row r="95" spans="2:11" s="1" customFormat="1" ht="15" customHeight="1">
      <c r="B95" s="300"/>
      <c r="C95" s="277" t="s">
        <v>4328</v>
      </c>
      <c r="D95" s="277"/>
      <c r="E95" s="277"/>
      <c r="F95" s="298" t="s">
        <v>4292</v>
      </c>
      <c r="G95" s="299"/>
      <c r="H95" s="277" t="s">
        <v>4328</v>
      </c>
      <c r="I95" s="277" t="s">
        <v>4327</v>
      </c>
      <c r="J95" s="277"/>
      <c r="K95" s="289"/>
    </row>
    <row r="96" spans="2:11" s="1" customFormat="1" ht="15" customHeight="1">
      <c r="B96" s="300"/>
      <c r="C96" s="277" t="s">
        <v>42</v>
      </c>
      <c r="D96" s="277"/>
      <c r="E96" s="277"/>
      <c r="F96" s="298" t="s">
        <v>4292</v>
      </c>
      <c r="G96" s="299"/>
      <c r="H96" s="277" t="s">
        <v>4329</v>
      </c>
      <c r="I96" s="277" t="s">
        <v>4327</v>
      </c>
      <c r="J96" s="277"/>
      <c r="K96" s="289"/>
    </row>
    <row r="97" spans="2:11" s="1" customFormat="1" ht="15" customHeight="1">
      <c r="B97" s="300"/>
      <c r="C97" s="277" t="s">
        <v>52</v>
      </c>
      <c r="D97" s="277"/>
      <c r="E97" s="277"/>
      <c r="F97" s="298" t="s">
        <v>4292</v>
      </c>
      <c r="G97" s="299"/>
      <c r="H97" s="277" t="s">
        <v>4330</v>
      </c>
      <c r="I97" s="277" t="s">
        <v>4327</v>
      </c>
      <c r="J97" s="277"/>
      <c r="K97" s="289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396" t="s">
        <v>4331</v>
      </c>
      <c r="D102" s="396"/>
      <c r="E102" s="396"/>
      <c r="F102" s="396"/>
      <c r="G102" s="396"/>
      <c r="H102" s="396"/>
      <c r="I102" s="396"/>
      <c r="J102" s="396"/>
      <c r="K102" s="289"/>
    </row>
    <row r="103" spans="2:11" s="1" customFormat="1" ht="17.25" customHeight="1">
      <c r="B103" s="288"/>
      <c r="C103" s="290" t="s">
        <v>4286</v>
      </c>
      <c r="D103" s="290"/>
      <c r="E103" s="290"/>
      <c r="F103" s="290" t="s">
        <v>4287</v>
      </c>
      <c r="G103" s="291"/>
      <c r="H103" s="290" t="s">
        <v>58</v>
      </c>
      <c r="I103" s="290" t="s">
        <v>61</v>
      </c>
      <c r="J103" s="290" t="s">
        <v>4288</v>
      </c>
      <c r="K103" s="289"/>
    </row>
    <row r="104" spans="2:11" s="1" customFormat="1" ht="17.25" customHeight="1">
      <c r="B104" s="288"/>
      <c r="C104" s="292" t="s">
        <v>4289</v>
      </c>
      <c r="D104" s="292"/>
      <c r="E104" s="292"/>
      <c r="F104" s="293" t="s">
        <v>4290</v>
      </c>
      <c r="G104" s="294"/>
      <c r="H104" s="292"/>
      <c r="I104" s="292"/>
      <c r="J104" s="292" t="s">
        <v>4291</v>
      </c>
      <c r="K104" s="289"/>
    </row>
    <row r="105" spans="2:11" s="1" customFormat="1" ht="5.25" customHeight="1">
      <c r="B105" s="288"/>
      <c r="C105" s="290"/>
      <c r="D105" s="290"/>
      <c r="E105" s="290"/>
      <c r="F105" s="290"/>
      <c r="G105" s="308"/>
      <c r="H105" s="290"/>
      <c r="I105" s="290"/>
      <c r="J105" s="290"/>
      <c r="K105" s="289"/>
    </row>
    <row r="106" spans="2:11" s="1" customFormat="1" ht="15" customHeight="1">
      <c r="B106" s="288"/>
      <c r="C106" s="277" t="s">
        <v>57</v>
      </c>
      <c r="D106" s="297"/>
      <c r="E106" s="297"/>
      <c r="F106" s="298" t="s">
        <v>4292</v>
      </c>
      <c r="G106" s="277"/>
      <c r="H106" s="277" t="s">
        <v>4332</v>
      </c>
      <c r="I106" s="277" t="s">
        <v>4294</v>
      </c>
      <c r="J106" s="277">
        <v>20</v>
      </c>
      <c r="K106" s="289"/>
    </row>
    <row r="107" spans="2:11" s="1" customFormat="1" ht="15" customHeight="1">
      <c r="B107" s="288"/>
      <c r="C107" s="277" t="s">
        <v>4295</v>
      </c>
      <c r="D107" s="277"/>
      <c r="E107" s="277"/>
      <c r="F107" s="298" t="s">
        <v>4292</v>
      </c>
      <c r="G107" s="277"/>
      <c r="H107" s="277" t="s">
        <v>4332</v>
      </c>
      <c r="I107" s="277" t="s">
        <v>4294</v>
      </c>
      <c r="J107" s="277">
        <v>120</v>
      </c>
      <c r="K107" s="289"/>
    </row>
    <row r="108" spans="2:11" s="1" customFormat="1" ht="15" customHeight="1">
      <c r="B108" s="300"/>
      <c r="C108" s="277" t="s">
        <v>4297</v>
      </c>
      <c r="D108" s="277"/>
      <c r="E108" s="277"/>
      <c r="F108" s="298" t="s">
        <v>4298</v>
      </c>
      <c r="G108" s="277"/>
      <c r="H108" s="277" t="s">
        <v>4332</v>
      </c>
      <c r="I108" s="277" t="s">
        <v>4294</v>
      </c>
      <c r="J108" s="277">
        <v>50</v>
      </c>
      <c r="K108" s="289"/>
    </row>
    <row r="109" spans="2:11" s="1" customFormat="1" ht="15" customHeight="1">
      <c r="B109" s="300"/>
      <c r="C109" s="277" t="s">
        <v>4300</v>
      </c>
      <c r="D109" s="277"/>
      <c r="E109" s="277"/>
      <c r="F109" s="298" t="s">
        <v>4292</v>
      </c>
      <c r="G109" s="277"/>
      <c r="H109" s="277" t="s">
        <v>4332</v>
      </c>
      <c r="I109" s="277" t="s">
        <v>4302</v>
      </c>
      <c r="J109" s="277"/>
      <c r="K109" s="289"/>
    </row>
    <row r="110" spans="2:11" s="1" customFormat="1" ht="15" customHeight="1">
      <c r="B110" s="300"/>
      <c r="C110" s="277" t="s">
        <v>4311</v>
      </c>
      <c r="D110" s="277"/>
      <c r="E110" s="277"/>
      <c r="F110" s="298" t="s">
        <v>4298</v>
      </c>
      <c r="G110" s="277"/>
      <c r="H110" s="277" t="s">
        <v>4332</v>
      </c>
      <c r="I110" s="277" t="s">
        <v>4294</v>
      </c>
      <c r="J110" s="277">
        <v>50</v>
      </c>
      <c r="K110" s="289"/>
    </row>
    <row r="111" spans="2:11" s="1" customFormat="1" ht="15" customHeight="1">
      <c r="B111" s="300"/>
      <c r="C111" s="277" t="s">
        <v>4319</v>
      </c>
      <c r="D111" s="277"/>
      <c r="E111" s="277"/>
      <c r="F111" s="298" t="s">
        <v>4298</v>
      </c>
      <c r="G111" s="277"/>
      <c r="H111" s="277" t="s">
        <v>4332</v>
      </c>
      <c r="I111" s="277" t="s">
        <v>4294</v>
      </c>
      <c r="J111" s="277">
        <v>50</v>
      </c>
      <c r="K111" s="289"/>
    </row>
    <row r="112" spans="2:11" s="1" customFormat="1" ht="15" customHeight="1">
      <c r="B112" s="300"/>
      <c r="C112" s="277" t="s">
        <v>4317</v>
      </c>
      <c r="D112" s="277"/>
      <c r="E112" s="277"/>
      <c r="F112" s="298" t="s">
        <v>4298</v>
      </c>
      <c r="G112" s="277"/>
      <c r="H112" s="277" t="s">
        <v>4332</v>
      </c>
      <c r="I112" s="277" t="s">
        <v>4294</v>
      </c>
      <c r="J112" s="277">
        <v>50</v>
      </c>
      <c r="K112" s="289"/>
    </row>
    <row r="113" spans="2:11" s="1" customFormat="1" ht="15" customHeight="1">
      <c r="B113" s="300"/>
      <c r="C113" s="277" t="s">
        <v>57</v>
      </c>
      <c r="D113" s="277"/>
      <c r="E113" s="277"/>
      <c r="F113" s="298" t="s">
        <v>4292</v>
      </c>
      <c r="G113" s="277"/>
      <c r="H113" s="277" t="s">
        <v>4333</v>
      </c>
      <c r="I113" s="277" t="s">
        <v>4294</v>
      </c>
      <c r="J113" s="277">
        <v>20</v>
      </c>
      <c r="K113" s="289"/>
    </row>
    <row r="114" spans="2:11" s="1" customFormat="1" ht="15" customHeight="1">
      <c r="B114" s="300"/>
      <c r="C114" s="277" t="s">
        <v>4334</v>
      </c>
      <c r="D114" s="277"/>
      <c r="E114" s="277"/>
      <c r="F114" s="298" t="s">
        <v>4292</v>
      </c>
      <c r="G114" s="277"/>
      <c r="H114" s="277" t="s">
        <v>4335</v>
      </c>
      <c r="I114" s="277" t="s">
        <v>4294</v>
      </c>
      <c r="J114" s="277">
        <v>120</v>
      </c>
      <c r="K114" s="289"/>
    </row>
    <row r="115" spans="2:11" s="1" customFormat="1" ht="15" customHeight="1">
      <c r="B115" s="300"/>
      <c r="C115" s="277" t="s">
        <v>42</v>
      </c>
      <c r="D115" s="277"/>
      <c r="E115" s="277"/>
      <c r="F115" s="298" t="s">
        <v>4292</v>
      </c>
      <c r="G115" s="277"/>
      <c r="H115" s="277" t="s">
        <v>4336</v>
      </c>
      <c r="I115" s="277" t="s">
        <v>4327</v>
      </c>
      <c r="J115" s="277"/>
      <c r="K115" s="289"/>
    </row>
    <row r="116" spans="2:11" s="1" customFormat="1" ht="15" customHeight="1">
      <c r="B116" s="300"/>
      <c r="C116" s="277" t="s">
        <v>52</v>
      </c>
      <c r="D116" s="277"/>
      <c r="E116" s="277"/>
      <c r="F116" s="298" t="s">
        <v>4292</v>
      </c>
      <c r="G116" s="277"/>
      <c r="H116" s="277" t="s">
        <v>4337</v>
      </c>
      <c r="I116" s="277" t="s">
        <v>4327</v>
      </c>
      <c r="J116" s="277"/>
      <c r="K116" s="289"/>
    </row>
    <row r="117" spans="2:11" s="1" customFormat="1" ht="15" customHeight="1">
      <c r="B117" s="300"/>
      <c r="C117" s="277" t="s">
        <v>61</v>
      </c>
      <c r="D117" s="277"/>
      <c r="E117" s="277"/>
      <c r="F117" s="298" t="s">
        <v>4292</v>
      </c>
      <c r="G117" s="277"/>
      <c r="H117" s="277" t="s">
        <v>4338</v>
      </c>
      <c r="I117" s="277" t="s">
        <v>4339</v>
      </c>
      <c r="J117" s="277"/>
      <c r="K117" s="289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311"/>
      <c r="D119" s="311"/>
      <c r="E119" s="311"/>
      <c r="F119" s="312"/>
      <c r="G119" s="311"/>
      <c r="H119" s="311"/>
      <c r="I119" s="311"/>
      <c r="J119" s="311"/>
      <c r="K119" s="310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397" t="s">
        <v>4340</v>
      </c>
      <c r="D122" s="397"/>
      <c r="E122" s="397"/>
      <c r="F122" s="397"/>
      <c r="G122" s="397"/>
      <c r="H122" s="397"/>
      <c r="I122" s="397"/>
      <c r="J122" s="397"/>
      <c r="K122" s="317"/>
    </row>
    <row r="123" spans="2:11" s="1" customFormat="1" ht="17.25" customHeight="1">
      <c r="B123" s="318"/>
      <c r="C123" s="290" t="s">
        <v>4286</v>
      </c>
      <c r="D123" s="290"/>
      <c r="E123" s="290"/>
      <c r="F123" s="290" t="s">
        <v>4287</v>
      </c>
      <c r="G123" s="291"/>
      <c r="H123" s="290" t="s">
        <v>58</v>
      </c>
      <c r="I123" s="290" t="s">
        <v>61</v>
      </c>
      <c r="J123" s="290" t="s">
        <v>4288</v>
      </c>
      <c r="K123" s="319"/>
    </row>
    <row r="124" spans="2:11" s="1" customFormat="1" ht="17.25" customHeight="1">
      <c r="B124" s="318"/>
      <c r="C124" s="292" t="s">
        <v>4289</v>
      </c>
      <c r="D124" s="292"/>
      <c r="E124" s="292"/>
      <c r="F124" s="293" t="s">
        <v>4290</v>
      </c>
      <c r="G124" s="294"/>
      <c r="H124" s="292"/>
      <c r="I124" s="292"/>
      <c r="J124" s="292" t="s">
        <v>4291</v>
      </c>
      <c r="K124" s="319"/>
    </row>
    <row r="125" spans="2:11" s="1" customFormat="1" ht="5.25" customHeight="1">
      <c r="B125" s="320"/>
      <c r="C125" s="295"/>
      <c r="D125" s="295"/>
      <c r="E125" s="295"/>
      <c r="F125" s="295"/>
      <c r="G125" s="321"/>
      <c r="H125" s="295"/>
      <c r="I125" s="295"/>
      <c r="J125" s="295"/>
      <c r="K125" s="322"/>
    </row>
    <row r="126" spans="2:11" s="1" customFormat="1" ht="15" customHeight="1">
      <c r="B126" s="320"/>
      <c r="C126" s="277" t="s">
        <v>4295</v>
      </c>
      <c r="D126" s="297"/>
      <c r="E126" s="297"/>
      <c r="F126" s="298" t="s">
        <v>4292</v>
      </c>
      <c r="G126" s="277"/>
      <c r="H126" s="277" t="s">
        <v>4332</v>
      </c>
      <c r="I126" s="277" t="s">
        <v>4294</v>
      </c>
      <c r="J126" s="277">
        <v>120</v>
      </c>
      <c r="K126" s="323"/>
    </row>
    <row r="127" spans="2:11" s="1" customFormat="1" ht="15" customHeight="1">
      <c r="B127" s="320"/>
      <c r="C127" s="277" t="s">
        <v>4341</v>
      </c>
      <c r="D127" s="277"/>
      <c r="E127" s="277"/>
      <c r="F127" s="298" t="s">
        <v>4292</v>
      </c>
      <c r="G127" s="277"/>
      <c r="H127" s="277" t="s">
        <v>4342</v>
      </c>
      <c r="I127" s="277" t="s">
        <v>4294</v>
      </c>
      <c r="J127" s="277" t="s">
        <v>4343</v>
      </c>
      <c r="K127" s="323"/>
    </row>
    <row r="128" spans="2:11" s="1" customFormat="1" ht="15" customHeight="1">
      <c r="B128" s="320"/>
      <c r="C128" s="277" t="s">
        <v>4240</v>
      </c>
      <c r="D128" s="277"/>
      <c r="E128" s="277"/>
      <c r="F128" s="298" t="s">
        <v>4292</v>
      </c>
      <c r="G128" s="277"/>
      <c r="H128" s="277" t="s">
        <v>4344</v>
      </c>
      <c r="I128" s="277" t="s">
        <v>4294</v>
      </c>
      <c r="J128" s="277" t="s">
        <v>4343</v>
      </c>
      <c r="K128" s="323"/>
    </row>
    <row r="129" spans="2:11" s="1" customFormat="1" ht="15" customHeight="1">
      <c r="B129" s="320"/>
      <c r="C129" s="277" t="s">
        <v>4303</v>
      </c>
      <c r="D129" s="277"/>
      <c r="E129" s="277"/>
      <c r="F129" s="298" t="s">
        <v>4298</v>
      </c>
      <c r="G129" s="277"/>
      <c r="H129" s="277" t="s">
        <v>4304</v>
      </c>
      <c r="I129" s="277" t="s">
        <v>4294</v>
      </c>
      <c r="J129" s="277">
        <v>15</v>
      </c>
      <c r="K129" s="323"/>
    </row>
    <row r="130" spans="2:11" s="1" customFormat="1" ht="15" customHeight="1">
      <c r="B130" s="320"/>
      <c r="C130" s="301" t="s">
        <v>4305</v>
      </c>
      <c r="D130" s="301"/>
      <c r="E130" s="301"/>
      <c r="F130" s="302" t="s">
        <v>4298</v>
      </c>
      <c r="G130" s="301"/>
      <c r="H130" s="301" t="s">
        <v>4306</v>
      </c>
      <c r="I130" s="301" t="s">
        <v>4294</v>
      </c>
      <c r="J130" s="301">
        <v>15</v>
      </c>
      <c r="K130" s="323"/>
    </row>
    <row r="131" spans="2:11" s="1" customFormat="1" ht="15" customHeight="1">
      <c r="B131" s="320"/>
      <c r="C131" s="301" t="s">
        <v>4307</v>
      </c>
      <c r="D131" s="301"/>
      <c r="E131" s="301"/>
      <c r="F131" s="302" t="s">
        <v>4298</v>
      </c>
      <c r="G131" s="301"/>
      <c r="H131" s="301" t="s">
        <v>4308</v>
      </c>
      <c r="I131" s="301" t="s">
        <v>4294</v>
      </c>
      <c r="J131" s="301">
        <v>20</v>
      </c>
      <c r="K131" s="323"/>
    </row>
    <row r="132" spans="2:11" s="1" customFormat="1" ht="15" customHeight="1">
      <c r="B132" s="320"/>
      <c r="C132" s="301" t="s">
        <v>4309</v>
      </c>
      <c r="D132" s="301"/>
      <c r="E132" s="301"/>
      <c r="F132" s="302" t="s">
        <v>4298</v>
      </c>
      <c r="G132" s="301"/>
      <c r="H132" s="301" t="s">
        <v>4310</v>
      </c>
      <c r="I132" s="301" t="s">
        <v>4294</v>
      </c>
      <c r="J132" s="301">
        <v>20</v>
      </c>
      <c r="K132" s="323"/>
    </row>
    <row r="133" spans="2:11" s="1" customFormat="1" ht="15" customHeight="1">
      <c r="B133" s="320"/>
      <c r="C133" s="277" t="s">
        <v>4297</v>
      </c>
      <c r="D133" s="277"/>
      <c r="E133" s="277"/>
      <c r="F133" s="298" t="s">
        <v>4298</v>
      </c>
      <c r="G133" s="277"/>
      <c r="H133" s="277" t="s">
        <v>4332</v>
      </c>
      <c r="I133" s="277" t="s">
        <v>4294</v>
      </c>
      <c r="J133" s="277">
        <v>50</v>
      </c>
      <c r="K133" s="323"/>
    </row>
    <row r="134" spans="2:11" s="1" customFormat="1" ht="15" customHeight="1">
      <c r="B134" s="320"/>
      <c r="C134" s="277" t="s">
        <v>4311</v>
      </c>
      <c r="D134" s="277"/>
      <c r="E134" s="277"/>
      <c r="F134" s="298" t="s">
        <v>4298</v>
      </c>
      <c r="G134" s="277"/>
      <c r="H134" s="277" t="s">
        <v>4332</v>
      </c>
      <c r="I134" s="277" t="s">
        <v>4294</v>
      </c>
      <c r="J134" s="277">
        <v>50</v>
      </c>
      <c r="K134" s="323"/>
    </row>
    <row r="135" spans="2:11" s="1" customFormat="1" ht="15" customHeight="1">
      <c r="B135" s="320"/>
      <c r="C135" s="277" t="s">
        <v>4317</v>
      </c>
      <c r="D135" s="277"/>
      <c r="E135" s="277"/>
      <c r="F135" s="298" t="s">
        <v>4298</v>
      </c>
      <c r="G135" s="277"/>
      <c r="H135" s="277" t="s">
        <v>4332</v>
      </c>
      <c r="I135" s="277" t="s">
        <v>4294</v>
      </c>
      <c r="J135" s="277">
        <v>50</v>
      </c>
      <c r="K135" s="323"/>
    </row>
    <row r="136" spans="2:11" s="1" customFormat="1" ht="15" customHeight="1">
      <c r="B136" s="320"/>
      <c r="C136" s="277" t="s">
        <v>4319</v>
      </c>
      <c r="D136" s="277"/>
      <c r="E136" s="277"/>
      <c r="F136" s="298" t="s">
        <v>4298</v>
      </c>
      <c r="G136" s="277"/>
      <c r="H136" s="277" t="s">
        <v>4332</v>
      </c>
      <c r="I136" s="277" t="s">
        <v>4294</v>
      </c>
      <c r="J136" s="277">
        <v>50</v>
      </c>
      <c r="K136" s="323"/>
    </row>
    <row r="137" spans="2:11" s="1" customFormat="1" ht="15" customHeight="1">
      <c r="B137" s="320"/>
      <c r="C137" s="277" t="s">
        <v>4320</v>
      </c>
      <c r="D137" s="277"/>
      <c r="E137" s="277"/>
      <c r="F137" s="298" t="s">
        <v>4298</v>
      </c>
      <c r="G137" s="277"/>
      <c r="H137" s="277" t="s">
        <v>4345</v>
      </c>
      <c r="I137" s="277" t="s">
        <v>4294</v>
      </c>
      <c r="J137" s="277">
        <v>255</v>
      </c>
      <c r="K137" s="323"/>
    </row>
    <row r="138" spans="2:11" s="1" customFormat="1" ht="15" customHeight="1">
      <c r="B138" s="320"/>
      <c r="C138" s="277" t="s">
        <v>4322</v>
      </c>
      <c r="D138" s="277"/>
      <c r="E138" s="277"/>
      <c r="F138" s="298" t="s">
        <v>4292</v>
      </c>
      <c r="G138" s="277"/>
      <c r="H138" s="277" t="s">
        <v>4346</v>
      </c>
      <c r="I138" s="277" t="s">
        <v>4324</v>
      </c>
      <c r="J138" s="277"/>
      <c r="K138" s="323"/>
    </row>
    <row r="139" spans="2:11" s="1" customFormat="1" ht="15" customHeight="1">
      <c r="B139" s="320"/>
      <c r="C139" s="277" t="s">
        <v>4325</v>
      </c>
      <c r="D139" s="277"/>
      <c r="E139" s="277"/>
      <c r="F139" s="298" t="s">
        <v>4292</v>
      </c>
      <c r="G139" s="277"/>
      <c r="H139" s="277" t="s">
        <v>4347</v>
      </c>
      <c r="I139" s="277" t="s">
        <v>4327</v>
      </c>
      <c r="J139" s="277"/>
      <c r="K139" s="323"/>
    </row>
    <row r="140" spans="2:11" s="1" customFormat="1" ht="15" customHeight="1">
      <c r="B140" s="320"/>
      <c r="C140" s="277" t="s">
        <v>4328</v>
      </c>
      <c r="D140" s="277"/>
      <c r="E140" s="277"/>
      <c r="F140" s="298" t="s">
        <v>4292</v>
      </c>
      <c r="G140" s="277"/>
      <c r="H140" s="277" t="s">
        <v>4328</v>
      </c>
      <c r="I140" s="277" t="s">
        <v>4327</v>
      </c>
      <c r="J140" s="277"/>
      <c r="K140" s="323"/>
    </row>
    <row r="141" spans="2:11" s="1" customFormat="1" ht="15" customHeight="1">
      <c r="B141" s="320"/>
      <c r="C141" s="277" t="s">
        <v>42</v>
      </c>
      <c r="D141" s="277"/>
      <c r="E141" s="277"/>
      <c r="F141" s="298" t="s">
        <v>4292</v>
      </c>
      <c r="G141" s="277"/>
      <c r="H141" s="277" t="s">
        <v>4348</v>
      </c>
      <c r="I141" s="277" t="s">
        <v>4327</v>
      </c>
      <c r="J141" s="277"/>
      <c r="K141" s="323"/>
    </row>
    <row r="142" spans="2:11" s="1" customFormat="1" ht="15" customHeight="1">
      <c r="B142" s="320"/>
      <c r="C142" s="277" t="s">
        <v>4349</v>
      </c>
      <c r="D142" s="277"/>
      <c r="E142" s="277"/>
      <c r="F142" s="298" t="s">
        <v>4292</v>
      </c>
      <c r="G142" s="277"/>
      <c r="H142" s="277" t="s">
        <v>4350</v>
      </c>
      <c r="I142" s="277" t="s">
        <v>4327</v>
      </c>
      <c r="J142" s="277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396" t="s">
        <v>4351</v>
      </c>
      <c r="D147" s="396"/>
      <c r="E147" s="396"/>
      <c r="F147" s="396"/>
      <c r="G147" s="396"/>
      <c r="H147" s="396"/>
      <c r="I147" s="396"/>
      <c r="J147" s="396"/>
      <c r="K147" s="289"/>
    </row>
    <row r="148" spans="2:11" s="1" customFormat="1" ht="17.25" customHeight="1">
      <c r="B148" s="288"/>
      <c r="C148" s="290" t="s">
        <v>4286</v>
      </c>
      <c r="D148" s="290"/>
      <c r="E148" s="290"/>
      <c r="F148" s="290" t="s">
        <v>4287</v>
      </c>
      <c r="G148" s="291"/>
      <c r="H148" s="290" t="s">
        <v>58</v>
      </c>
      <c r="I148" s="290" t="s">
        <v>61</v>
      </c>
      <c r="J148" s="290" t="s">
        <v>4288</v>
      </c>
      <c r="K148" s="289"/>
    </row>
    <row r="149" spans="2:11" s="1" customFormat="1" ht="17.25" customHeight="1">
      <c r="B149" s="288"/>
      <c r="C149" s="292" t="s">
        <v>4289</v>
      </c>
      <c r="D149" s="292"/>
      <c r="E149" s="292"/>
      <c r="F149" s="293" t="s">
        <v>4290</v>
      </c>
      <c r="G149" s="294"/>
      <c r="H149" s="292"/>
      <c r="I149" s="292"/>
      <c r="J149" s="292" t="s">
        <v>4291</v>
      </c>
      <c r="K149" s="289"/>
    </row>
    <row r="150" spans="2:11" s="1" customFormat="1" ht="5.25" customHeight="1">
      <c r="B150" s="300"/>
      <c r="C150" s="295"/>
      <c r="D150" s="295"/>
      <c r="E150" s="295"/>
      <c r="F150" s="295"/>
      <c r="G150" s="296"/>
      <c r="H150" s="295"/>
      <c r="I150" s="295"/>
      <c r="J150" s="295"/>
      <c r="K150" s="323"/>
    </row>
    <row r="151" spans="2:11" s="1" customFormat="1" ht="15" customHeight="1">
      <c r="B151" s="300"/>
      <c r="C151" s="327" t="s">
        <v>4295</v>
      </c>
      <c r="D151" s="277"/>
      <c r="E151" s="277"/>
      <c r="F151" s="328" t="s">
        <v>4292</v>
      </c>
      <c r="G151" s="277"/>
      <c r="H151" s="327" t="s">
        <v>4332</v>
      </c>
      <c r="I151" s="327" t="s">
        <v>4294</v>
      </c>
      <c r="J151" s="327">
        <v>120</v>
      </c>
      <c r="K151" s="323"/>
    </row>
    <row r="152" spans="2:11" s="1" customFormat="1" ht="15" customHeight="1">
      <c r="B152" s="300"/>
      <c r="C152" s="327" t="s">
        <v>4341</v>
      </c>
      <c r="D152" s="277"/>
      <c r="E152" s="277"/>
      <c r="F152" s="328" t="s">
        <v>4292</v>
      </c>
      <c r="G152" s="277"/>
      <c r="H152" s="327" t="s">
        <v>4352</v>
      </c>
      <c r="I152" s="327" t="s">
        <v>4294</v>
      </c>
      <c r="J152" s="327" t="s">
        <v>4343</v>
      </c>
      <c r="K152" s="323"/>
    </row>
    <row r="153" spans="2:11" s="1" customFormat="1" ht="15" customHeight="1">
      <c r="B153" s="300"/>
      <c r="C153" s="327" t="s">
        <v>4240</v>
      </c>
      <c r="D153" s="277"/>
      <c r="E153" s="277"/>
      <c r="F153" s="328" t="s">
        <v>4292</v>
      </c>
      <c r="G153" s="277"/>
      <c r="H153" s="327" t="s">
        <v>4353</v>
      </c>
      <c r="I153" s="327" t="s">
        <v>4294</v>
      </c>
      <c r="J153" s="327" t="s">
        <v>4343</v>
      </c>
      <c r="K153" s="323"/>
    </row>
    <row r="154" spans="2:11" s="1" customFormat="1" ht="15" customHeight="1">
      <c r="B154" s="300"/>
      <c r="C154" s="327" t="s">
        <v>4297</v>
      </c>
      <c r="D154" s="277"/>
      <c r="E154" s="277"/>
      <c r="F154" s="328" t="s">
        <v>4298</v>
      </c>
      <c r="G154" s="277"/>
      <c r="H154" s="327" t="s">
        <v>4332</v>
      </c>
      <c r="I154" s="327" t="s">
        <v>4294</v>
      </c>
      <c r="J154" s="327">
        <v>50</v>
      </c>
      <c r="K154" s="323"/>
    </row>
    <row r="155" spans="2:11" s="1" customFormat="1" ht="15" customHeight="1">
      <c r="B155" s="300"/>
      <c r="C155" s="327" t="s">
        <v>4300</v>
      </c>
      <c r="D155" s="277"/>
      <c r="E155" s="277"/>
      <c r="F155" s="328" t="s">
        <v>4292</v>
      </c>
      <c r="G155" s="277"/>
      <c r="H155" s="327" t="s">
        <v>4332</v>
      </c>
      <c r="I155" s="327" t="s">
        <v>4302</v>
      </c>
      <c r="J155" s="327"/>
      <c r="K155" s="323"/>
    </row>
    <row r="156" spans="2:11" s="1" customFormat="1" ht="15" customHeight="1">
      <c r="B156" s="300"/>
      <c r="C156" s="327" t="s">
        <v>4311</v>
      </c>
      <c r="D156" s="277"/>
      <c r="E156" s="277"/>
      <c r="F156" s="328" t="s">
        <v>4298</v>
      </c>
      <c r="G156" s="277"/>
      <c r="H156" s="327" t="s">
        <v>4332</v>
      </c>
      <c r="I156" s="327" t="s">
        <v>4294</v>
      </c>
      <c r="J156" s="327">
        <v>50</v>
      </c>
      <c r="K156" s="323"/>
    </row>
    <row r="157" spans="2:11" s="1" customFormat="1" ht="15" customHeight="1">
      <c r="B157" s="300"/>
      <c r="C157" s="327" t="s">
        <v>4319</v>
      </c>
      <c r="D157" s="277"/>
      <c r="E157" s="277"/>
      <c r="F157" s="328" t="s">
        <v>4298</v>
      </c>
      <c r="G157" s="277"/>
      <c r="H157" s="327" t="s">
        <v>4332</v>
      </c>
      <c r="I157" s="327" t="s">
        <v>4294</v>
      </c>
      <c r="J157" s="327">
        <v>50</v>
      </c>
      <c r="K157" s="323"/>
    </row>
    <row r="158" spans="2:11" s="1" customFormat="1" ht="15" customHeight="1">
      <c r="B158" s="300"/>
      <c r="C158" s="327" t="s">
        <v>4317</v>
      </c>
      <c r="D158" s="277"/>
      <c r="E158" s="277"/>
      <c r="F158" s="328" t="s">
        <v>4298</v>
      </c>
      <c r="G158" s="277"/>
      <c r="H158" s="327" t="s">
        <v>4332</v>
      </c>
      <c r="I158" s="327" t="s">
        <v>4294</v>
      </c>
      <c r="J158" s="327">
        <v>50</v>
      </c>
      <c r="K158" s="323"/>
    </row>
    <row r="159" spans="2:11" s="1" customFormat="1" ht="15" customHeight="1">
      <c r="B159" s="300"/>
      <c r="C159" s="327" t="s">
        <v>124</v>
      </c>
      <c r="D159" s="277"/>
      <c r="E159" s="277"/>
      <c r="F159" s="328" t="s">
        <v>4292</v>
      </c>
      <c r="G159" s="277"/>
      <c r="H159" s="327" t="s">
        <v>4354</v>
      </c>
      <c r="I159" s="327" t="s">
        <v>4294</v>
      </c>
      <c r="J159" s="327" t="s">
        <v>4355</v>
      </c>
      <c r="K159" s="323"/>
    </row>
    <row r="160" spans="2:11" s="1" customFormat="1" ht="15" customHeight="1">
      <c r="B160" s="300"/>
      <c r="C160" s="327" t="s">
        <v>4356</v>
      </c>
      <c r="D160" s="277"/>
      <c r="E160" s="277"/>
      <c r="F160" s="328" t="s">
        <v>4292</v>
      </c>
      <c r="G160" s="277"/>
      <c r="H160" s="327" t="s">
        <v>4357</v>
      </c>
      <c r="I160" s="327" t="s">
        <v>4327</v>
      </c>
      <c r="J160" s="327"/>
      <c r="K160" s="323"/>
    </row>
    <row r="161" spans="2:11" s="1" customFormat="1" ht="15" customHeight="1">
      <c r="B161" s="329"/>
      <c r="C161" s="309"/>
      <c r="D161" s="309"/>
      <c r="E161" s="309"/>
      <c r="F161" s="309"/>
      <c r="G161" s="309"/>
      <c r="H161" s="309"/>
      <c r="I161" s="309"/>
      <c r="J161" s="309"/>
      <c r="K161" s="330"/>
    </row>
    <row r="162" spans="2:11" s="1" customFormat="1" ht="18.75" customHeight="1">
      <c r="B162" s="311"/>
      <c r="C162" s="321"/>
      <c r="D162" s="321"/>
      <c r="E162" s="321"/>
      <c r="F162" s="331"/>
      <c r="G162" s="321"/>
      <c r="H162" s="321"/>
      <c r="I162" s="321"/>
      <c r="J162" s="321"/>
      <c r="K162" s="311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397" t="s">
        <v>4358</v>
      </c>
      <c r="D165" s="397"/>
      <c r="E165" s="397"/>
      <c r="F165" s="397"/>
      <c r="G165" s="397"/>
      <c r="H165" s="397"/>
      <c r="I165" s="397"/>
      <c r="J165" s="397"/>
      <c r="K165" s="270"/>
    </row>
    <row r="166" spans="2:11" s="1" customFormat="1" ht="17.25" customHeight="1">
      <c r="B166" s="269"/>
      <c r="C166" s="290" t="s">
        <v>4286</v>
      </c>
      <c r="D166" s="290"/>
      <c r="E166" s="290"/>
      <c r="F166" s="290" t="s">
        <v>4287</v>
      </c>
      <c r="G166" s="332"/>
      <c r="H166" s="333" t="s">
        <v>58</v>
      </c>
      <c r="I166" s="333" t="s">
        <v>61</v>
      </c>
      <c r="J166" s="290" t="s">
        <v>4288</v>
      </c>
      <c r="K166" s="270"/>
    </row>
    <row r="167" spans="2:11" s="1" customFormat="1" ht="17.25" customHeight="1">
      <c r="B167" s="271"/>
      <c r="C167" s="292" t="s">
        <v>4289</v>
      </c>
      <c r="D167" s="292"/>
      <c r="E167" s="292"/>
      <c r="F167" s="293" t="s">
        <v>4290</v>
      </c>
      <c r="G167" s="334"/>
      <c r="H167" s="335"/>
      <c r="I167" s="335"/>
      <c r="J167" s="292" t="s">
        <v>4291</v>
      </c>
      <c r="K167" s="272"/>
    </row>
    <row r="168" spans="2:11" s="1" customFormat="1" ht="5.25" customHeight="1">
      <c r="B168" s="300"/>
      <c r="C168" s="295"/>
      <c r="D168" s="295"/>
      <c r="E168" s="295"/>
      <c r="F168" s="295"/>
      <c r="G168" s="296"/>
      <c r="H168" s="295"/>
      <c r="I168" s="295"/>
      <c r="J168" s="295"/>
      <c r="K168" s="323"/>
    </row>
    <row r="169" spans="2:11" s="1" customFormat="1" ht="15" customHeight="1">
      <c r="B169" s="300"/>
      <c r="C169" s="277" t="s">
        <v>4295</v>
      </c>
      <c r="D169" s="277"/>
      <c r="E169" s="277"/>
      <c r="F169" s="298" t="s">
        <v>4292</v>
      </c>
      <c r="G169" s="277"/>
      <c r="H169" s="277" t="s">
        <v>4332</v>
      </c>
      <c r="I169" s="277" t="s">
        <v>4294</v>
      </c>
      <c r="J169" s="277">
        <v>120</v>
      </c>
      <c r="K169" s="323"/>
    </row>
    <row r="170" spans="2:11" s="1" customFormat="1" ht="15" customHeight="1">
      <c r="B170" s="300"/>
      <c r="C170" s="277" t="s">
        <v>4341</v>
      </c>
      <c r="D170" s="277"/>
      <c r="E170" s="277"/>
      <c r="F170" s="298" t="s">
        <v>4292</v>
      </c>
      <c r="G170" s="277"/>
      <c r="H170" s="277" t="s">
        <v>4342</v>
      </c>
      <c r="I170" s="277" t="s">
        <v>4294</v>
      </c>
      <c r="J170" s="277" t="s">
        <v>4343</v>
      </c>
      <c r="K170" s="323"/>
    </row>
    <row r="171" spans="2:11" s="1" customFormat="1" ht="15" customHeight="1">
      <c r="B171" s="300"/>
      <c r="C171" s="277" t="s">
        <v>4240</v>
      </c>
      <c r="D171" s="277"/>
      <c r="E171" s="277"/>
      <c r="F171" s="298" t="s">
        <v>4292</v>
      </c>
      <c r="G171" s="277"/>
      <c r="H171" s="277" t="s">
        <v>4359</v>
      </c>
      <c r="I171" s="277" t="s">
        <v>4294</v>
      </c>
      <c r="J171" s="277" t="s">
        <v>4343</v>
      </c>
      <c r="K171" s="323"/>
    </row>
    <row r="172" spans="2:11" s="1" customFormat="1" ht="15" customHeight="1">
      <c r="B172" s="300"/>
      <c r="C172" s="277" t="s">
        <v>4297</v>
      </c>
      <c r="D172" s="277"/>
      <c r="E172" s="277"/>
      <c r="F172" s="298" t="s">
        <v>4298</v>
      </c>
      <c r="G172" s="277"/>
      <c r="H172" s="277" t="s">
        <v>4359</v>
      </c>
      <c r="I172" s="277" t="s">
        <v>4294</v>
      </c>
      <c r="J172" s="277">
        <v>50</v>
      </c>
      <c r="K172" s="323"/>
    </row>
    <row r="173" spans="2:11" s="1" customFormat="1" ht="15" customHeight="1">
      <c r="B173" s="300"/>
      <c r="C173" s="277" t="s">
        <v>4300</v>
      </c>
      <c r="D173" s="277"/>
      <c r="E173" s="277"/>
      <c r="F173" s="298" t="s">
        <v>4292</v>
      </c>
      <c r="G173" s="277"/>
      <c r="H173" s="277" t="s">
        <v>4359</v>
      </c>
      <c r="I173" s="277" t="s">
        <v>4302</v>
      </c>
      <c r="J173" s="277"/>
      <c r="K173" s="323"/>
    </row>
    <row r="174" spans="2:11" s="1" customFormat="1" ht="15" customHeight="1">
      <c r="B174" s="300"/>
      <c r="C174" s="277" t="s">
        <v>4311</v>
      </c>
      <c r="D174" s="277"/>
      <c r="E174" s="277"/>
      <c r="F174" s="298" t="s">
        <v>4298</v>
      </c>
      <c r="G174" s="277"/>
      <c r="H174" s="277" t="s">
        <v>4359</v>
      </c>
      <c r="I174" s="277" t="s">
        <v>4294</v>
      </c>
      <c r="J174" s="277">
        <v>50</v>
      </c>
      <c r="K174" s="323"/>
    </row>
    <row r="175" spans="2:11" s="1" customFormat="1" ht="15" customHeight="1">
      <c r="B175" s="300"/>
      <c r="C175" s="277" t="s">
        <v>4319</v>
      </c>
      <c r="D175" s="277"/>
      <c r="E175" s="277"/>
      <c r="F175" s="298" t="s">
        <v>4298</v>
      </c>
      <c r="G175" s="277"/>
      <c r="H175" s="277" t="s">
        <v>4359</v>
      </c>
      <c r="I175" s="277" t="s">
        <v>4294</v>
      </c>
      <c r="J175" s="277">
        <v>50</v>
      </c>
      <c r="K175" s="323"/>
    </row>
    <row r="176" spans="2:11" s="1" customFormat="1" ht="15" customHeight="1">
      <c r="B176" s="300"/>
      <c r="C176" s="277" t="s">
        <v>4317</v>
      </c>
      <c r="D176" s="277"/>
      <c r="E176" s="277"/>
      <c r="F176" s="298" t="s">
        <v>4298</v>
      </c>
      <c r="G176" s="277"/>
      <c r="H176" s="277" t="s">
        <v>4359</v>
      </c>
      <c r="I176" s="277" t="s">
        <v>4294</v>
      </c>
      <c r="J176" s="277">
        <v>50</v>
      </c>
      <c r="K176" s="323"/>
    </row>
    <row r="177" spans="2:11" s="1" customFormat="1" ht="15" customHeight="1">
      <c r="B177" s="300"/>
      <c r="C177" s="277" t="s">
        <v>143</v>
      </c>
      <c r="D177" s="277"/>
      <c r="E177" s="277"/>
      <c r="F177" s="298" t="s">
        <v>4292</v>
      </c>
      <c r="G177" s="277"/>
      <c r="H177" s="277" t="s">
        <v>4360</v>
      </c>
      <c r="I177" s="277" t="s">
        <v>4361</v>
      </c>
      <c r="J177" s="277"/>
      <c r="K177" s="323"/>
    </row>
    <row r="178" spans="2:11" s="1" customFormat="1" ht="15" customHeight="1">
      <c r="B178" s="300"/>
      <c r="C178" s="277" t="s">
        <v>61</v>
      </c>
      <c r="D178" s="277"/>
      <c r="E178" s="277"/>
      <c r="F178" s="298" t="s">
        <v>4292</v>
      </c>
      <c r="G178" s="277"/>
      <c r="H178" s="277" t="s">
        <v>4362</v>
      </c>
      <c r="I178" s="277" t="s">
        <v>4363</v>
      </c>
      <c r="J178" s="277">
        <v>1</v>
      </c>
      <c r="K178" s="323"/>
    </row>
    <row r="179" spans="2:11" s="1" customFormat="1" ht="15" customHeight="1">
      <c r="B179" s="300"/>
      <c r="C179" s="277" t="s">
        <v>57</v>
      </c>
      <c r="D179" s="277"/>
      <c r="E179" s="277"/>
      <c r="F179" s="298" t="s">
        <v>4292</v>
      </c>
      <c r="G179" s="277"/>
      <c r="H179" s="277" t="s">
        <v>4364</v>
      </c>
      <c r="I179" s="277" t="s">
        <v>4294</v>
      </c>
      <c r="J179" s="277">
        <v>20</v>
      </c>
      <c r="K179" s="323"/>
    </row>
    <row r="180" spans="2:11" s="1" customFormat="1" ht="15" customHeight="1">
      <c r="B180" s="300"/>
      <c r="C180" s="277" t="s">
        <v>58</v>
      </c>
      <c r="D180" s="277"/>
      <c r="E180" s="277"/>
      <c r="F180" s="298" t="s">
        <v>4292</v>
      </c>
      <c r="G180" s="277"/>
      <c r="H180" s="277" t="s">
        <v>4365</v>
      </c>
      <c r="I180" s="277" t="s">
        <v>4294</v>
      </c>
      <c r="J180" s="277">
        <v>255</v>
      </c>
      <c r="K180" s="323"/>
    </row>
    <row r="181" spans="2:11" s="1" customFormat="1" ht="15" customHeight="1">
      <c r="B181" s="300"/>
      <c r="C181" s="277" t="s">
        <v>144</v>
      </c>
      <c r="D181" s="277"/>
      <c r="E181" s="277"/>
      <c r="F181" s="298" t="s">
        <v>4292</v>
      </c>
      <c r="G181" s="277"/>
      <c r="H181" s="277" t="s">
        <v>4256</v>
      </c>
      <c r="I181" s="277" t="s">
        <v>4294</v>
      </c>
      <c r="J181" s="277">
        <v>10</v>
      </c>
      <c r="K181" s="323"/>
    </row>
    <row r="182" spans="2:11" s="1" customFormat="1" ht="15" customHeight="1">
      <c r="B182" s="300"/>
      <c r="C182" s="277" t="s">
        <v>145</v>
      </c>
      <c r="D182" s="277"/>
      <c r="E182" s="277"/>
      <c r="F182" s="298" t="s">
        <v>4292</v>
      </c>
      <c r="G182" s="277"/>
      <c r="H182" s="277" t="s">
        <v>4366</v>
      </c>
      <c r="I182" s="277" t="s">
        <v>4327</v>
      </c>
      <c r="J182" s="277"/>
      <c r="K182" s="323"/>
    </row>
    <row r="183" spans="2:11" s="1" customFormat="1" ht="15" customHeight="1">
      <c r="B183" s="300"/>
      <c r="C183" s="277" t="s">
        <v>4367</v>
      </c>
      <c r="D183" s="277"/>
      <c r="E183" s="277"/>
      <c r="F183" s="298" t="s">
        <v>4292</v>
      </c>
      <c r="G183" s="277"/>
      <c r="H183" s="277" t="s">
        <v>4368</v>
      </c>
      <c r="I183" s="277" t="s">
        <v>4327</v>
      </c>
      <c r="J183" s="277"/>
      <c r="K183" s="323"/>
    </row>
    <row r="184" spans="2:11" s="1" customFormat="1" ht="15" customHeight="1">
      <c r="B184" s="300"/>
      <c r="C184" s="277" t="s">
        <v>4356</v>
      </c>
      <c r="D184" s="277"/>
      <c r="E184" s="277"/>
      <c r="F184" s="298" t="s">
        <v>4292</v>
      </c>
      <c r="G184" s="277"/>
      <c r="H184" s="277" t="s">
        <v>4369</v>
      </c>
      <c r="I184" s="277" t="s">
        <v>4327</v>
      </c>
      <c r="J184" s="277"/>
      <c r="K184" s="323"/>
    </row>
    <row r="185" spans="2:11" s="1" customFormat="1" ht="15" customHeight="1">
      <c r="B185" s="300"/>
      <c r="C185" s="277" t="s">
        <v>147</v>
      </c>
      <c r="D185" s="277"/>
      <c r="E185" s="277"/>
      <c r="F185" s="298" t="s">
        <v>4298</v>
      </c>
      <c r="G185" s="277"/>
      <c r="H185" s="277" t="s">
        <v>4370</v>
      </c>
      <c r="I185" s="277" t="s">
        <v>4294</v>
      </c>
      <c r="J185" s="277">
        <v>50</v>
      </c>
      <c r="K185" s="323"/>
    </row>
    <row r="186" spans="2:11" s="1" customFormat="1" ht="15" customHeight="1">
      <c r="B186" s="300"/>
      <c r="C186" s="277" t="s">
        <v>4371</v>
      </c>
      <c r="D186" s="277"/>
      <c r="E186" s="277"/>
      <c r="F186" s="298" t="s">
        <v>4298</v>
      </c>
      <c r="G186" s="277"/>
      <c r="H186" s="277" t="s">
        <v>4372</v>
      </c>
      <c r="I186" s="277" t="s">
        <v>4373</v>
      </c>
      <c r="J186" s="277"/>
      <c r="K186" s="323"/>
    </row>
    <row r="187" spans="2:11" s="1" customFormat="1" ht="15" customHeight="1">
      <c r="B187" s="300"/>
      <c r="C187" s="277" t="s">
        <v>4374</v>
      </c>
      <c r="D187" s="277"/>
      <c r="E187" s="277"/>
      <c r="F187" s="298" t="s">
        <v>4298</v>
      </c>
      <c r="G187" s="277"/>
      <c r="H187" s="277" t="s">
        <v>4375</v>
      </c>
      <c r="I187" s="277" t="s">
        <v>4373</v>
      </c>
      <c r="J187" s="277"/>
      <c r="K187" s="323"/>
    </row>
    <row r="188" spans="2:11" s="1" customFormat="1" ht="15" customHeight="1">
      <c r="B188" s="300"/>
      <c r="C188" s="277" t="s">
        <v>4376</v>
      </c>
      <c r="D188" s="277"/>
      <c r="E188" s="277"/>
      <c r="F188" s="298" t="s">
        <v>4298</v>
      </c>
      <c r="G188" s="277"/>
      <c r="H188" s="277" t="s">
        <v>4377</v>
      </c>
      <c r="I188" s="277" t="s">
        <v>4373</v>
      </c>
      <c r="J188" s="277"/>
      <c r="K188" s="323"/>
    </row>
    <row r="189" spans="2:11" s="1" customFormat="1" ht="15" customHeight="1">
      <c r="B189" s="300"/>
      <c r="C189" s="336" t="s">
        <v>4378</v>
      </c>
      <c r="D189" s="277"/>
      <c r="E189" s="277"/>
      <c r="F189" s="298" t="s">
        <v>4298</v>
      </c>
      <c r="G189" s="277"/>
      <c r="H189" s="277" t="s">
        <v>4379</v>
      </c>
      <c r="I189" s="277" t="s">
        <v>4380</v>
      </c>
      <c r="J189" s="337" t="s">
        <v>4381</v>
      </c>
      <c r="K189" s="323"/>
    </row>
    <row r="190" spans="2:11" s="1" customFormat="1" ht="15" customHeight="1">
      <c r="B190" s="300"/>
      <c r="C190" s="336" t="s">
        <v>46</v>
      </c>
      <c r="D190" s="277"/>
      <c r="E190" s="277"/>
      <c r="F190" s="298" t="s">
        <v>4292</v>
      </c>
      <c r="G190" s="277"/>
      <c r="H190" s="274" t="s">
        <v>4382</v>
      </c>
      <c r="I190" s="277" t="s">
        <v>4383</v>
      </c>
      <c r="J190" s="277"/>
      <c r="K190" s="323"/>
    </row>
    <row r="191" spans="2:11" s="1" customFormat="1" ht="15" customHeight="1">
      <c r="B191" s="300"/>
      <c r="C191" s="336" t="s">
        <v>4384</v>
      </c>
      <c r="D191" s="277"/>
      <c r="E191" s="277"/>
      <c r="F191" s="298" t="s">
        <v>4292</v>
      </c>
      <c r="G191" s="277"/>
      <c r="H191" s="277" t="s">
        <v>4385</v>
      </c>
      <c r="I191" s="277" t="s">
        <v>4327</v>
      </c>
      <c r="J191" s="277"/>
      <c r="K191" s="323"/>
    </row>
    <row r="192" spans="2:11" s="1" customFormat="1" ht="15" customHeight="1">
      <c r="B192" s="300"/>
      <c r="C192" s="336" t="s">
        <v>4386</v>
      </c>
      <c r="D192" s="277"/>
      <c r="E192" s="277"/>
      <c r="F192" s="298" t="s">
        <v>4292</v>
      </c>
      <c r="G192" s="277"/>
      <c r="H192" s="277" t="s">
        <v>4387</v>
      </c>
      <c r="I192" s="277" t="s">
        <v>4327</v>
      </c>
      <c r="J192" s="277"/>
      <c r="K192" s="323"/>
    </row>
    <row r="193" spans="2:11" s="1" customFormat="1" ht="15" customHeight="1">
      <c r="B193" s="300"/>
      <c r="C193" s="336" t="s">
        <v>4388</v>
      </c>
      <c r="D193" s="277"/>
      <c r="E193" s="277"/>
      <c r="F193" s="298" t="s">
        <v>4298</v>
      </c>
      <c r="G193" s="277"/>
      <c r="H193" s="277" t="s">
        <v>4389</v>
      </c>
      <c r="I193" s="277" t="s">
        <v>4327</v>
      </c>
      <c r="J193" s="277"/>
      <c r="K193" s="323"/>
    </row>
    <row r="194" spans="2:11" s="1" customFormat="1" ht="15" customHeight="1">
      <c r="B194" s="329"/>
      <c r="C194" s="338"/>
      <c r="D194" s="309"/>
      <c r="E194" s="309"/>
      <c r="F194" s="309"/>
      <c r="G194" s="309"/>
      <c r="H194" s="309"/>
      <c r="I194" s="309"/>
      <c r="J194" s="309"/>
      <c r="K194" s="330"/>
    </row>
    <row r="195" spans="2:11" s="1" customFormat="1" ht="18.75" customHeight="1">
      <c r="B195" s="311"/>
      <c r="C195" s="321"/>
      <c r="D195" s="321"/>
      <c r="E195" s="321"/>
      <c r="F195" s="331"/>
      <c r="G195" s="321"/>
      <c r="H195" s="321"/>
      <c r="I195" s="321"/>
      <c r="J195" s="321"/>
      <c r="K195" s="311"/>
    </row>
    <row r="196" spans="2:11" s="1" customFormat="1" ht="18.75" customHeight="1">
      <c r="B196" s="311"/>
      <c r="C196" s="321"/>
      <c r="D196" s="321"/>
      <c r="E196" s="321"/>
      <c r="F196" s="331"/>
      <c r="G196" s="321"/>
      <c r="H196" s="321"/>
      <c r="I196" s="321"/>
      <c r="J196" s="321"/>
      <c r="K196" s="311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2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0.5">
      <c r="B199" s="269"/>
      <c r="C199" s="397" t="s">
        <v>4390</v>
      </c>
      <c r="D199" s="397"/>
      <c r="E199" s="397"/>
      <c r="F199" s="397"/>
      <c r="G199" s="397"/>
      <c r="H199" s="397"/>
      <c r="I199" s="397"/>
      <c r="J199" s="397"/>
      <c r="K199" s="270"/>
    </row>
    <row r="200" spans="2:11" s="1" customFormat="1" ht="25.5" customHeight="1">
      <c r="B200" s="269"/>
      <c r="C200" s="339" t="s">
        <v>4391</v>
      </c>
      <c r="D200" s="339"/>
      <c r="E200" s="339"/>
      <c r="F200" s="339" t="s">
        <v>4392</v>
      </c>
      <c r="G200" s="340"/>
      <c r="H200" s="398" t="s">
        <v>4393</v>
      </c>
      <c r="I200" s="398"/>
      <c r="J200" s="398"/>
      <c r="K200" s="270"/>
    </row>
    <row r="201" spans="2:11" s="1" customFormat="1" ht="5.25" customHeight="1">
      <c r="B201" s="300"/>
      <c r="C201" s="295"/>
      <c r="D201" s="295"/>
      <c r="E201" s="295"/>
      <c r="F201" s="295"/>
      <c r="G201" s="321"/>
      <c r="H201" s="295"/>
      <c r="I201" s="295"/>
      <c r="J201" s="295"/>
      <c r="K201" s="323"/>
    </row>
    <row r="202" spans="2:11" s="1" customFormat="1" ht="15" customHeight="1">
      <c r="B202" s="300"/>
      <c r="C202" s="277" t="s">
        <v>4383</v>
      </c>
      <c r="D202" s="277"/>
      <c r="E202" s="277"/>
      <c r="F202" s="298" t="s">
        <v>47</v>
      </c>
      <c r="G202" s="277"/>
      <c r="H202" s="399" t="s">
        <v>4394</v>
      </c>
      <c r="I202" s="399"/>
      <c r="J202" s="399"/>
      <c r="K202" s="323"/>
    </row>
    <row r="203" spans="2:11" s="1" customFormat="1" ht="15" customHeight="1">
      <c r="B203" s="300"/>
      <c r="C203" s="277"/>
      <c r="D203" s="277"/>
      <c r="E203" s="277"/>
      <c r="F203" s="298" t="s">
        <v>48</v>
      </c>
      <c r="G203" s="277"/>
      <c r="H203" s="399" t="s">
        <v>4395</v>
      </c>
      <c r="I203" s="399"/>
      <c r="J203" s="399"/>
      <c r="K203" s="323"/>
    </row>
    <row r="204" spans="2:11" s="1" customFormat="1" ht="15" customHeight="1">
      <c r="B204" s="300"/>
      <c r="C204" s="277"/>
      <c r="D204" s="277"/>
      <c r="E204" s="277"/>
      <c r="F204" s="298" t="s">
        <v>51</v>
      </c>
      <c r="G204" s="277"/>
      <c r="H204" s="399" t="s">
        <v>4396</v>
      </c>
      <c r="I204" s="399"/>
      <c r="J204" s="399"/>
      <c r="K204" s="323"/>
    </row>
    <row r="205" spans="2:11" s="1" customFormat="1" ht="15" customHeight="1">
      <c r="B205" s="300"/>
      <c r="C205" s="277"/>
      <c r="D205" s="277"/>
      <c r="E205" s="277"/>
      <c r="F205" s="298" t="s">
        <v>49</v>
      </c>
      <c r="G205" s="277"/>
      <c r="H205" s="399" t="s">
        <v>4397</v>
      </c>
      <c r="I205" s="399"/>
      <c r="J205" s="399"/>
      <c r="K205" s="323"/>
    </row>
    <row r="206" spans="2:11" s="1" customFormat="1" ht="15" customHeight="1">
      <c r="B206" s="300"/>
      <c r="C206" s="277"/>
      <c r="D206" s="277"/>
      <c r="E206" s="277"/>
      <c r="F206" s="298" t="s">
        <v>50</v>
      </c>
      <c r="G206" s="277"/>
      <c r="H206" s="399" t="s">
        <v>4398</v>
      </c>
      <c r="I206" s="399"/>
      <c r="J206" s="399"/>
      <c r="K206" s="323"/>
    </row>
    <row r="207" spans="2:11" s="1" customFormat="1" ht="15" customHeight="1">
      <c r="B207" s="300"/>
      <c r="C207" s="277"/>
      <c r="D207" s="277"/>
      <c r="E207" s="277"/>
      <c r="F207" s="298"/>
      <c r="G207" s="277"/>
      <c r="H207" s="277"/>
      <c r="I207" s="277"/>
      <c r="J207" s="277"/>
      <c r="K207" s="323"/>
    </row>
    <row r="208" spans="2:11" s="1" customFormat="1" ht="15" customHeight="1">
      <c r="B208" s="300"/>
      <c r="C208" s="277" t="s">
        <v>4339</v>
      </c>
      <c r="D208" s="277"/>
      <c r="E208" s="277"/>
      <c r="F208" s="298" t="s">
        <v>83</v>
      </c>
      <c r="G208" s="277"/>
      <c r="H208" s="399" t="s">
        <v>4399</v>
      </c>
      <c r="I208" s="399"/>
      <c r="J208" s="399"/>
      <c r="K208" s="323"/>
    </row>
    <row r="209" spans="2:11" s="1" customFormat="1" ht="15" customHeight="1">
      <c r="B209" s="300"/>
      <c r="C209" s="277"/>
      <c r="D209" s="277"/>
      <c r="E209" s="277"/>
      <c r="F209" s="298" t="s">
        <v>4234</v>
      </c>
      <c r="G209" s="277"/>
      <c r="H209" s="399" t="s">
        <v>4235</v>
      </c>
      <c r="I209" s="399"/>
      <c r="J209" s="399"/>
      <c r="K209" s="323"/>
    </row>
    <row r="210" spans="2:11" s="1" customFormat="1" ht="15" customHeight="1">
      <c r="B210" s="300"/>
      <c r="C210" s="277"/>
      <c r="D210" s="277"/>
      <c r="E210" s="277"/>
      <c r="F210" s="298" t="s">
        <v>4232</v>
      </c>
      <c r="G210" s="277"/>
      <c r="H210" s="399" t="s">
        <v>4400</v>
      </c>
      <c r="I210" s="399"/>
      <c r="J210" s="399"/>
      <c r="K210" s="323"/>
    </row>
    <row r="211" spans="2:11" s="1" customFormat="1" ht="15" customHeight="1">
      <c r="B211" s="341"/>
      <c r="C211" s="277"/>
      <c r="D211" s="277"/>
      <c r="E211" s="277"/>
      <c r="F211" s="298" t="s">
        <v>4236</v>
      </c>
      <c r="G211" s="336"/>
      <c r="H211" s="400" t="s">
        <v>4237</v>
      </c>
      <c r="I211" s="400"/>
      <c r="J211" s="400"/>
      <c r="K211" s="342"/>
    </row>
    <row r="212" spans="2:11" s="1" customFormat="1" ht="15" customHeight="1">
      <c r="B212" s="341"/>
      <c r="C212" s="277"/>
      <c r="D212" s="277"/>
      <c r="E212" s="277"/>
      <c r="F212" s="298" t="s">
        <v>4238</v>
      </c>
      <c r="G212" s="336"/>
      <c r="H212" s="400" t="s">
        <v>4401</v>
      </c>
      <c r="I212" s="400"/>
      <c r="J212" s="400"/>
      <c r="K212" s="342"/>
    </row>
    <row r="213" spans="2:11" s="1" customFormat="1" ht="15" customHeight="1">
      <c r="B213" s="341"/>
      <c r="C213" s="277"/>
      <c r="D213" s="277"/>
      <c r="E213" s="277"/>
      <c r="F213" s="298"/>
      <c r="G213" s="336"/>
      <c r="H213" s="327"/>
      <c r="I213" s="327"/>
      <c r="J213" s="327"/>
      <c r="K213" s="342"/>
    </row>
    <row r="214" spans="2:11" s="1" customFormat="1" ht="15" customHeight="1">
      <c r="B214" s="341"/>
      <c r="C214" s="277" t="s">
        <v>4363</v>
      </c>
      <c r="D214" s="277"/>
      <c r="E214" s="277"/>
      <c r="F214" s="298">
        <v>1</v>
      </c>
      <c r="G214" s="336"/>
      <c r="H214" s="400" t="s">
        <v>4402</v>
      </c>
      <c r="I214" s="400"/>
      <c r="J214" s="400"/>
      <c r="K214" s="342"/>
    </row>
    <row r="215" spans="2:11" s="1" customFormat="1" ht="15" customHeight="1">
      <c r="B215" s="341"/>
      <c r="C215" s="277"/>
      <c r="D215" s="277"/>
      <c r="E215" s="277"/>
      <c r="F215" s="298">
        <v>2</v>
      </c>
      <c r="G215" s="336"/>
      <c r="H215" s="400" t="s">
        <v>4403</v>
      </c>
      <c r="I215" s="400"/>
      <c r="J215" s="400"/>
      <c r="K215" s="342"/>
    </row>
    <row r="216" spans="2:11" s="1" customFormat="1" ht="15" customHeight="1">
      <c r="B216" s="341"/>
      <c r="C216" s="277"/>
      <c r="D216" s="277"/>
      <c r="E216" s="277"/>
      <c r="F216" s="298">
        <v>3</v>
      </c>
      <c r="G216" s="336"/>
      <c r="H216" s="400" t="s">
        <v>4404</v>
      </c>
      <c r="I216" s="400"/>
      <c r="J216" s="400"/>
      <c r="K216" s="342"/>
    </row>
    <row r="217" spans="2:11" s="1" customFormat="1" ht="15" customHeight="1">
      <c r="B217" s="341"/>
      <c r="C217" s="277"/>
      <c r="D217" s="277"/>
      <c r="E217" s="277"/>
      <c r="F217" s="298">
        <v>4</v>
      </c>
      <c r="G217" s="336"/>
      <c r="H217" s="400" t="s">
        <v>4405</v>
      </c>
      <c r="I217" s="400"/>
      <c r="J217" s="400"/>
      <c r="K217" s="342"/>
    </row>
    <row r="218" spans="2:11" s="1" customFormat="1" ht="12.75" customHeight="1">
      <c r="B218" s="343"/>
      <c r="C218" s="344"/>
      <c r="D218" s="344"/>
      <c r="E218" s="344"/>
      <c r="F218" s="344"/>
      <c r="G218" s="344"/>
      <c r="H218" s="344"/>
      <c r="I218" s="344"/>
      <c r="J218" s="344"/>
      <c r="K218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6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85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122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ROUND(J94,2)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ROUND((SUM(BE94:BE1665)),2)</f>
        <v>0</v>
      </c>
      <c r="G33" s="36"/>
      <c r="H33" s="36"/>
      <c r="I33" s="120">
        <v>0.21</v>
      </c>
      <c r="J33" s="119">
        <f>ROUND(((SUM(BE94:BE1665))*I33),2)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ROUND((SUM(BF94:BF1665)),2)</f>
        <v>0</v>
      </c>
      <c r="G34" s="36"/>
      <c r="H34" s="36"/>
      <c r="I34" s="120">
        <v>0.15</v>
      </c>
      <c r="J34" s="119">
        <f>ROUND(((SUM(BF94:BF1665))*I34),2)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ROUND((SUM(BG94:BG1665)),2)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ROUND((SUM(BH94:BH1665)),2)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ROUND((SUM(BI94:BI1665)),2)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SO01 - Zpevněné plochy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J94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J95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J96</f>
        <v>0</v>
      </c>
      <c r="K61" s="143"/>
      <c r="L61" s="147"/>
    </row>
    <row r="62" spans="2:12" s="10" customFormat="1" ht="19.9" customHeight="1">
      <c r="B62" s="142"/>
      <c r="C62" s="143"/>
      <c r="D62" s="144" t="s">
        <v>129</v>
      </c>
      <c r="E62" s="145"/>
      <c r="F62" s="145"/>
      <c r="G62" s="145"/>
      <c r="H62" s="145"/>
      <c r="I62" s="145"/>
      <c r="J62" s="146">
        <f>J316</f>
        <v>0</v>
      </c>
      <c r="K62" s="143"/>
      <c r="L62" s="147"/>
    </row>
    <row r="63" spans="2:12" s="10" customFormat="1" ht="19.9" customHeight="1">
      <c r="B63" s="142"/>
      <c r="C63" s="143"/>
      <c r="D63" s="144" t="s">
        <v>130</v>
      </c>
      <c r="E63" s="145"/>
      <c r="F63" s="145"/>
      <c r="G63" s="145"/>
      <c r="H63" s="145"/>
      <c r="I63" s="145"/>
      <c r="J63" s="146">
        <f>J503</f>
        <v>0</v>
      </c>
      <c r="K63" s="143"/>
      <c r="L63" s="147"/>
    </row>
    <row r="64" spans="2:12" s="10" customFormat="1" ht="19.9" customHeight="1">
      <c r="B64" s="142"/>
      <c r="C64" s="143"/>
      <c r="D64" s="144" t="s">
        <v>131</v>
      </c>
      <c r="E64" s="145"/>
      <c r="F64" s="145"/>
      <c r="G64" s="145"/>
      <c r="H64" s="145"/>
      <c r="I64" s="145"/>
      <c r="J64" s="146">
        <f>J744</f>
        <v>0</v>
      </c>
      <c r="K64" s="143"/>
      <c r="L64" s="147"/>
    </row>
    <row r="65" spans="2:12" s="10" customFormat="1" ht="19.9" customHeight="1">
      <c r="B65" s="142"/>
      <c r="C65" s="143"/>
      <c r="D65" s="144" t="s">
        <v>132</v>
      </c>
      <c r="E65" s="145"/>
      <c r="F65" s="145"/>
      <c r="G65" s="145"/>
      <c r="H65" s="145"/>
      <c r="I65" s="145"/>
      <c r="J65" s="146">
        <f>J853</f>
        <v>0</v>
      </c>
      <c r="K65" s="143"/>
      <c r="L65" s="147"/>
    </row>
    <row r="66" spans="2:12" s="10" customFormat="1" ht="19.9" customHeight="1">
      <c r="B66" s="142"/>
      <c r="C66" s="143"/>
      <c r="D66" s="144" t="s">
        <v>133</v>
      </c>
      <c r="E66" s="145"/>
      <c r="F66" s="145"/>
      <c r="G66" s="145"/>
      <c r="H66" s="145"/>
      <c r="I66" s="145"/>
      <c r="J66" s="146">
        <f>J1055</f>
        <v>0</v>
      </c>
      <c r="K66" s="143"/>
      <c r="L66" s="147"/>
    </row>
    <row r="67" spans="2:12" s="10" customFormat="1" ht="19.9" customHeight="1">
      <c r="B67" s="142"/>
      <c r="C67" s="143"/>
      <c r="D67" s="144" t="s">
        <v>134</v>
      </c>
      <c r="E67" s="145"/>
      <c r="F67" s="145"/>
      <c r="G67" s="145"/>
      <c r="H67" s="145"/>
      <c r="I67" s="145"/>
      <c r="J67" s="146">
        <f>J1075</f>
        <v>0</v>
      </c>
      <c r="K67" s="143"/>
      <c r="L67" s="147"/>
    </row>
    <row r="68" spans="2:12" s="10" customFormat="1" ht="19.9" customHeight="1">
      <c r="B68" s="142"/>
      <c r="C68" s="143"/>
      <c r="D68" s="144" t="s">
        <v>135</v>
      </c>
      <c r="E68" s="145"/>
      <c r="F68" s="145"/>
      <c r="G68" s="145"/>
      <c r="H68" s="145"/>
      <c r="I68" s="145"/>
      <c r="J68" s="146">
        <f>J1092</f>
        <v>0</v>
      </c>
      <c r="K68" s="143"/>
      <c r="L68" s="147"/>
    </row>
    <row r="69" spans="2:12" s="10" customFormat="1" ht="19.9" customHeight="1">
      <c r="B69" s="142"/>
      <c r="C69" s="143"/>
      <c r="D69" s="144" t="s">
        <v>136</v>
      </c>
      <c r="E69" s="145"/>
      <c r="F69" s="145"/>
      <c r="G69" s="145"/>
      <c r="H69" s="145"/>
      <c r="I69" s="145"/>
      <c r="J69" s="146">
        <f>J1560</f>
        <v>0</v>
      </c>
      <c r="K69" s="143"/>
      <c r="L69" s="147"/>
    </row>
    <row r="70" spans="2:12" s="10" customFormat="1" ht="19.9" customHeight="1">
      <c r="B70" s="142"/>
      <c r="C70" s="143"/>
      <c r="D70" s="144" t="s">
        <v>137</v>
      </c>
      <c r="E70" s="145"/>
      <c r="F70" s="145"/>
      <c r="G70" s="145"/>
      <c r="H70" s="145"/>
      <c r="I70" s="145"/>
      <c r="J70" s="146">
        <f>J1619</f>
        <v>0</v>
      </c>
      <c r="K70" s="143"/>
      <c r="L70" s="147"/>
    </row>
    <row r="71" spans="2:12" s="9" customFormat="1" ht="25" customHeight="1">
      <c r="B71" s="136"/>
      <c r="C71" s="137"/>
      <c r="D71" s="138" t="s">
        <v>138</v>
      </c>
      <c r="E71" s="139"/>
      <c r="F71" s="139"/>
      <c r="G71" s="139"/>
      <c r="H71" s="139"/>
      <c r="I71" s="139"/>
      <c r="J71" s="140">
        <f>J1622</f>
        <v>0</v>
      </c>
      <c r="K71" s="137"/>
      <c r="L71" s="141"/>
    </row>
    <row r="72" spans="2:12" s="10" customFormat="1" ht="19.9" customHeight="1">
      <c r="B72" s="142"/>
      <c r="C72" s="143"/>
      <c r="D72" s="144" t="s">
        <v>139</v>
      </c>
      <c r="E72" s="145"/>
      <c r="F72" s="145"/>
      <c r="G72" s="145"/>
      <c r="H72" s="145"/>
      <c r="I72" s="145"/>
      <c r="J72" s="146">
        <f>J1623</f>
        <v>0</v>
      </c>
      <c r="K72" s="143"/>
      <c r="L72" s="147"/>
    </row>
    <row r="73" spans="2:12" s="10" customFormat="1" ht="19.9" customHeight="1">
      <c r="B73" s="142"/>
      <c r="C73" s="143"/>
      <c r="D73" s="144" t="s">
        <v>140</v>
      </c>
      <c r="E73" s="145"/>
      <c r="F73" s="145"/>
      <c r="G73" s="145"/>
      <c r="H73" s="145"/>
      <c r="I73" s="145"/>
      <c r="J73" s="146">
        <f>J1628</f>
        <v>0</v>
      </c>
      <c r="K73" s="143"/>
      <c r="L73" s="147"/>
    </row>
    <row r="74" spans="2:12" s="10" customFormat="1" ht="19.9" customHeight="1">
      <c r="B74" s="142"/>
      <c r="C74" s="143"/>
      <c r="D74" s="144" t="s">
        <v>141</v>
      </c>
      <c r="E74" s="145"/>
      <c r="F74" s="145"/>
      <c r="G74" s="145"/>
      <c r="H74" s="145"/>
      <c r="I74" s="145"/>
      <c r="J74" s="146">
        <f>J1652</f>
        <v>0</v>
      </c>
      <c r="K74" s="143"/>
      <c r="L74" s="147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7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" customHeight="1">
      <c r="A81" s="36"/>
      <c r="B81" s="37"/>
      <c r="C81" s="25" t="s">
        <v>142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7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4.4" customHeight="1">
      <c r="A84" s="36"/>
      <c r="B84" s="37"/>
      <c r="C84" s="38"/>
      <c r="D84" s="38"/>
      <c r="E84" s="393" t="str">
        <f>E7</f>
        <v>Úprava prostranství před Hvězdou</v>
      </c>
      <c r="F84" s="394"/>
      <c r="G84" s="394"/>
      <c r="H84" s="394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121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65" customHeight="1">
      <c r="A86" s="36"/>
      <c r="B86" s="37"/>
      <c r="C86" s="38"/>
      <c r="D86" s="38"/>
      <c r="E86" s="350" t="str">
        <f>E9</f>
        <v>SO01 - Zpevněné plochy</v>
      </c>
      <c r="F86" s="395"/>
      <c r="G86" s="395"/>
      <c r="H86" s="395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F12</f>
        <v>p.č. 2675/1, 5713, 2436</v>
      </c>
      <c r="G88" s="38"/>
      <c r="H88" s="38"/>
      <c r="I88" s="31" t="s">
        <v>23</v>
      </c>
      <c r="J88" s="61" t="str">
        <f>IF(J12="","",J12)</f>
        <v>24. 11. 2021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7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6.4" customHeight="1">
      <c r="A90" s="36"/>
      <c r="B90" s="37"/>
      <c r="C90" s="31" t="s">
        <v>25</v>
      </c>
      <c r="D90" s="38"/>
      <c r="E90" s="38"/>
      <c r="F90" s="29" t="str">
        <f>E15</f>
        <v>Město Beroun</v>
      </c>
      <c r="G90" s="38"/>
      <c r="H90" s="38"/>
      <c r="I90" s="31" t="s">
        <v>33</v>
      </c>
      <c r="J90" s="34" t="str">
        <f>E21</f>
        <v>Spektra PRO spol. s r.o.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65" customHeight="1">
      <c r="A91" s="36"/>
      <c r="B91" s="37"/>
      <c r="C91" s="31" t="s">
        <v>31</v>
      </c>
      <c r="D91" s="38"/>
      <c r="E91" s="38"/>
      <c r="F91" s="29" t="str">
        <f>IF(E18="","",E18)</f>
        <v>Vyplň údaj</v>
      </c>
      <c r="G91" s="38"/>
      <c r="H91" s="38"/>
      <c r="I91" s="31" t="s">
        <v>38</v>
      </c>
      <c r="J91" s="34" t="str">
        <f>E24</f>
        <v>p. Martin Donda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2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48"/>
      <c r="B93" s="149"/>
      <c r="C93" s="150" t="s">
        <v>143</v>
      </c>
      <c r="D93" s="151" t="s">
        <v>61</v>
      </c>
      <c r="E93" s="151" t="s">
        <v>57</v>
      </c>
      <c r="F93" s="151" t="s">
        <v>58</v>
      </c>
      <c r="G93" s="151" t="s">
        <v>144</v>
      </c>
      <c r="H93" s="151" t="s">
        <v>145</v>
      </c>
      <c r="I93" s="151" t="s">
        <v>146</v>
      </c>
      <c r="J93" s="152" t="s">
        <v>125</v>
      </c>
      <c r="K93" s="153" t="s">
        <v>147</v>
      </c>
      <c r="L93" s="154"/>
      <c r="M93" s="70" t="s">
        <v>19</v>
      </c>
      <c r="N93" s="71" t="s">
        <v>46</v>
      </c>
      <c r="O93" s="71" t="s">
        <v>148</v>
      </c>
      <c r="P93" s="71" t="s">
        <v>149</v>
      </c>
      <c r="Q93" s="71" t="s">
        <v>150</v>
      </c>
      <c r="R93" s="71" t="s">
        <v>151</v>
      </c>
      <c r="S93" s="71" t="s">
        <v>152</v>
      </c>
      <c r="T93" s="72" t="s">
        <v>153</v>
      </c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</row>
    <row r="94" spans="1:63" s="2" customFormat="1" ht="22.75" customHeight="1">
      <c r="A94" s="36"/>
      <c r="B94" s="37"/>
      <c r="C94" s="77" t="s">
        <v>154</v>
      </c>
      <c r="D94" s="38"/>
      <c r="E94" s="38"/>
      <c r="F94" s="38"/>
      <c r="G94" s="38"/>
      <c r="H94" s="38"/>
      <c r="I94" s="38"/>
      <c r="J94" s="155">
        <f>BK94</f>
        <v>0</v>
      </c>
      <c r="K94" s="38"/>
      <c r="L94" s="41"/>
      <c r="M94" s="73"/>
      <c r="N94" s="156"/>
      <c r="O94" s="74"/>
      <c r="P94" s="157">
        <f>P95+P1622</f>
        <v>0</v>
      </c>
      <c r="Q94" s="74"/>
      <c r="R94" s="157">
        <f>R95+R1622</f>
        <v>1586.19541252</v>
      </c>
      <c r="S94" s="74"/>
      <c r="T94" s="158">
        <f>T95+T1622</f>
        <v>1463.22885571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75</v>
      </c>
      <c r="AU94" s="19" t="s">
        <v>126</v>
      </c>
      <c r="BK94" s="159">
        <f>BK95+BK1622</f>
        <v>0</v>
      </c>
    </row>
    <row r="95" spans="2:63" s="12" customFormat="1" ht="25.9" customHeight="1">
      <c r="B95" s="160"/>
      <c r="C95" s="161"/>
      <c r="D95" s="162" t="s">
        <v>75</v>
      </c>
      <c r="E95" s="163" t="s">
        <v>155</v>
      </c>
      <c r="F95" s="163" t="s">
        <v>156</v>
      </c>
      <c r="G95" s="161"/>
      <c r="H95" s="161"/>
      <c r="I95" s="164"/>
      <c r="J95" s="165">
        <f>BK95</f>
        <v>0</v>
      </c>
      <c r="K95" s="161"/>
      <c r="L95" s="166"/>
      <c r="M95" s="167"/>
      <c r="N95" s="168"/>
      <c r="O95" s="168"/>
      <c r="P95" s="169">
        <f>P96+P316+P503+P744+P853+P1055+P1075+P1092+P1560+P1619</f>
        <v>0</v>
      </c>
      <c r="Q95" s="168"/>
      <c r="R95" s="169">
        <f>R96+R316+R503+R744+R853+R1055+R1075+R1092+R1560+R1619</f>
        <v>1584.3305291</v>
      </c>
      <c r="S95" s="168"/>
      <c r="T95" s="170">
        <f>T96+T316+T503+T744+T853+T1055+T1075+T1092+T1560+T1619</f>
        <v>1460.22885571</v>
      </c>
      <c r="AR95" s="171" t="s">
        <v>84</v>
      </c>
      <c r="AT95" s="172" t="s">
        <v>75</v>
      </c>
      <c r="AU95" s="172" t="s">
        <v>76</v>
      </c>
      <c r="AY95" s="171" t="s">
        <v>157</v>
      </c>
      <c r="BK95" s="173">
        <f>BK96+BK316+BK503+BK744+BK853+BK1055+BK1075+BK1092+BK1560+BK1619</f>
        <v>0</v>
      </c>
    </row>
    <row r="96" spans="2:63" s="12" customFormat="1" ht="22.75" customHeight="1">
      <c r="B96" s="160"/>
      <c r="C96" s="161"/>
      <c r="D96" s="162" t="s">
        <v>75</v>
      </c>
      <c r="E96" s="174" t="s">
        <v>84</v>
      </c>
      <c r="F96" s="174" t="s">
        <v>158</v>
      </c>
      <c r="G96" s="161"/>
      <c r="H96" s="161"/>
      <c r="I96" s="164"/>
      <c r="J96" s="175">
        <f>BK96</f>
        <v>0</v>
      </c>
      <c r="K96" s="161"/>
      <c r="L96" s="166"/>
      <c r="M96" s="167"/>
      <c r="N96" s="168"/>
      <c r="O96" s="168"/>
      <c r="P96" s="169">
        <f>SUM(P97:P315)</f>
        <v>0</v>
      </c>
      <c r="Q96" s="168"/>
      <c r="R96" s="169">
        <f>SUM(R97:R315)</f>
        <v>0.013645440000000002</v>
      </c>
      <c r="S96" s="168"/>
      <c r="T96" s="170">
        <f>SUM(T97:T315)</f>
        <v>1115.2536877100001</v>
      </c>
      <c r="AR96" s="171" t="s">
        <v>84</v>
      </c>
      <c r="AT96" s="172" t="s">
        <v>75</v>
      </c>
      <c r="AU96" s="172" t="s">
        <v>84</v>
      </c>
      <c r="AY96" s="171" t="s">
        <v>157</v>
      </c>
      <c r="BK96" s="173">
        <f>SUM(BK97:BK315)</f>
        <v>0</v>
      </c>
    </row>
    <row r="97" spans="1:65" s="2" customFormat="1" ht="14.4" customHeight="1">
      <c r="A97" s="36"/>
      <c r="B97" s="37"/>
      <c r="C97" s="176" t="s">
        <v>84</v>
      </c>
      <c r="D97" s="176" t="s">
        <v>159</v>
      </c>
      <c r="E97" s="177" t="s">
        <v>160</v>
      </c>
      <c r="F97" s="178" t="s">
        <v>161</v>
      </c>
      <c r="G97" s="179" t="s">
        <v>162</v>
      </c>
      <c r="H97" s="180">
        <v>1</v>
      </c>
      <c r="I97" s="181"/>
      <c r="J97" s="182">
        <f>ROUND(I97*H97,2)</f>
        <v>0</v>
      </c>
      <c r="K97" s="183"/>
      <c r="L97" s="41"/>
      <c r="M97" s="184" t="s">
        <v>19</v>
      </c>
      <c r="N97" s="185" t="s">
        <v>47</v>
      </c>
      <c r="O97" s="66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8" t="s">
        <v>163</v>
      </c>
      <c r="AT97" s="188" t="s">
        <v>159</v>
      </c>
      <c r="AU97" s="188" t="s">
        <v>86</v>
      </c>
      <c r="AY97" s="19" t="s">
        <v>157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84</v>
      </c>
      <c r="BK97" s="189">
        <f>ROUND(I97*H97,2)</f>
        <v>0</v>
      </c>
      <c r="BL97" s="19" t="s">
        <v>163</v>
      </c>
      <c r="BM97" s="188" t="s">
        <v>164</v>
      </c>
    </row>
    <row r="98" spans="2:51" s="13" customFormat="1" ht="10">
      <c r="B98" s="190"/>
      <c r="C98" s="191"/>
      <c r="D98" s="192" t="s">
        <v>165</v>
      </c>
      <c r="E98" s="193" t="s">
        <v>19</v>
      </c>
      <c r="F98" s="194" t="s">
        <v>166</v>
      </c>
      <c r="G98" s="191"/>
      <c r="H98" s="193" t="s">
        <v>19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165</v>
      </c>
      <c r="AU98" s="200" t="s">
        <v>86</v>
      </c>
      <c r="AV98" s="13" t="s">
        <v>84</v>
      </c>
      <c r="AW98" s="13" t="s">
        <v>37</v>
      </c>
      <c r="AX98" s="13" t="s">
        <v>76</v>
      </c>
      <c r="AY98" s="200" t="s">
        <v>157</v>
      </c>
    </row>
    <row r="99" spans="2:51" s="13" customFormat="1" ht="10">
      <c r="B99" s="190"/>
      <c r="C99" s="191"/>
      <c r="D99" s="192" t="s">
        <v>165</v>
      </c>
      <c r="E99" s="193" t="s">
        <v>19</v>
      </c>
      <c r="F99" s="194" t="s">
        <v>167</v>
      </c>
      <c r="G99" s="191"/>
      <c r="H99" s="193" t="s">
        <v>19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165</v>
      </c>
      <c r="AU99" s="200" t="s">
        <v>86</v>
      </c>
      <c r="AV99" s="13" t="s">
        <v>84</v>
      </c>
      <c r="AW99" s="13" t="s">
        <v>37</v>
      </c>
      <c r="AX99" s="13" t="s">
        <v>76</v>
      </c>
      <c r="AY99" s="200" t="s">
        <v>157</v>
      </c>
    </row>
    <row r="100" spans="2:51" s="14" customFormat="1" ht="10">
      <c r="B100" s="201"/>
      <c r="C100" s="202"/>
      <c r="D100" s="192" t="s">
        <v>165</v>
      </c>
      <c r="E100" s="203" t="s">
        <v>19</v>
      </c>
      <c r="F100" s="204" t="s">
        <v>168</v>
      </c>
      <c r="G100" s="202"/>
      <c r="H100" s="205">
        <v>1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165</v>
      </c>
      <c r="AU100" s="211" t="s">
        <v>86</v>
      </c>
      <c r="AV100" s="14" t="s">
        <v>86</v>
      </c>
      <c r="AW100" s="14" t="s">
        <v>37</v>
      </c>
      <c r="AX100" s="14" t="s">
        <v>84</v>
      </c>
      <c r="AY100" s="211" t="s">
        <v>157</v>
      </c>
    </row>
    <row r="101" spans="1:65" s="2" customFormat="1" ht="14.4" customHeight="1">
      <c r="A101" s="36"/>
      <c r="B101" s="37"/>
      <c r="C101" s="176" t="s">
        <v>86</v>
      </c>
      <c r="D101" s="176" t="s">
        <v>159</v>
      </c>
      <c r="E101" s="177" t="s">
        <v>169</v>
      </c>
      <c r="F101" s="178" t="s">
        <v>170</v>
      </c>
      <c r="G101" s="179" t="s">
        <v>162</v>
      </c>
      <c r="H101" s="180">
        <v>1</v>
      </c>
      <c r="I101" s="181"/>
      <c r="J101" s="182">
        <f>ROUND(I101*H101,2)</f>
        <v>0</v>
      </c>
      <c r="K101" s="183"/>
      <c r="L101" s="41"/>
      <c r="M101" s="184" t="s">
        <v>19</v>
      </c>
      <c r="N101" s="185" t="s">
        <v>47</v>
      </c>
      <c r="O101" s="66"/>
      <c r="P101" s="186">
        <f>O101*H101</f>
        <v>0</v>
      </c>
      <c r="Q101" s="186">
        <v>0</v>
      </c>
      <c r="R101" s="186">
        <f>Q101*H101</f>
        <v>0</v>
      </c>
      <c r="S101" s="186">
        <v>0</v>
      </c>
      <c r="T101" s="187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8" t="s">
        <v>163</v>
      </c>
      <c r="AT101" s="188" t="s">
        <v>159</v>
      </c>
      <c r="AU101" s="188" t="s">
        <v>86</v>
      </c>
      <c r="AY101" s="19" t="s">
        <v>157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9" t="s">
        <v>84</v>
      </c>
      <c r="BK101" s="189">
        <f>ROUND(I101*H101,2)</f>
        <v>0</v>
      </c>
      <c r="BL101" s="19" t="s">
        <v>163</v>
      </c>
      <c r="BM101" s="188" t="s">
        <v>171</v>
      </c>
    </row>
    <row r="102" spans="2:51" s="13" customFormat="1" ht="10">
      <c r="B102" s="190"/>
      <c r="C102" s="191"/>
      <c r="D102" s="192" t="s">
        <v>165</v>
      </c>
      <c r="E102" s="193" t="s">
        <v>19</v>
      </c>
      <c r="F102" s="194" t="s">
        <v>166</v>
      </c>
      <c r="G102" s="191"/>
      <c r="H102" s="193" t="s">
        <v>19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165</v>
      </c>
      <c r="AU102" s="200" t="s">
        <v>86</v>
      </c>
      <c r="AV102" s="13" t="s">
        <v>84</v>
      </c>
      <c r="AW102" s="13" t="s">
        <v>37</v>
      </c>
      <c r="AX102" s="13" t="s">
        <v>76</v>
      </c>
      <c r="AY102" s="200" t="s">
        <v>157</v>
      </c>
    </row>
    <row r="103" spans="2:51" s="13" customFormat="1" ht="10">
      <c r="B103" s="190"/>
      <c r="C103" s="191"/>
      <c r="D103" s="192" t="s">
        <v>165</v>
      </c>
      <c r="E103" s="193" t="s">
        <v>19</v>
      </c>
      <c r="F103" s="194" t="s">
        <v>167</v>
      </c>
      <c r="G103" s="191"/>
      <c r="H103" s="193" t="s">
        <v>19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165</v>
      </c>
      <c r="AU103" s="200" t="s">
        <v>86</v>
      </c>
      <c r="AV103" s="13" t="s">
        <v>84</v>
      </c>
      <c r="AW103" s="13" t="s">
        <v>37</v>
      </c>
      <c r="AX103" s="13" t="s">
        <v>76</v>
      </c>
      <c r="AY103" s="200" t="s">
        <v>157</v>
      </c>
    </row>
    <row r="104" spans="2:51" s="14" customFormat="1" ht="10">
      <c r="B104" s="201"/>
      <c r="C104" s="202"/>
      <c r="D104" s="192" t="s">
        <v>165</v>
      </c>
      <c r="E104" s="203" t="s">
        <v>19</v>
      </c>
      <c r="F104" s="204" t="s">
        <v>172</v>
      </c>
      <c r="G104" s="202"/>
      <c r="H104" s="205">
        <v>1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165</v>
      </c>
      <c r="AU104" s="211" t="s">
        <v>86</v>
      </c>
      <c r="AV104" s="14" t="s">
        <v>86</v>
      </c>
      <c r="AW104" s="14" t="s">
        <v>37</v>
      </c>
      <c r="AX104" s="14" t="s">
        <v>84</v>
      </c>
      <c r="AY104" s="211" t="s">
        <v>157</v>
      </c>
    </row>
    <row r="105" spans="1:65" s="2" customFormat="1" ht="34.75" customHeight="1">
      <c r="A105" s="36"/>
      <c r="B105" s="37"/>
      <c r="C105" s="176" t="s">
        <v>173</v>
      </c>
      <c r="D105" s="176" t="s">
        <v>159</v>
      </c>
      <c r="E105" s="177" t="s">
        <v>174</v>
      </c>
      <c r="F105" s="178" t="s">
        <v>175</v>
      </c>
      <c r="G105" s="179" t="s">
        <v>176</v>
      </c>
      <c r="H105" s="180">
        <v>228.75</v>
      </c>
      <c r="I105" s="181"/>
      <c r="J105" s="182">
        <f>ROUND(I105*H105,2)</f>
        <v>0</v>
      </c>
      <c r="K105" s="183"/>
      <c r="L105" s="41"/>
      <c r="M105" s="184" t="s">
        <v>19</v>
      </c>
      <c r="N105" s="185" t="s">
        <v>47</v>
      </c>
      <c r="O105" s="66"/>
      <c r="P105" s="186">
        <f>O105*H105</f>
        <v>0</v>
      </c>
      <c r="Q105" s="186">
        <v>0</v>
      </c>
      <c r="R105" s="186">
        <f>Q105*H105</f>
        <v>0</v>
      </c>
      <c r="S105" s="186">
        <v>0.255</v>
      </c>
      <c r="T105" s="187">
        <f>S105*H105</f>
        <v>58.331250000000004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8" t="s">
        <v>163</v>
      </c>
      <c r="AT105" s="188" t="s">
        <v>159</v>
      </c>
      <c r="AU105" s="188" t="s">
        <v>86</v>
      </c>
      <c r="AY105" s="19" t="s">
        <v>157</v>
      </c>
      <c r="BE105" s="189">
        <f>IF(N105="základní",J105,0)</f>
        <v>0</v>
      </c>
      <c r="BF105" s="189">
        <f>IF(N105="snížená",J105,0)</f>
        <v>0</v>
      </c>
      <c r="BG105" s="189">
        <f>IF(N105="zákl. přenesená",J105,0)</f>
        <v>0</v>
      </c>
      <c r="BH105" s="189">
        <f>IF(N105="sníž. přenesená",J105,0)</f>
        <v>0</v>
      </c>
      <c r="BI105" s="189">
        <f>IF(N105="nulová",J105,0)</f>
        <v>0</v>
      </c>
      <c r="BJ105" s="19" t="s">
        <v>84</v>
      </c>
      <c r="BK105" s="189">
        <f>ROUND(I105*H105,2)</f>
        <v>0</v>
      </c>
      <c r="BL105" s="19" t="s">
        <v>163</v>
      </c>
      <c r="BM105" s="188" t="s">
        <v>177</v>
      </c>
    </row>
    <row r="106" spans="1:47" s="2" customFormat="1" ht="10">
      <c r="A106" s="36"/>
      <c r="B106" s="37"/>
      <c r="C106" s="38"/>
      <c r="D106" s="212" t="s">
        <v>178</v>
      </c>
      <c r="E106" s="38"/>
      <c r="F106" s="213" t="s">
        <v>179</v>
      </c>
      <c r="G106" s="38"/>
      <c r="H106" s="38"/>
      <c r="I106" s="214"/>
      <c r="J106" s="38"/>
      <c r="K106" s="38"/>
      <c r="L106" s="41"/>
      <c r="M106" s="215"/>
      <c r="N106" s="216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178</v>
      </c>
      <c r="AU106" s="19" t="s">
        <v>86</v>
      </c>
    </row>
    <row r="107" spans="2:51" s="13" customFormat="1" ht="10">
      <c r="B107" s="190"/>
      <c r="C107" s="191"/>
      <c r="D107" s="192" t="s">
        <v>165</v>
      </c>
      <c r="E107" s="193" t="s">
        <v>19</v>
      </c>
      <c r="F107" s="194" t="s">
        <v>166</v>
      </c>
      <c r="G107" s="191"/>
      <c r="H107" s="193" t="s">
        <v>19</v>
      </c>
      <c r="I107" s="195"/>
      <c r="J107" s="191"/>
      <c r="K107" s="191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165</v>
      </c>
      <c r="AU107" s="200" t="s">
        <v>86</v>
      </c>
      <c r="AV107" s="13" t="s">
        <v>84</v>
      </c>
      <c r="AW107" s="13" t="s">
        <v>37</v>
      </c>
      <c r="AX107" s="13" t="s">
        <v>76</v>
      </c>
      <c r="AY107" s="200" t="s">
        <v>157</v>
      </c>
    </row>
    <row r="108" spans="2:51" s="13" customFormat="1" ht="10">
      <c r="B108" s="190"/>
      <c r="C108" s="191"/>
      <c r="D108" s="192" t="s">
        <v>165</v>
      </c>
      <c r="E108" s="193" t="s">
        <v>19</v>
      </c>
      <c r="F108" s="194" t="s">
        <v>180</v>
      </c>
      <c r="G108" s="191"/>
      <c r="H108" s="193" t="s">
        <v>19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165</v>
      </c>
      <c r="AU108" s="200" t="s">
        <v>86</v>
      </c>
      <c r="AV108" s="13" t="s">
        <v>84</v>
      </c>
      <c r="AW108" s="13" t="s">
        <v>37</v>
      </c>
      <c r="AX108" s="13" t="s">
        <v>76</v>
      </c>
      <c r="AY108" s="200" t="s">
        <v>157</v>
      </c>
    </row>
    <row r="109" spans="2:51" s="13" customFormat="1" ht="10">
      <c r="B109" s="190"/>
      <c r="C109" s="191"/>
      <c r="D109" s="192" t="s">
        <v>165</v>
      </c>
      <c r="E109" s="193" t="s">
        <v>19</v>
      </c>
      <c r="F109" s="194" t="s">
        <v>181</v>
      </c>
      <c r="G109" s="191"/>
      <c r="H109" s="193" t="s">
        <v>19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165</v>
      </c>
      <c r="AU109" s="200" t="s">
        <v>86</v>
      </c>
      <c r="AV109" s="13" t="s">
        <v>84</v>
      </c>
      <c r="AW109" s="13" t="s">
        <v>37</v>
      </c>
      <c r="AX109" s="13" t="s">
        <v>76</v>
      </c>
      <c r="AY109" s="200" t="s">
        <v>157</v>
      </c>
    </row>
    <row r="110" spans="2:51" s="14" customFormat="1" ht="10">
      <c r="B110" s="201"/>
      <c r="C110" s="202"/>
      <c r="D110" s="192" t="s">
        <v>165</v>
      </c>
      <c r="E110" s="203" t="s">
        <v>19</v>
      </c>
      <c r="F110" s="204" t="s">
        <v>182</v>
      </c>
      <c r="G110" s="202"/>
      <c r="H110" s="205">
        <v>228.75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165</v>
      </c>
      <c r="AU110" s="211" t="s">
        <v>86</v>
      </c>
      <c r="AV110" s="14" t="s">
        <v>86</v>
      </c>
      <c r="AW110" s="14" t="s">
        <v>37</v>
      </c>
      <c r="AX110" s="14" t="s">
        <v>76</v>
      </c>
      <c r="AY110" s="211" t="s">
        <v>157</v>
      </c>
    </row>
    <row r="111" spans="2:51" s="15" customFormat="1" ht="10">
      <c r="B111" s="217"/>
      <c r="C111" s="218"/>
      <c r="D111" s="192" t="s">
        <v>165</v>
      </c>
      <c r="E111" s="219" t="s">
        <v>19</v>
      </c>
      <c r="F111" s="220" t="s">
        <v>183</v>
      </c>
      <c r="G111" s="218"/>
      <c r="H111" s="221">
        <v>228.75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165</v>
      </c>
      <c r="AU111" s="227" t="s">
        <v>86</v>
      </c>
      <c r="AV111" s="15" t="s">
        <v>163</v>
      </c>
      <c r="AW111" s="15" t="s">
        <v>37</v>
      </c>
      <c r="AX111" s="15" t="s">
        <v>84</v>
      </c>
      <c r="AY111" s="227" t="s">
        <v>157</v>
      </c>
    </row>
    <row r="112" spans="1:65" s="2" customFormat="1" ht="34.75" customHeight="1">
      <c r="A112" s="36"/>
      <c r="B112" s="37"/>
      <c r="C112" s="176" t="s">
        <v>163</v>
      </c>
      <c r="D112" s="176" t="s">
        <v>159</v>
      </c>
      <c r="E112" s="177" t="s">
        <v>184</v>
      </c>
      <c r="F112" s="178" t="s">
        <v>185</v>
      </c>
      <c r="G112" s="179" t="s">
        <v>176</v>
      </c>
      <c r="H112" s="180">
        <v>226.433</v>
      </c>
      <c r="I112" s="181"/>
      <c r="J112" s="182">
        <f>ROUND(I112*H112,2)</f>
        <v>0</v>
      </c>
      <c r="K112" s="183"/>
      <c r="L112" s="41"/>
      <c r="M112" s="184" t="s">
        <v>19</v>
      </c>
      <c r="N112" s="185" t="s">
        <v>47</v>
      </c>
      <c r="O112" s="66"/>
      <c r="P112" s="186">
        <f>O112*H112</f>
        <v>0</v>
      </c>
      <c r="Q112" s="186">
        <v>0</v>
      </c>
      <c r="R112" s="186">
        <f>Q112*H112</f>
        <v>0</v>
      </c>
      <c r="S112" s="186">
        <v>0.235</v>
      </c>
      <c r="T112" s="187">
        <f>S112*H112</f>
        <v>53.211755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8" t="s">
        <v>163</v>
      </c>
      <c r="AT112" s="188" t="s">
        <v>159</v>
      </c>
      <c r="AU112" s="188" t="s">
        <v>86</v>
      </c>
      <c r="AY112" s="19" t="s">
        <v>157</v>
      </c>
      <c r="BE112" s="189">
        <f>IF(N112="základní",J112,0)</f>
        <v>0</v>
      </c>
      <c r="BF112" s="189">
        <f>IF(N112="snížená",J112,0)</f>
        <v>0</v>
      </c>
      <c r="BG112" s="189">
        <f>IF(N112="zákl. přenesená",J112,0)</f>
        <v>0</v>
      </c>
      <c r="BH112" s="189">
        <f>IF(N112="sníž. přenesená",J112,0)</f>
        <v>0</v>
      </c>
      <c r="BI112" s="189">
        <f>IF(N112="nulová",J112,0)</f>
        <v>0</v>
      </c>
      <c r="BJ112" s="19" t="s">
        <v>84</v>
      </c>
      <c r="BK112" s="189">
        <f>ROUND(I112*H112,2)</f>
        <v>0</v>
      </c>
      <c r="BL112" s="19" t="s">
        <v>163</v>
      </c>
      <c r="BM112" s="188" t="s">
        <v>186</v>
      </c>
    </row>
    <row r="113" spans="2:51" s="13" customFormat="1" ht="10">
      <c r="B113" s="190"/>
      <c r="C113" s="191"/>
      <c r="D113" s="192" t="s">
        <v>165</v>
      </c>
      <c r="E113" s="193" t="s">
        <v>19</v>
      </c>
      <c r="F113" s="194" t="s">
        <v>166</v>
      </c>
      <c r="G113" s="191"/>
      <c r="H113" s="193" t="s">
        <v>19</v>
      </c>
      <c r="I113" s="195"/>
      <c r="J113" s="191"/>
      <c r="K113" s="191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165</v>
      </c>
      <c r="AU113" s="200" t="s">
        <v>86</v>
      </c>
      <c r="AV113" s="13" t="s">
        <v>84</v>
      </c>
      <c r="AW113" s="13" t="s">
        <v>37</v>
      </c>
      <c r="AX113" s="13" t="s">
        <v>76</v>
      </c>
      <c r="AY113" s="200" t="s">
        <v>157</v>
      </c>
    </row>
    <row r="114" spans="2:51" s="13" customFormat="1" ht="10">
      <c r="B114" s="190"/>
      <c r="C114" s="191"/>
      <c r="D114" s="192" t="s">
        <v>165</v>
      </c>
      <c r="E114" s="193" t="s">
        <v>19</v>
      </c>
      <c r="F114" s="194" t="s">
        <v>187</v>
      </c>
      <c r="G114" s="191"/>
      <c r="H114" s="193" t="s">
        <v>19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165</v>
      </c>
      <c r="AU114" s="200" t="s">
        <v>86</v>
      </c>
      <c r="AV114" s="13" t="s">
        <v>84</v>
      </c>
      <c r="AW114" s="13" t="s">
        <v>37</v>
      </c>
      <c r="AX114" s="13" t="s">
        <v>76</v>
      </c>
      <c r="AY114" s="200" t="s">
        <v>157</v>
      </c>
    </row>
    <row r="115" spans="2:51" s="13" customFormat="1" ht="10">
      <c r="B115" s="190"/>
      <c r="C115" s="191"/>
      <c r="D115" s="192" t="s">
        <v>165</v>
      </c>
      <c r="E115" s="193" t="s">
        <v>19</v>
      </c>
      <c r="F115" s="194" t="s">
        <v>188</v>
      </c>
      <c r="G115" s="191"/>
      <c r="H115" s="193" t="s">
        <v>19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165</v>
      </c>
      <c r="AU115" s="200" t="s">
        <v>86</v>
      </c>
      <c r="AV115" s="13" t="s">
        <v>84</v>
      </c>
      <c r="AW115" s="13" t="s">
        <v>37</v>
      </c>
      <c r="AX115" s="13" t="s">
        <v>76</v>
      </c>
      <c r="AY115" s="200" t="s">
        <v>157</v>
      </c>
    </row>
    <row r="116" spans="2:51" s="14" customFormat="1" ht="10">
      <c r="B116" s="201"/>
      <c r="C116" s="202"/>
      <c r="D116" s="192" t="s">
        <v>165</v>
      </c>
      <c r="E116" s="203" t="s">
        <v>19</v>
      </c>
      <c r="F116" s="204" t="s">
        <v>189</v>
      </c>
      <c r="G116" s="202"/>
      <c r="H116" s="205">
        <v>226.433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165</v>
      </c>
      <c r="AU116" s="211" t="s">
        <v>86</v>
      </c>
      <c r="AV116" s="14" t="s">
        <v>86</v>
      </c>
      <c r="AW116" s="14" t="s">
        <v>37</v>
      </c>
      <c r="AX116" s="14" t="s">
        <v>76</v>
      </c>
      <c r="AY116" s="211" t="s">
        <v>157</v>
      </c>
    </row>
    <row r="117" spans="2:51" s="16" customFormat="1" ht="10">
      <c r="B117" s="228"/>
      <c r="C117" s="229"/>
      <c r="D117" s="192" t="s">
        <v>165</v>
      </c>
      <c r="E117" s="230" t="s">
        <v>19</v>
      </c>
      <c r="F117" s="231" t="s">
        <v>190</v>
      </c>
      <c r="G117" s="229"/>
      <c r="H117" s="232">
        <v>226.433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165</v>
      </c>
      <c r="AU117" s="238" t="s">
        <v>86</v>
      </c>
      <c r="AV117" s="16" t="s">
        <v>173</v>
      </c>
      <c r="AW117" s="16" t="s">
        <v>37</v>
      </c>
      <c r="AX117" s="16" t="s">
        <v>76</v>
      </c>
      <c r="AY117" s="238" t="s">
        <v>157</v>
      </c>
    </row>
    <row r="118" spans="2:51" s="15" customFormat="1" ht="10">
      <c r="B118" s="217"/>
      <c r="C118" s="218"/>
      <c r="D118" s="192" t="s">
        <v>165</v>
      </c>
      <c r="E118" s="219" t="s">
        <v>19</v>
      </c>
      <c r="F118" s="220" t="s">
        <v>183</v>
      </c>
      <c r="G118" s="218"/>
      <c r="H118" s="221">
        <v>226.433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165</v>
      </c>
      <c r="AU118" s="227" t="s">
        <v>86</v>
      </c>
      <c r="AV118" s="15" t="s">
        <v>163</v>
      </c>
      <c r="AW118" s="15" t="s">
        <v>37</v>
      </c>
      <c r="AX118" s="15" t="s">
        <v>84</v>
      </c>
      <c r="AY118" s="227" t="s">
        <v>157</v>
      </c>
    </row>
    <row r="119" spans="1:65" s="2" customFormat="1" ht="34.75" customHeight="1">
      <c r="A119" s="36"/>
      <c r="B119" s="37"/>
      <c r="C119" s="176" t="s">
        <v>191</v>
      </c>
      <c r="D119" s="176" t="s">
        <v>159</v>
      </c>
      <c r="E119" s="177" t="s">
        <v>192</v>
      </c>
      <c r="F119" s="178" t="s">
        <v>193</v>
      </c>
      <c r="G119" s="179" t="s">
        <v>176</v>
      </c>
      <c r="H119" s="180">
        <v>358.866</v>
      </c>
      <c r="I119" s="181"/>
      <c r="J119" s="182">
        <f>ROUND(I119*H119,2)</f>
        <v>0</v>
      </c>
      <c r="K119" s="183"/>
      <c r="L119" s="41"/>
      <c r="M119" s="184" t="s">
        <v>19</v>
      </c>
      <c r="N119" s="185" t="s">
        <v>47</v>
      </c>
      <c r="O119" s="66"/>
      <c r="P119" s="186">
        <f>O119*H119</f>
        <v>0</v>
      </c>
      <c r="Q119" s="186">
        <v>0</v>
      </c>
      <c r="R119" s="186">
        <f>Q119*H119</f>
        <v>0</v>
      </c>
      <c r="S119" s="186">
        <v>0.235</v>
      </c>
      <c r="T119" s="187">
        <f>S119*H119</f>
        <v>84.33350999999999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8" t="s">
        <v>163</v>
      </c>
      <c r="AT119" s="188" t="s">
        <v>159</v>
      </c>
      <c r="AU119" s="188" t="s">
        <v>86</v>
      </c>
      <c r="AY119" s="19" t="s">
        <v>157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9" t="s">
        <v>84</v>
      </c>
      <c r="BK119" s="189">
        <f>ROUND(I119*H119,2)</f>
        <v>0</v>
      </c>
      <c r="BL119" s="19" t="s">
        <v>163</v>
      </c>
      <c r="BM119" s="188" t="s">
        <v>194</v>
      </c>
    </row>
    <row r="120" spans="2:51" s="13" customFormat="1" ht="10">
      <c r="B120" s="190"/>
      <c r="C120" s="191"/>
      <c r="D120" s="192" t="s">
        <v>165</v>
      </c>
      <c r="E120" s="193" t="s">
        <v>19</v>
      </c>
      <c r="F120" s="194" t="s">
        <v>166</v>
      </c>
      <c r="G120" s="191"/>
      <c r="H120" s="193" t="s">
        <v>19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165</v>
      </c>
      <c r="AU120" s="200" t="s">
        <v>86</v>
      </c>
      <c r="AV120" s="13" t="s">
        <v>84</v>
      </c>
      <c r="AW120" s="13" t="s">
        <v>37</v>
      </c>
      <c r="AX120" s="13" t="s">
        <v>76</v>
      </c>
      <c r="AY120" s="200" t="s">
        <v>157</v>
      </c>
    </row>
    <row r="121" spans="2:51" s="13" customFormat="1" ht="10">
      <c r="B121" s="190"/>
      <c r="C121" s="191"/>
      <c r="D121" s="192" t="s">
        <v>165</v>
      </c>
      <c r="E121" s="193" t="s">
        <v>19</v>
      </c>
      <c r="F121" s="194" t="s">
        <v>187</v>
      </c>
      <c r="G121" s="191"/>
      <c r="H121" s="193" t="s">
        <v>19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165</v>
      </c>
      <c r="AU121" s="200" t="s">
        <v>86</v>
      </c>
      <c r="AV121" s="13" t="s">
        <v>84</v>
      </c>
      <c r="AW121" s="13" t="s">
        <v>37</v>
      </c>
      <c r="AX121" s="13" t="s">
        <v>76</v>
      </c>
      <c r="AY121" s="200" t="s">
        <v>157</v>
      </c>
    </row>
    <row r="122" spans="2:51" s="13" customFormat="1" ht="10">
      <c r="B122" s="190"/>
      <c r="C122" s="191"/>
      <c r="D122" s="192" t="s">
        <v>165</v>
      </c>
      <c r="E122" s="193" t="s">
        <v>19</v>
      </c>
      <c r="F122" s="194" t="s">
        <v>188</v>
      </c>
      <c r="G122" s="191"/>
      <c r="H122" s="193" t="s">
        <v>19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165</v>
      </c>
      <c r="AU122" s="200" t="s">
        <v>86</v>
      </c>
      <c r="AV122" s="13" t="s">
        <v>84</v>
      </c>
      <c r="AW122" s="13" t="s">
        <v>37</v>
      </c>
      <c r="AX122" s="13" t="s">
        <v>76</v>
      </c>
      <c r="AY122" s="200" t="s">
        <v>157</v>
      </c>
    </row>
    <row r="123" spans="2:51" s="14" customFormat="1" ht="10">
      <c r="B123" s="201"/>
      <c r="C123" s="202"/>
      <c r="D123" s="192" t="s">
        <v>165</v>
      </c>
      <c r="E123" s="203" t="s">
        <v>19</v>
      </c>
      <c r="F123" s="204" t="s">
        <v>195</v>
      </c>
      <c r="G123" s="202"/>
      <c r="H123" s="205">
        <v>358.866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165</v>
      </c>
      <c r="AU123" s="211" t="s">
        <v>86</v>
      </c>
      <c r="AV123" s="14" t="s">
        <v>86</v>
      </c>
      <c r="AW123" s="14" t="s">
        <v>37</v>
      </c>
      <c r="AX123" s="14" t="s">
        <v>76</v>
      </c>
      <c r="AY123" s="211" t="s">
        <v>157</v>
      </c>
    </row>
    <row r="124" spans="2:51" s="16" customFormat="1" ht="10">
      <c r="B124" s="228"/>
      <c r="C124" s="229"/>
      <c r="D124" s="192" t="s">
        <v>165</v>
      </c>
      <c r="E124" s="230" t="s">
        <v>19</v>
      </c>
      <c r="F124" s="231" t="s">
        <v>190</v>
      </c>
      <c r="G124" s="229"/>
      <c r="H124" s="232">
        <v>358.866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165</v>
      </c>
      <c r="AU124" s="238" t="s">
        <v>86</v>
      </c>
      <c r="AV124" s="16" t="s">
        <v>173</v>
      </c>
      <c r="AW124" s="16" t="s">
        <v>37</v>
      </c>
      <c r="AX124" s="16" t="s">
        <v>76</v>
      </c>
      <c r="AY124" s="238" t="s">
        <v>157</v>
      </c>
    </row>
    <row r="125" spans="2:51" s="15" customFormat="1" ht="10">
      <c r="B125" s="217"/>
      <c r="C125" s="218"/>
      <c r="D125" s="192" t="s">
        <v>165</v>
      </c>
      <c r="E125" s="219" t="s">
        <v>19</v>
      </c>
      <c r="F125" s="220" t="s">
        <v>183</v>
      </c>
      <c r="G125" s="218"/>
      <c r="H125" s="221">
        <v>358.866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165</v>
      </c>
      <c r="AU125" s="227" t="s">
        <v>86</v>
      </c>
      <c r="AV125" s="15" t="s">
        <v>163</v>
      </c>
      <c r="AW125" s="15" t="s">
        <v>37</v>
      </c>
      <c r="AX125" s="15" t="s">
        <v>84</v>
      </c>
      <c r="AY125" s="227" t="s">
        <v>157</v>
      </c>
    </row>
    <row r="126" spans="1:65" s="2" customFormat="1" ht="40.25" customHeight="1">
      <c r="A126" s="36"/>
      <c r="B126" s="37"/>
      <c r="C126" s="176" t="s">
        <v>196</v>
      </c>
      <c r="D126" s="176" t="s">
        <v>159</v>
      </c>
      <c r="E126" s="177" t="s">
        <v>197</v>
      </c>
      <c r="F126" s="178" t="s">
        <v>198</v>
      </c>
      <c r="G126" s="179" t="s">
        <v>176</v>
      </c>
      <c r="H126" s="180">
        <v>646.548</v>
      </c>
      <c r="I126" s="181"/>
      <c r="J126" s="182">
        <f>ROUND(I126*H126,2)</f>
        <v>0</v>
      </c>
      <c r="K126" s="183"/>
      <c r="L126" s="41"/>
      <c r="M126" s="184" t="s">
        <v>19</v>
      </c>
      <c r="N126" s="185" t="s">
        <v>47</v>
      </c>
      <c r="O126" s="66"/>
      <c r="P126" s="186">
        <f>O126*H126</f>
        <v>0</v>
      </c>
      <c r="Q126" s="186">
        <v>0</v>
      </c>
      <c r="R126" s="186">
        <f>Q126*H126</f>
        <v>0</v>
      </c>
      <c r="S126" s="186">
        <v>0.425</v>
      </c>
      <c r="T126" s="187">
        <f>S126*H126</f>
        <v>274.7829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8" t="s">
        <v>163</v>
      </c>
      <c r="AT126" s="188" t="s">
        <v>159</v>
      </c>
      <c r="AU126" s="188" t="s">
        <v>86</v>
      </c>
      <c r="AY126" s="19" t="s">
        <v>157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84</v>
      </c>
      <c r="BK126" s="189">
        <f>ROUND(I126*H126,2)</f>
        <v>0</v>
      </c>
      <c r="BL126" s="19" t="s">
        <v>163</v>
      </c>
      <c r="BM126" s="188" t="s">
        <v>199</v>
      </c>
    </row>
    <row r="127" spans="1:47" s="2" customFormat="1" ht="10">
      <c r="A127" s="36"/>
      <c r="B127" s="37"/>
      <c r="C127" s="38"/>
      <c r="D127" s="212" t="s">
        <v>178</v>
      </c>
      <c r="E127" s="38"/>
      <c r="F127" s="213" t="s">
        <v>200</v>
      </c>
      <c r="G127" s="38"/>
      <c r="H127" s="38"/>
      <c r="I127" s="214"/>
      <c r="J127" s="38"/>
      <c r="K127" s="38"/>
      <c r="L127" s="41"/>
      <c r="M127" s="215"/>
      <c r="N127" s="216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178</v>
      </c>
      <c r="AU127" s="19" t="s">
        <v>86</v>
      </c>
    </row>
    <row r="128" spans="2:51" s="13" customFormat="1" ht="10">
      <c r="B128" s="190"/>
      <c r="C128" s="191"/>
      <c r="D128" s="192" t="s">
        <v>165</v>
      </c>
      <c r="E128" s="193" t="s">
        <v>19</v>
      </c>
      <c r="F128" s="194" t="s">
        <v>166</v>
      </c>
      <c r="G128" s="191"/>
      <c r="H128" s="193" t="s">
        <v>19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165</v>
      </c>
      <c r="AU128" s="200" t="s">
        <v>86</v>
      </c>
      <c r="AV128" s="13" t="s">
        <v>84</v>
      </c>
      <c r="AW128" s="13" t="s">
        <v>37</v>
      </c>
      <c r="AX128" s="13" t="s">
        <v>76</v>
      </c>
      <c r="AY128" s="200" t="s">
        <v>157</v>
      </c>
    </row>
    <row r="129" spans="2:51" s="13" customFormat="1" ht="10">
      <c r="B129" s="190"/>
      <c r="C129" s="191"/>
      <c r="D129" s="192" t="s">
        <v>165</v>
      </c>
      <c r="E129" s="193" t="s">
        <v>19</v>
      </c>
      <c r="F129" s="194" t="s">
        <v>201</v>
      </c>
      <c r="G129" s="191"/>
      <c r="H129" s="193" t="s">
        <v>19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165</v>
      </c>
      <c r="AU129" s="200" t="s">
        <v>86</v>
      </c>
      <c r="AV129" s="13" t="s">
        <v>84</v>
      </c>
      <c r="AW129" s="13" t="s">
        <v>37</v>
      </c>
      <c r="AX129" s="13" t="s">
        <v>76</v>
      </c>
      <c r="AY129" s="200" t="s">
        <v>157</v>
      </c>
    </row>
    <row r="130" spans="2:51" s="14" customFormat="1" ht="10">
      <c r="B130" s="201"/>
      <c r="C130" s="202"/>
      <c r="D130" s="192" t="s">
        <v>165</v>
      </c>
      <c r="E130" s="203" t="s">
        <v>19</v>
      </c>
      <c r="F130" s="204" t="s">
        <v>202</v>
      </c>
      <c r="G130" s="202"/>
      <c r="H130" s="205">
        <v>646.548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165</v>
      </c>
      <c r="AU130" s="211" t="s">
        <v>86</v>
      </c>
      <c r="AV130" s="14" t="s">
        <v>86</v>
      </c>
      <c r="AW130" s="14" t="s">
        <v>37</v>
      </c>
      <c r="AX130" s="14" t="s">
        <v>84</v>
      </c>
      <c r="AY130" s="211" t="s">
        <v>157</v>
      </c>
    </row>
    <row r="131" spans="1:65" s="2" customFormat="1" ht="30" customHeight="1">
      <c r="A131" s="36"/>
      <c r="B131" s="37"/>
      <c r="C131" s="176" t="s">
        <v>203</v>
      </c>
      <c r="D131" s="176" t="s">
        <v>159</v>
      </c>
      <c r="E131" s="177" t="s">
        <v>204</v>
      </c>
      <c r="F131" s="178" t="s">
        <v>205</v>
      </c>
      <c r="G131" s="179" t="s">
        <v>176</v>
      </c>
      <c r="H131" s="180">
        <v>622.199</v>
      </c>
      <c r="I131" s="181"/>
      <c r="J131" s="182">
        <f>ROUND(I131*H131,2)</f>
        <v>0</v>
      </c>
      <c r="K131" s="183"/>
      <c r="L131" s="41"/>
      <c r="M131" s="184" t="s">
        <v>19</v>
      </c>
      <c r="N131" s="185" t="s">
        <v>47</v>
      </c>
      <c r="O131" s="66"/>
      <c r="P131" s="186">
        <f>O131*H131</f>
        <v>0</v>
      </c>
      <c r="Q131" s="186">
        <v>0</v>
      </c>
      <c r="R131" s="186">
        <f>Q131*H131</f>
        <v>0</v>
      </c>
      <c r="S131" s="186">
        <v>0.44</v>
      </c>
      <c r="T131" s="187">
        <f>S131*H131</f>
        <v>273.76756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8" t="s">
        <v>163</v>
      </c>
      <c r="AT131" s="188" t="s">
        <v>159</v>
      </c>
      <c r="AU131" s="188" t="s">
        <v>86</v>
      </c>
      <c r="AY131" s="19" t="s">
        <v>157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9" t="s">
        <v>84</v>
      </c>
      <c r="BK131" s="189">
        <f>ROUND(I131*H131,2)</f>
        <v>0</v>
      </c>
      <c r="BL131" s="19" t="s">
        <v>163</v>
      </c>
      <c r="BM131" s="188" t="s">
        <v>206</v>
      </c>
    </row>
    <row r="132" spans="1:47" s="2" customFormat="1" ht="10">
      <c r="A132" s="36"/>
      <c r="B132" s="37"/>
      <c r="C132" s="38"/>
      <c r="D132" s="212" t="s">
        <v>178</v>
      </c>
      <c r="E132" s="38"/>
      <c r="F132" s="213" t="s">
        <v>207</v>
      </c>
      <c r="G132" s="38"/>
      <c r="H132" s="38"/>
      <c r="I132" s="214"/>
      <c r="J132" s="38"/>
      <c r="K132" s="38"/>
      <c r="L132" s="41"/>
      <c r="M132" s="215"/>
      <c r="N132" s="216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178</v>
      </c>
      <c r="AU132" s="19" t="s">
        <v>86</v>
      </c>
    </row>
    <row r="133" spans="2:51" s="13" customFormat="1" ht="10">
      <c r="B133" s="190"/>
      <c r="C133" s="191"/>
      <c r="D133" s="192" t="s">
        <v>165</v>
      </c>
      <c r="E133" s="193" t="s">
        <v>19</v>
      </c>
      <c r="F133" s="194" t="s">
        <v>166</v>
      </c>
      <c r="G133" s="191"/>
      <c r="H133" s="193" t="s">
        <v>19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165</v>
      </c>
      <c r="AU133" s="200" t="s">
        <v>86</v>
      </c>
      <c r="AV133" s="13" t="s">
        <v>84</v>
      </c>
      <c r="AW133" s="13" t="s">
        <v>37</v>
      </c>
      <c r="AX133" s="13" t="s">
        <v>76</v>
      </c>
      <c r="AY133" s="200" t="s">
        <v>157</v>
      </c>
    </row>
    <row r="134" spans="2:51" s="13" customFormat="1" ht="10">
      <c r="B134" s="190"/>
      <c r="C134" s="191"/>
      <c r="D134" s="192" t="s">
        <v>165</v>
      </c>
      <c r="E134" s="193" t="s">
        <v>19</v>
      </c>
      <c r="F134" s="194" t="s">
        <v>208</v>
      </c>
      <c r="G134" s="191"/>
      <c r="H134" s="193" t="s">
        <v>19</v>
      </c>
      <c r="I134" s="195"/>
      <c r="J134" s="191"/>
      <c r="K134" s="191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165</v>
      </c>
      <c r="AU134" s="200" t="s">
        <v>86</v>
      </c>
      <c r="AV134" s="13" t="s">
        <v>84</v>
      </c>
      <c r="AW134" s="13" t="s">
        <v>37</v>
      </c>
      <c r="AX134" s="13" t="s">
        <v>76</v>
      </c>
      <c r="AY134" s="200" t="s">
        <v>157</v>
      </c>
    </row>
    <row r="135" spans="2:51" s="14" customFormat="1" ht="10">
      <c r="B135" s="201"/>
      <c r="C135" s="202"/>
      <c r="D135" s="192" t="s">
        <v>165</v>
      </c>
      <c r="E135" s="203" t="s">
        <v>19</v>
      </c>
      <c r="F135" s="204" t="s">
        <v>209</v>
      </c>
      <c r="G135" s="202"/>
      <c r="H135" s="205">
        <v>454.209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165</v>
      </c>
      <c r="AU135" s="211" t="s">
        <v>86</v>
      </c>
      <c r="AV135" s="14" t="s">
        <v>86</v>
      </c>
      <c r="AW135" s="14" t="s">
        <v>37</v>
      </c>
      <c r="AX135" s="14" t="s">
        <v>76</v>
      </c>
      <c r="AY135" s="211" t="s">
        <v>157</v>
      </c>
    </row>
    <row r="136" spans="2:51" s="14" customFormat="1" ht="10">
      <c r="B136" s="201"/>
      <c r="C136" s="202"/>
      <c r="D136" s="192" t="s">
        <v>165</v>
      </c>
      <c r="E136" s="203" t="s">
        <v>19</v>
      </c>
      <c r="F136" s="204" t="s">
        <v>210</v>
      </c>
      <c r="G136" s="202"/>
      <c r="H136" s="205">
        <v>167.99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165</v>
      </c>
      <c r="AU136" s="211" t="s">
        <v>86</v>
      </c>
      <c r="AV136" s="14" t="s">
        <v>86</v>
      </c>
      <c r="AW136" s="14" t="s">
        <v>37</v>
      </c>
      <c r="AX136" s="14" t="s">
        <v>76</v>
      </c>
      <c r="AY136" s="211" t="s">
        <v>157</v>
      </c>
    </row>
    <row r="137" spans="2:51" s="15" customFormat="1" ht="10">
      <c r="B137" s="217"/>
      <c r="C137" s="218"/>
      <c r="D137" s="192" t="s">
        <v>165</v>
      </c>
      <c r="E137" s="219" t="s">
        <v>19</v>
      </c>
      <c r="F137" s="220" t="s">
        <v>183</v>
      </c>
      <c r="G137" s="218"/>
      <c r="H137" s="221">
        <v>622.199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165</v>
      </c>
      <c r="AU137" s="227" t="s">
        <v>86</v>
      </c>
      <c r="AV137" s="15" t="s">
        <v>163</v>
      </c>
      <c r="AW137" s="15" t="s">
        <v>37</v>
      </c>
      <c r="AX137" s="15" t="s">
        <v>84</v>
      </c>
      <c r="AY137" s="227" t="s">
        <v>157</v>
      </c>
    </row>
    <row r="138" spans="1:65" s="2" customFormat="1" ht="30" customHeight="1">
      <c r="A138" s="36"/>
      <c r="B138" s="37"/>
      <c r="C138" s="176" t="s">
        <v>211</v>
      </c>
      <c r="D138" s="176" t="s">
        <v>159</v>
      </c>
      <c r="E138" s="177" t="s">
        <v>212</v>
      </c>
      <c r="F138" s="178" t="s">
        <v>213</v>
      </c>
      <c r="G138" s="179" t="s">
        <v>176</v>
      </c>
      <c r="H138" s="180">
        <v>1364.187</v>
      </c>
      <c r="I138" s="181"/>
      <c r="J138" s="182">
        <f>ROUND(I138*H138,2)</f>
        <v>0</v>
      </c>
      <c r="K138" s="183"/>
      <c r="L138" s="41"/>
      <c r="M138" s="184" t="s">
        <v>19</v>
      </c>
      <c r="N138" s="185" t="s">
        <v>47</v>
      </c>
      <c r="O138" s="66"/>
      <c r="P138" s="186">
        <f>O138*H138</f>
        <v>0</v>
      </c>
      <c r="Q138" s="186">
        <v>0</v>
      </c>
      <c r="R138" s="186">
        <f>Q138*H138</f>
        <v>0</v>
      </c>
      <c r="S138" s="186">
        <v>0.26333</v>
      </c>
      <c r="T138" s="187">
        <f>S138*H138</f>
        <v>359.23136271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8" t="s">
        <v>163</v>
      </c>
      <c r="AT138" s="188" t="s">
        <v>159</v>
      </c>
      <c r="AU138" s="188" t="s">
        <v>86</v>
      </c>
      <c r="AY138" s="19" t="s">
        <v>157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9" t="s">
        <v>84</v>
      </c>
      <c r="BK138" s="189">
        <f>ROUND(I138*H138,2)</f>
        <v>0</v>
      </c>
      <c r="BL138" s="19" t="s">
        <v>163</v>
      </c>
      <c r="BM138" s="188" t="s">
        <v>214</v>
      </c>
    </row>
    <row r="139" spans="2:51" s="13" customFormat="1" ht="10">
      <c r="B139" s="190"/>
      <c r="C139" s="191"/>
      <c r="D139" s="192" t="s">
        <v>165</v>
      </c>
      <c r="E139" s="193" t="s">
        <v>19</v>
      </c>
      <c r="F139" s="194" t="s">
        <v>166</v>
      </c>
      <c r="G139" s="191"/>
      <c r="H139" s="193" t="s">
        <v>19</v>
      </c>
      <c r="I139" s="195"/>
      <c r="J139" s="191"/>
      <c r="K139" s="191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165</v>
      </c>
      <c r="AU139" s="200" t="s">
        <v>86</v>
      </c>
      <c r="AV139" s="13" t="s">
        <v>84</v>
      </c>
      <c r="AW139" s="13" t="s">
        <v>37</v>
      </c>
      <c r="AX139" s="13" t="s">
        <v>76</v>
      </c>
      <c r="AY139" s="200" t="s">
        <v>157</v>
      </c>
    </row>
    <row r="140" spans="2:51" s="13" customFormat="1" ht="10">
      <c r="B140" s="190"/>
      <c r="C140" s="191"/>
      <c r="D140" s="192" t="s">
        <v>165</v>
      </c>
      <c r="E140" s="193" t="s">
        <v>19</v>
      </c>
      <c r="F140" s="194" t="s">
        <v>215</v>
      </c>
      <c r="G140" s="191"/>
      <c r="H140" s="193" t="s">
        <v>19</v>
      </c>
      <c r="I140" s="195"/>
      <c r="J140" s="191"/>
      <c r="K140" s="191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165</v>
      </c>
      <c r="AU140" s="200" t="s">
        <v>86</v>
      </c>
      <c r="AV140" s="13" t="s">
        <v>84</v>
      </c>
      <c r="AW140" s="13" t="s">
        <v>37</v>
      </c>
      <c r="AX140" s="13" t="s">
        <v>76</v>
      </c>
      <c r="AY140" s="200" t="s">
        <v>157</v>
      </c>
    </row>
    <row r="141" spans="2:51" s="13" customFormat="1" ht="10">
      <c r="B141" s="190"/>
      <c r="C141" s="191"/>
      <c r="D141" s="192" t="s">
        <v>165</v>
      </c>
      <c r="E141" s="193" t="s">
        <v>19</v>
      </c>
      <c r="F141" s="194" t="s">
        <v>216</v>
      </c>
      <c r="G141" s="191"/>
      <c r="H141" s="193" t="s">
        <v>19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165</v>
      </c>
      <c r="AU141" s="200" t="s">
        <v>86</v>
      </c>
      <c r="AV141" s="13" t="s">
        <v>84</v>
      </c>
      <c r="AW141" s="13" t="s">
        <v>37</v>
      </c>
      <c r="AX141" s="13" t="s">
        <v>76</v>
      </c>
      <c r="AY141" s="200" t="s">
        <v>157</v>
      </c>
    </row>
    <row r="142" spans="2:51" s="13" customFormat="1" ht="10">
      <c r="B142" s="190"/>
      <c r="C142" s="191"/>
      <c r="D142" s="192" t="s">
        <v>165</v>
      </c>
      <c r="E142" s="193" t="s">
        <v>19</v>
      </c>
      <c r="F142" s="194" t="s">
        <v>217</v>
      </c>
      <c r="G142" s="191"/>
      <c r="H142" s="193" t="s">
        <v>19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165</v>
      </c>
      <c r="AU142" s="200" t="s">
        <v>86</v>
      </c>
      <c r="AV142" s="13" t="s">
        <v>84</v>
      </c>
      <c r="AW142" s="13" t="s">
        <v>37</v>
      </c>
      <c r="AX142" s="13" t="s">
        <v>76</v>
      </c>
      <c r="AY142" s="200" t="s">
        <v>157</v>
      </c>
    </row>
    <row r="143" spans="2:51" s="14" customFormat="1" ht="10">
      <c r="B143" s="201"/>
      <c r="C143" s="202"/>
      <c r="D143" s="192" t="s">
        <v>165</v>
      </c>
      <c r="E143" s="203" t="s">
        <v>19</v>
      </c>
      <c r="F143" s="204" t="s">
        <v>218</v>
      </c>
      <c r="G143" s="202"/>
      <c r="H143" s="205">
        <v>1494.995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165</v>
      </c>
      <c r="AU143" s="211" t="s">
        <v>86</v>
      </c>
      <c r="AV143" s="14" t="s">
        <v>86</v>
      </c>
      <c r="AW143" s="14" t="s">
        <v>37</v>
      </c>
      <c r="AX143" s="14" t="s">
        <v>76</v>
      </c>
      <c r="AY143" s="211" t="s">
        <v>157</v>
      </c>
    </row>
    <row r="144" spans="2:51" s="14" customFormat="1" ht="10">
      <c r="B144" s="201"/>
      <c r="C144" s="202"/>
      <c r="D144" s="192" t="s">
        <v>165</v>
      </c>
      <c r="E144" s="203" t="s">
        <v>19</v>
      </c>
      <c r="F144" s="204" t="s">
        <v>219</v>
      </c>
      <c r="G144" s="202"/>
      <c r="H144" s="205">
        <v>-119.096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165</v>
      </c>
      <c r="AU144" s="211" t="s">
        <v>86</v>
      </c>
      <c r="AV144" s="14" t="s">
        <v>86</v>
      </c>
      <c r="AW144" s="14" t="s">
        <v>37</v>
      </c>
      <c r="AX144" s="14" t="s">
        <v>76</v>
      </c>
      <c r="AY144" s="211" t="s">
        <v>157</v>
      </c>
    </row>
    <row r="145" spans="2:51" s="14" customFormat="1" ht="10">
      <c r="B145" s="201"/>
      <c r="C145" s="202"/>
      <c r="D145" s="192" t="s">
        <v>165</v>
      </c>
      <c r="E145" s="203" t="s">
        <v>19</v>
      </c>
      <c r="F145" s="204" t="s">
        <v>220</v>
      </c>
      <c r="G145" s="202"/>
      <c r="H145" s="205">
        <v>-11.712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165</v>
      </c>
      <c r="AU145" s="211" t="s">
        <v>86</v>
      </c>
      <c r="AV145" s="14" t="s">
        <v>86</v>
      </c>
      <c r="AW145" s="14" t="s">
        <v>37</v>
      </c>
      <c r="AX145" s="14" t="s">
        <v>76</v>
      </c>
      <c r="AY145" s="211" t="s">
        <v>157</v>
      </c>
    </row>
    <row r="146" spans="2:51" s="15" customFormat="1" ht="10">
      <c r="B146" s="217"/>
      <c r="C146" s="218"/>
      <c r="D146" s="192" t="s">
        <v>165</v>
      </c>
      <c r="E146" s="219" t="s">
        <v>19</v>
      </c>
      <c r="F146" s="220" t="s">
        <v>183</v>
      </c>
      <c r="G146" s="218"/>
      <c r="H146" s="221">
        <v>1364.187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165</v>
      </c>
      <c r="AU146" s="227" t="s">
        <v>86</v>
      </c>
      <c r="AV146" s="15" t="s">
        <v>163</v>
      </c>
      <c r="AW146" s="15" t="s">
        <v>37</v>
      </c>
      <c r="AX146" s="15" t="s">
        <v>84</v>
      </c>
      <c r="AY146" s="227" t="s">
        <v>157</v>
      </c>
    </row>
    <row r="147" spans="1:65" s="2" customFormat="1" ht="22.25" customHeight="1">
      <c r="A147" s="36"/>
      <c r="B147" s="37"/>
      <c r="C147" s="176" t="s">
        <v>221</v>
      </c>
      <c r="D147" s="176" t="s">
        <v>159</v>
      </c>
      <c r="E147" s="177" t="s">
        <v>222</v>
      </c>
      <c r="F147" s="178" t="s">
        <v>223</v>
      </c>
      <c r="G147" s="179" t="s">
        <v>224</v>
      </c>
      <c r="H147" s="180">
        <v>178.39</v>
      </c>
      <c r="I147" s="181"/>
      <c r="J147" s="182">
        <f>ROUND(I147*H147,2)</f>
        <v>0</v>
      </c>
      <c r="K147" s="183"/>
      <c r="L147" s="41"/>
      <c r="M147" s="184" t="s">
        <v>19</v>
      </c>
      <c r="N147" s="185" t="s">
        <v>47</v>
      </c>
      <c r="O147" s="66"/>
      <c r="P147" s="186">
        <f>O147*H147</f>
        <v>0</v>
      </c>
      <c r="Q147" s="186">
        <v>0</v>
      </c>
      <c r="R147" s="186">
        <f>Q147*H147</f>
        <v>0</v>
      </c>
      <c r="S147" s="186">
        <v>0.065</v>
      </c>
      <c r="T147" s="187">
        <f>S147*H147</f>
        <v>11.59535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8" t="s">
        <v>163</v>
      </c>
      <c r="AT147" s="188" t="s">
        <v>159</v>
      </c>
      <c r="AU147" s="188" t="s">
        <v>86</v>
      </c>
      <c r="AY147" s="19" t="s">
        <v>157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9" t="s">
        <v>84</v>
      </c>
      <c r="BK147" s="189">
        <f>ROUND(I147*H147,2)</f>
        <v>0</v>
      </c>
      <c r="BL147" s="19" t="s">
        <v>163</v>
      </c>
      <c r="BM147" s="188" t="s">
        <v>225</v>
      </c>
    </row>
    <row r="148" spans="1:47" s="2" customFormat="1" ht="10">
      <c r="A148" s="36"/>
      <c r="B148" s="37"/>
      <c r="C148" s="38"/>
      <c r="D148" s="212" t="s">
        <v>178</v>
      </c>
      <c r="E148" s="38"/>
      <c r="F148" s="213" t="s">
        <v>226</v>
      </c>
      <c r="G148" s="38"/>
      <c r="H148" s="38"/>
      <c r="I148" s="214"/>
      <c r="J148" s="38"/>
      <c r="K148" s="38"/>
      <c r="L148" s="41"/>
      <c r="M148" s="215"/>
      <c r="N148" s="216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178</v>
      </c>
      <c r="AU148" s="19" t="s">
        <v>86</v>
      </c>
    </row>
    <row r="149" spans="2:51" s="13" customFormat="1" ht="10">
      <c r="B149" s="190"/>
      <c r="C149" s="191"/>
      <c r="D149" s="192" t="s">
        <v>165</v>
      </c>
      <c r="E149" s="193" t="s">
        <v>19</v>
      </c>
      <c r="F149" s="194" t="s">
        <v>166</v>
      </c>
      <c r="G149" s="191"/>
      <c r="H149" s="193" t="s">
        <v>19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165</v>
      </c>
      <c r="AU149" s="200" t="s">
        <v>86</v>
      </c>
      <c r="AV149" s="13" t="s">
        <v>84</v>
      </c>
      <c r="AW149" s="13" t="s">
        <v>37</v>
      </c>
      <c r="AX149" s="13" t="s">
        <v>76</v>
      </c>
      <c r="AY149" s="200" t="s">
        <v>157</v>
      </c>
    </row>
    <row r="150" spans="2:51" s="13" customFormat="1" ht="10">
      <c r="B150" s="190"/>
      <c r="C150" s="191"/>
      <c r="D150" s="192" t="s">
        <v>165</v>
      </c>
      <c r="E150" s="193" t="s">
        <v>19</v>
      </c>
      <c r="F150" s="194" t="s">
        <v>215</v>
      </c>
      <c r="G150" s="191"/>
      <c r="H150" s="193" t="s">
        <v>19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165</v>
      </c>
      <c r="AU150" s="200" t="s">
        <v>86</v>
      </c>
      <c r="AV150" s="13" t="s">
        <v>84</v>
      </c>
      <c r="AW150" s="13" t="s">
        <v>37</v>
      </c>
      <c r="AX150" s="13" t="s">
        <v>76</v>
      </c>
      <c r="AY150" s="200" t="s">
        <v>157</v>
      </c>
    </row>
    <row r="151" spans="2:51" s="13" customFormat="1" ht="10">
      <c r="B151" s="190"/>
      <c r="C151" s="191"/>
      <c r="D151" s="192" t="s">
        <v>165</v>
      </c>
      <c r="E151" s="193" t="s">
        <v>19</v>
      </c>
      <c r="F151" s="194" t="s">
        <v>201</v>
      </c>
      <c r="G151" s="191"/>
      <c r="H151" s="193" t="s">
        <v>19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165</v>
      </c>
      <c r="AU151" s="200" t="s">
        <v>86</v>
      </c>
      <c r="AV151" s="13" t="s">
        <v>84</v>
      </c>
      <c r="AW151" s="13" t="s">
        <v>37</v>
      </c>
      <c r="AX151" s="13" t="s">
        <v>76</v>
      </c>
      <c r="AY151" s="200" t="s">
        <v>157</v>
      </c>
    </row>
    <row r="152" spans="2:51" s="13" customFormat="1" ht="10">
      <c r="B152" s="190"/>
      <c r="C152" s="191"/>
      <c r="D152" s="192" t="s">
        <v>165</v>
      </c>
      <c r="E152" s="193" t="s">
        <v>19</v>
      </c>
      <c r="F152" s="194" t="s">
        <v>180</v>
      </c>
      <c r="G152" s="191"/>
      <c r="H152" s="193" t="s">
        <v>19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165</v>
      </c>
      <c r="AU152" s="200" t="s">
        <v>86</v>
      </c>
      <c r="AV152" s="13" t="s">
        <v>84</v>
      </c>
      <c r="AW152" s="13" t="s">
        <v>37</v>
      </c>
      <c r="AX152" s="13" t="s">
        <v>76</v>
      </c>
      <c r="AY152" s="200" t="s">
        <v>157</v>
      </c>
    </row>
    <row r="153" spans="2:51" s="13" customFormat="1" ht="10">
      <c r="B153" s="190"/>
      <c r="C153" s="191"/>
      <c r="D153" s="192" t="s">
        <v>165</v>
      </c>
      <c r="E153" s="193" t="s">
        <v>19</v>
      </c>
      <c r="F153" s="194" t="s">
        <v>227</v>
      </c>
      <c r="G153" s="191"/>
      <c r="H153" s="193" t="s">
        <v>19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165</v>
      </c>
      <c r="AU153" s="200" t="s">
        <v>86</v>
      </c>
      <c r="AV153" s="13" t="s">
        <v>84</v>
      </c>
      <c r="AW153" s="13" t="s">
        <v>37</v>
      </c>
      <c r="AX153" s="13" t="s">
        <v>76</v>
      </c>
      <c r="AY153" s="200" t="s">
        <v>157</v>
      </c>
    </row>
    <row r="154" spans="2:51" s="14" customFormat="1" ht="10">
      <c r="B154" s="201"/>
      <c r="C154" s="202"/>
      <c r="D154" s="192" t="s">
        <v>165</v>
      </c>
      <c r="E154" s="203" t="s">
        <v>19</v>
      </c>
      <c r="F154" s="204" t="s">
        <v>228</v>
      </c>
      <c r="G154" s="202"/>
      <c r="H154" s="205">
        <v>92.486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165</v>
      </c>
      <c r="AU154" s="211" t="s">
        <v>86</v>
      </c>
      <c r="AV154" s="14" t="s">
        <v>86</v>
      </c>
      <c r="AW154" s="14" t="s">
        <v>37</v>
      </c>
      <c r="AX154" s="14" t="s">
        <v>76</v>
      </c>
      <c r="AY154" s="211" t="s">
        <v>157</v>
      </c>
    </row>
    <row r="155" spans="2:51" s="14" customFormat="1" ht="10">
      <c r="B155" s="201"/>
      <c r="C155" s="202"/>
      <c r="D155" s="192" t="s">
        <v>165</v>
      </c>
      <c r="E155" s="203" t="s">
        <v>19</v>
      </c>
      <c r="F155" s="204" t="s">
        <v>229</v>
      </c>
      <c r="G155" s="202"/>
      <c r="H155" s="205">
        <v>28.352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165</v>
      </c>
      <c r="AU155" s="211" t="s">
        <v>86</v>
      </c>
      <c r="AV155" s="14" t="s">
        <v>86</v>
      </c>
      <c r="AW155" s="14" t="s">
        <v>37</v>
      </c>
      <c r="AX155" s="14" t="s">
        <v>76</v>
      </c>
      <c r="AY155" s="211" t="s">
        <v>157</v>
      </c>
    </row>
    <row r="156" spans="2:51" s="14" customFormat="1" ht="10">
      <c r="B156" s="201"/>
      <c r="C156" s="202"/>
      <c r="D156" s="192" t="s">
        <v>165</v>
      </c>
      <c r="E156" s="203" t="s">
        <v>19</v>
      </c>
      <c r="F156" s="204" t="s">
        <v>230</v>
      </c>
      <c r="G156" s="202"/>
      <c r="H156" s="205">
        <v>21.033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165</v>
      </c>
      <c r="AU156" s="211" t="s">
        <v>86</v>
      </c>
      <c r="AV156" s="14" t="s">
        <v>86</v>
      </c>
      <c r="AW156" s="14" t="s">
        <v>37</v>
      </c>
      <c r="AX156" s="14" t="s">
        <v>76</v>
      </c>
      <c r="AY156" s="211" t="s">
        <v>157</v>
      </c>
    </row>
    <row r="157" spans="2:51" s="14" customFormat="1" ht="10">
      <c r="B157" s="201"/>
      <c r="C157" s="202"/>
      <c r="D157" s="192" t="s">
        <v>165</v>
      </c>
      <c r="E157" s="203" t="s">
        <v>19</v>
      </c>
      <c r="F157" s="204" t="s">
        <v>231</v>
      </c>
      <c r="G157" s="202"/>
      <c r="H157" s="205">
        <v>36.519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165</v>
      </c>
      <c r="AU157" s="211" t="s">
        <v>86</v>
      </c>
      <c r="AV157" s="14" t="s">
        <v>86</v>
      </c>
      <c r="AW157" s="14" t="s">
        <v>37</v>
      </c>
      <c r="AX157" s="14" t="s">
        <v>76</v>
      </c>
      <c r="AY157" s="211" t="s">
        <v>157</v>
      </c>
    </row>
    <row r="158" spans="2:51" s="15" customFormat="1" ht="10">
      <c r="B158" s="217"/>
      <c r="C158" s="218"/>
      <c r="D158" s="192" t="s">
        <v>165</v>
      </c>
      <c r="E158" s="219" t="s">
        <v>19</v>
      </c>
      <c r="F158" s="220" t="s">
        <v>183</v>
      </c>
      <c r="G158" s="218"/>
      <c r="H158" s="221">
        <v>178.39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165</v>
      </c>
      <c r="AU158" s="227" t="s">
        <v>86</v>
      </c>
      <c r="AV158" s="15" t="s">
        <v>163</v>
      </c>
      <c r="AW158" s="15" t="s">
        <v>37</v>
      </c>
      <c r="AX158" s="15" t="s">
        <v>84</v>
      </c>
      <c r="AY158" s="227" t="s">
        <v>157</v>
      </c>
    </row>
    <row r="159" spans="1:65" s="2" customFormat="1" ht="14.4" customHeight="1">
      <c r="A159" s="36"/>
      <c r="B159" s="37"/>
      <c r="C159" s="176" t="s">
        <v>232</v>
      </c>
      <c r="D159" s="176" t="s">
        <v>159</v>
      </c>
      <c r="E159" s="177" t="s">
        <v>233</v>
      </c>
      <c r="F159" s="178" t="s">
        <v>234</v>
      </c>
      <c r="G159" s="179" t="s">
        <v>176</v>
      </c>
      <c r="H159" s="180">
        <v>306.939</v>
      </c>
      <c r="I159" s="181"/>
      <c r="J159" s="182">
        <f>ROUND(I159*H159,2)</f>
        <v>0</v>
      </c>
      <c r="K159" s="183"/>
      <c r="L159" s="41"/>
      <c r="M159" s="184" t="s">
        <v>19</v>
      </c>
      <c r="N159" s="185" t="s">
        <v>47</v>
      </c>
      <c r="O159" s="66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8" t="s">
        <v>163</v>
      </c>
      <c r="AT159" s="188" t="s">
        <v>159</v>
      </c>
      <c r="AU159" s="188" t="s">
        <v>86</v>
      </c>
      <c r="AY159" s="19" t="s">
        <v>157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9" t="s">
        <v>84</v>
      </c>
      <c r="BK159" s="189">
        <f>ROUND(I159*H159,2)</f>
        <v>0</v>
      </c>
      <c r="BL159" s="19" t="s">
        <v>163</v>
      </c>
      <c r="BM159" s="188" t="s">
        <v>235</v>
      </c>
    </row>
    <row r="160" spans="1:47" s="2" customFormat="1" ht="10">
      <c r="A160" s="36"/>
      <c r="B160" s="37"/>
      <c r="C160" s="38"/>
      <c r="D160" s="212" t="s">
        <v>178</v>
      </c>
      <c r="E160" s="38"/>
      <c r="F160" s="213" t="s">
        <v>236</v>
      </c>
      <c r="G160" s="38"/>
      <c r="H160" s="38"/>
      <c r="I160" s="214"/>
      <c r="J160" s="38"/>
      <c r="K160" s="38"/>
      <c r="L160" s="41"/>
      <c r="M160" s="215"/>
      <c r="N160" s="216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178</v>
      </c>
      <c r="AU160" s="19" t="s">
        <v>86</v>
      </c>
    </row>
    <row r="161" spans="2:51" s="13" customFormat="1" ht="10">
      <c r="B161" s="190"/>
      <c r="C161" s="191"/>
      <c r="D161" s="192" t="s">
        <v>165</v>
      </c>
      <c r="E161" s="193" t="s">
        <v>19</v>
      </c>
      <c r="F161" s="194" t="s">
        <v>166</v>
      </c>
      <c r="G161" s="191"/>
      <c r="H161" s="193" t="s">
        <v>19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165</v>
      </c>
      <c r="AU161" s="200" t="s">
        <v>86</v>
      </c>
      <c r="AV161" s="13" t="s">
        <v>84</v>
      </c>
      <c r="AW161" s="13" t="s">
        <v>37</v>
      </c>
      <c r="AX161" s="13" t="s">
        <v>76</v>
      </c>
      <c r="AY161" s="200" t="s">
        <v>157</v>
      </c>
    </row>
    <row r="162" spans="2:51" s="13" customFormat="1" ht="10">
      <c r="B162" s="190"/>
      <c r="C162" s="191"/>
      <c r="D162" s="192" t="s">
        <v>165</v>
      </c>
      <c r="E162" s="193" t="s">
        <v>19</v>
      </c>
      <c r="F162" s="194" t="s">
        <v>237</v>
      </c>
      <c r="G162" s="191"/>
      <c r="H162" s="193" t="s">
        <v>19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165</v>
      </c>
      <c r="AU162" s="200" t="s">
        <v>86</v>
      </c>
      <c r="AV162" s="13" t="s">
        <v>84</v>
      </c>
      <c r="AW162" s="13" t="s">
        <v>37</v>
      </c>
      <c r="AX162" s="13" t="s">
        <v>76</v>
      </c>
      <c r="AY162" s="200" t="s">
        <v>157</v>
      </c>
    </row>
    <row r="163" spans="2:51" s="13" customFormat="1" ht="10">
      <c r="B163" s="190"/>
      <c r="C163" s="191"/>
      <c r="D163" s="192" t="s">
        <v>165</v>
      </c>
      <c r="E163" s="193" t="s">
        <v>19</v>
      </c>
      <c r="F163" s="194" t="s">
        <v>238</v>
      </c>
      <c r="G163" s="191"/>
      <c r="H163" s="193" t="s">
        <v>19</v>
      </c>
      <c r="I163" s="195"/>
      <c r="J163" s="191"/>
      <c r="K163" s="191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165</v>
      </c>
      <c r="AU163" s="200" t="s">
        <v>86</v>
      </c>
      <c r="AV163" s="13" t="s">
        <v>84</v>
      </c>
      <c r="AW163" s="13" t="s">
        <v>37</v>
      </c>
      <c r="AX163" s="13" t="s">
        <v>76</v>
      </c>
      <c r="AY163" s="200" t="s">
        <v>157</v>
      </c>
    </row>
    <row r="164" spans="2:51" s="14" customFormat="1" ht="10">
      <c r="B164" s="201"/>
      <c r="C164" s="202"/>
      <c r="D164" s="192" t="s">
        <v>165</v>
      </c>
      <c r="E164" s="203" t="s">
        <v>19</v>
      </c>
      <c r="F164" s="204" t="s">
        <v>239</v>
      </c>
      <c r="G164" s="202"/>
      <c r="H164" s="205">
        <v>216.527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165</v>
      </c>
      <c r="AU164" s="211" t="s">
        <v>86</v>
      </c>
      <c r="AV164" s="14" t="s">
        <v>86</v>
      </c>
      <c r="AW164" s="14" t="s">
        <v>37</v>
      </c>
      <c r="AX164" s="14" t="s">
        <v>76</v>
      </c>
      <c r="AY164" s="211" t="s">
        <v>157</v>
      </c>
    </row>
    <row r="165" spans="2:51" s="13" customFormat="1" ht="10">
      <c r="B165" s="190"/>
      <c r="C165" s="191"/>
      <c r="D165" s="192" t="s">
        <v>165</v>
      </c>
      <c r="E165" s="193" t="s">
        <v>19</v>
      </c>
      <c r="F165" s="194" t="s">
        <v>240</v>
      </c>
      <c r="G165" s="191"/>
      <c r="H165" s="193" t="s">
        <v>19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165</v>
      </c>
      <c r="AU165" s="200" t="s">
        <v>86</v>
      </c>
      <c r="AV165" s="13" t="s">
        <v>84</v>
      </c>
      <c r="AW165" s="13" t="s">
        <v>37</v>
      </c>
      <c r="AX165" s="13" t="s">
        <v>76</v>
      </c>
      <c r="AY165" s="200" t="s">
        <v>157</v>
      </c>
    </row>
    <row r="166" spans="2:51" s="14" customFormat="1" ht="10">
      <c r="B166" s="201"/>
      <c r="C166" s="202"/>
      <c r="D166" s="192" t="s">
        <v>165</v>
      </c>
      <c r="E166" s="203" t="s">
        <v>19</v>
      </c>
      <c r="F166" s="204" t="s">
        <v>241</v>
      </c>
      <c r="G166" s="202"/>
      <c r="H166" s="205">
        <v>61.646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165</v>
      </c>
      <c r="AU166" s="211" t="s">
        <v>86</v>
      </c>
      <c r="AV166" s="14" t="s">
        <v>86</v>
      </c>
      <c r="AW166" s="14" t="s">
        <v>37</v>
      </c>
      <c r="AX166" s="14" t="s">
        <v>76</v>
      </c>
      <c r="AY166" s="211" t="s">
        <v>157</v>
      </c>
    </row>
    <row r="167" spans="2:51" s="13" customFormat="1" ht="10">
      <c r="B167" s="190"/>
      <c r="C167" s="191"/>
      <c r="D167" s="192" t="s">
        <v>165</v>
      </c>
      <c r="E167" s="193" t="s">
        <v>19</v>
      </c>
      <c r="F167" s="194" t="s">
        <v>242</v>
      </c>
      <c r="G167" s="191"/>
      <c r="H167" s="193" t="s">
        <v>19</v>
      </c>
      <c r="I167" s="195"/>
      <c r="J167" s="191"/>
      <c r="K167" s="191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165</v>
      </c>
      <c r="AU167" s="200" t="s">
        <v>86</v>
      </c>
      <c r="AV167" s="13" t="s">
        <v>84</v>
      </c>
      <c r="AW167" s="13" t="s">
        <v>37</v>
      </c>
      <c r="AX167" s="13" t="s">
        <v>76</v>
      </c>
      <c r="AY167" s="200" t="s">
        <v>157</v>
      </c>
    </row>
    <row r="168" spans="2:51" s="14" customFormat="1" ht="10">
      <c r="B168" s="201"/>
      <c r="C168" s="202"/>
      <c r="D168" s="192" t="s">
        <v>165</v>
      </c>
      <c r="E168" s="203" t="s">
        <v>19</v>
      </c>
      <c r="F168" s="204" t="s">
        <v>243</v>
      </c>
      <c r="G168" s="202"/>
      <c r="H168" s="205">
        <v>28.766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165</v>
      </c>
      <c r="AU168" s="211" t="s">
        <v>86</v>
      </c>
      <c r="AV168" s="14" t="s">
        <v>86</v>
      </c>
      <c r="AW168" s="14" t="s">
        <v>37</v>
      </c>
      <c r="AX168" s="14" t="s">
        <v>76</v>
      </c>
      <c r="AY168" s="211" t="s">
        <v>157</v>
      </c>
    </row>
    <row r="169" spans="2:51" s="15" customFormat="1" ht="10">
      <c r="B169" s="217"/>
      <c r="C169" s="218"/>
      <c r="D169" s="192" t="s">
        <v>165</v>
      </c>
      <c r="E169" s="219" t="s">
        <v>19</v>
      </c>
      <c r="F169" s="220" t="s">
        <v>183</v>
      </c>
      <c r="G169" s="218"/>
      <c r="H169" s="221">
        <v>306.939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165</v>
      </c>
      <c r="AU169" s="227" t="s">
        <v>86</v>
      </c>
      <c r="AV169" s="15" t="s">
        <v>163</v>
      </c>
      <c r="AW169" s="15" t="s">
        <v>37</v>
      </c>
      <c r="AX169" s="15" t="s">
        <v>84</v>
      </c>
      <c r="AY169" s="227" t="s">
        <v>157</v>
      </c>
    </row>
    <row r="170" spans="1:65" s="2" customFormat="1" ht="14.4" customHeight="1">
      <c r="A170" s="36"/>
      <c r="B170" s="37"/>
      <c r="C170" s="176" t="s">
        <v>244</v>
      </c>
      <c r="D170" s="176" t="s">
        <v>159</v>
      </c>
      <c r="E170" s="177" t="s">
        <v>245</v>
      </c>
      <c r="F170" s="178" t="s">
        <v>246</v>
      </c>
      <c r="G170" s="179" t="s">
        <v>176</v>
      </c>
      <c r="H170" s="180">
        <v>1257.801</v>
      </c>
      <c r="I170" s="181"/>
      <c r="J170" s="182">
        <f>ROUND(I170*H170,2)</f>
        <v>0</v>
      </c>
      <c r="K170" s="183"/>
      <c r="L170" s="41"/>
      <c r="M170" s="184" t="s">
        <v>19</v>
      </c>
      <c r="N170" s="185" t="s">
        <v>47</v>
      </c>
      <c r="O170" s="66"/>
      <c r="P170" s="186">
        <f>O170*H170</f>
        <v>0</v>
      </c>
      <c r="Q170" s="186">
        <v>0</v>
      </c>
      <c r="R170" s="186">
        <f>Q170*H170</f>
        <v>0</v>
      </c>
      <c r="S170" s="186">
        <v>0</v>
      </c>
      <c r="T170" s="187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8" t="s">
        <v>163</v>
      </c>
      <c r="AT170" s="188" t="s">
        <v>159</v>
      </c>
      <c r="AU170" s="188" t="s">
        <v>86</v>
      </c>
      <c r="AY170" s="19" t="s">
        <v>157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9" t="s">
        <v>84</v>
      </c>
      <c r="BK170" s="189">
        <f>ROUND(I170*H170,2)</f>
        <v>0</v>
      </c>
      <c r="BL170" s="19" t="s">
        <v>163</v>
      </c>
      <c r="BM170" s="188" t="s">
        <v>247</v>
      </c>
    </row>
    <row r="171" spans="1:47" s="2" customFormat="1" ht="10">
      <c r="A171" s="36"/>
      <c r="B171" s="37"/>
      <c r="C171" s="38"/>
      <c r="D171" s="212" t="s">
        <v>178</v>
      </c>
      <c r="E171" s="38"/>
      <c r="F171" s="213" t="s">
        <v>248</v>
      </c>
      <c r="G171" s="38"/>
      <c r="H171" s="38"/>
      <c r="I171" s="214"/>
      <c r="J171" s="38"/>
      <c r="K171" s="38"/>
      <c r="L171" s="41"/>
      <c r="M171" s="215"/>
      <c r="N171" s="216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178</v>
      </c>
      <c r="AU171" s="19" t="s">
        <v>86</v>
      </c>
    </row>
    <row r="172" spans="2:51" s="13" customFormat="1" ht="10">
      <c r="B172" s="190"/>
      <c r="C172" s="191"/>
      <c r="D172" s="192" t="s">
        <v>165</v>
      </c>
      <c r="E172" s="193" t="s">
        <v>19</v>
      </c>
      <c r="F172" s="194" t="s">
        <v>166</v>
      </c>
      <c r="G172" s="191"/>
      <c r="H172" s="193" t="s">
        <v>19</v>
      </c>
      <c r="I172" s="195"/>
      <c r="J172" s="191"/>
      <c r="K172" s="191"/>
      <c r="L172" s="196"/>
      <c r="M172" s="197"/>
      <c r="N172" s="198"/>
      <c r="O172" s="198"/>
      <c r="P172" s="198"/>
      <c r="Q172" s="198"/>
      <c r="R172" s="198"/>
      <c r="S172" s="198"/>
      <c r="T172" s="199"/>
      <c r="AT172" s="200" t="s">
        <v>165</v>
      </c>
      <c r="AU172" s="200" t="s">
        <v>86</v>
      </c>
      <c r="AV172" s="13" t="s">
        <v>84</v>
      </c>
      <c r="AW172" s="13" t="s">
        <v>37</v>
      </c>
      <c r="AX172" s="13" t="s">
        <v>76</v>
      </c>
      <c r="AY172" s="200" t="s">
        <v>157</v>
      </c>
    </row>
    <row r="173" spans="2:51" s="13" customFormat="1" ht="10">
      <c r="B173" s="190"/>
      <c r="C173" s="191"/>
      <c r="D173" s="192" t="s">
        <v>165</v>
      </c>
      <c r="E173" s="193" t="s">
        <v>19</v>
      </c>
      <c r="F173" s="194" t="s">
        <v>249</v>
      </c>
      <c r="G173" s="191"/>
      <c r="H173" s="193" t="s">
        <v>19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165</v>
      </c>
      <c r="AU173" s="200" t="s">
        <v>86</v>
      </c>
      <c r="AV173" s="13" t="s">
        <v>84</v>
      </c>
      <c r="AW173" s="13" t="s">
        <v>37</v>
      </c>
      <c r="AX173" s="13" t="s">
        <v>76</v>
      </c>
      <c r="AY173" s="200" t="s">
        <v>157</v>
      </c>
    </row>
    <row r="174" spans="2:51" s="14" customFormat="1" ht="10">
      <c r="B174" s="201"/>
      <c r="C174" s="202"/>
      <c r="D174" s="192" t="s">
        <v>165</v>
      </c>
      <c r="E174" s="203" t="s">
        <v>19</v>
      </c>
      <c r="F174" s="204" t="s">
        <v>250</v>
      </c>
      <c r="G174" s="202"/>
      <c r="H174" s="205">
        <v>1257.801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165</v>
      </c>
      <c r="AU174" s="211" t="s">
        <v>86</v>
      </c>
      <c r="AV174" s="14" t="s">
        <v>86</v>
      </c>
      <c r="AW174" s="14" t="s">
        <v>37</v>
      </c>
      <c r="AX174" s="14" t="s">
        <v>84</v>
      </c>
      <c r="AY174" s="211" t="s">
        <v>157</v>
      </c>
    </row>
    <row r="175" spans="1:65" s="2" customFormat="1" ht="14.4" customHeight="1">
      <c r="A175" s="36"/>
      <c r="B175" s="37"/>
      <c r="C175" s="176" t="s">
        <v>251</v>
      </c>
      <c r="D175" s="176" t="s">
        <v>159</v>
      </c>
      <c r="E175" s="177" t="s">
        <v>252</v>
      </c>
      <c r="F175" s="178" t="s">
        <v>253</v>
      </c>
      <c r="G175" s="179" t="s">
        <v>254</v>
      </c>
      <c r="H175" s="180">
        <v>19.708</v>
      </c>
      <c r="I175" s="181"/>
      <c r="J175" s="182">
        <f>ROUND(I175*H175,2)</f>
        <v>0</v>
      </c>
      <c r="K175" s="183"/>
      <c r="L175" s="41"/>
      <c r="M175" s="184" t="s">
        <v>19</v>
      </c>
      <c r="N175" s="185" t="s">
        <v>47</v>
      </c>
      <c r="O175" s="66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8" t="s">
        <v>163</v>
      </c>
      <c r="AT175" s="188" t="s">
        <v>159</v>
      </c>
      <c r="AU175" s="188" t="s">
        <v>86</v>
      </c>
      <c r="AY175" s="19" t="s">
        <v>157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9" t="s">
        <v>84</v>
      </c>
      <c r="BK175" s="189">
        <f>ROUND(I175*H175,2)</f>
        <v>0</v>
      </c>
      <c r="BL175" s="19" t="s">
        <v>163</v>
      </c>
      <c r="BM175" s="188" t="s">
        <v>255</v>
      </c>
    </row>
    <row r="176" spans="1:47" s="2" customFormat="1" ht="10">
      <c r="A176" s="36"/>
      <c r="B176" s="37"/>
      <c r="C176" s="38"/>
      <c r="D176" s="212" t="s">
        <v>178</v>
      </c>
      <c r="E176" s="38"/>
      <c r="F176" s="213" t="s">
        <v>256</v>
      </c>
      <c r="G176" s="38"/>
      <c r="H176" s="38"/>
      <c r="I176" s="214"/>
      <c r="J176" s="38"/>
      <c r="K176" s="38"/>
      <c r="L176" s="41"/>
      <c r="M176" s="215"/>
      <c r="N176" s="216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178</v>
      </c>
      <c r="AU176" s="19" t="s">
        <v>86</v>
      </c>
    </row>
    <row r="177" spans="2:51" s="13" customFormat="1" ht="10">
      <c r="B177" s="190"/>
      <c r="C177" s="191"/>
      <c r="D177" s="192" t="s">
        <v>165</v>
      </c>
      <c r="E177" s="193" t="s">
        <v>19</v>
      </c>
      <c r="F177" s="194" t="s">
        <v>257</v>
      </c>
      <c r="G177" s="191"/>
      <c r="H177" s="193" t="s">
        <v>19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165</v>
      </c>
      <c r="AU177" s="200" t="s">
        <v>86</v>
      </c>
      <c r="AV177" s="13" t="s">
        <v>84</v>
      </c>
      <c r="AW177" s="13" t="s">
        <v>37</v>
      </c>
      <c r="AX177" s="13" t="s">
        <v>76</v>
      </c>
      <c r="AY177" s="200" t="s">
        <v>157</v>
      </c>
    </row>
    <row r="178" spans="2:51" s="13" customFormat="1" ht="10">
      <c r="B178" s="190"/>
      <c r="C178" s="191"/>
      <c r="D178" s="192" t="s">
        <v>165</v>
      </c>
      <c r="E178" s="193" t="s">
        <v>19</v>
      </c>
      <c r="F178" s="194" t="s">
        <v>258</v>
      </c>
      <c r="G178" s="191"/>
      <c r="H178" s="193" t="s">
        <v>19</v>
      </c>
      <c r="I178" s="195"/>
      <c r="J178" s="191"/>
      <c r="K178" s="191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165</v>
      </c>
      <c r="AU178" s="200" t="s">
        <v>86</v>
      </c>
      <c r="AV178" s="13" t="s">
        <v>84</v>
      </c>
      <c r="AW178" s="13" t="s">
        <v>37</v>
      </c>
      <c r="AX178" s="13" t="s">
        <v>76</v>
      </c>
      <c r="AY178" s="200" t="s">
        <v>157</v>
      </c>
    </row>
    <row r="179" spans="2:51" s="13" customFormat="1" ht="10">
      <c r="B179" s="190"/>
      <c r="C179" s="191"/>
      <c r="D179" s="192" t="s">
        <v>165</v>
      </c>
      <c r="E179" s="193" t="s">
        <v>19</v>
      </c>
      <c r="F179" s="194" t="s">
        <v>259</v>
      </c>
      <c r="G179" s="191"/>
      <c r="H179" s="193" t="s">
        <v>19</v>
      </c>
      <c r="I179" s="195"/>
      <c r="J179" s="191"/>
      <c r="K179" s="191"/>
      <c r="L179" s="196"/>
      <c r="M179" s="197"/>
      <c r="N179" s="198"/>
      <c r="O179" s="198"/>
      <c r="P179" s="198"/>
      <c r="Q179" s="198"/>
      <c r="R179" s="198"/>
      <c r="S179" s="198"/>
      <c r="T179" s="199"/>
      <c r="AT179" s="200" t="s">
        <v>165</v>
      </c>
      <c r="AU179" s="200" t="s">
        <v>86</v>
      </c>
      <c r="AV179" s="13" t="s">
        <v>84</v>
      </c>
      <c r="AW179" s="13" t="s">
        <v>37</v>
      </c>
      <c r="AX179" s="13" t="s">
        <v>76</v>
      </c>
      <c r="AY179" s="200" t="s">
        <v>157</v>
      </c>
    </row>
    <row r="180" spans="2:51" s="14" customFormat="1" ht="10">
      <c r="B180" s="201"/>
      <c r="C180" s="202"/>
      <c r="D180" s="192" t="s">
        <v>165</v>
      </c>
      <c r="E180" s="203" t="s">
        <v>19</v>
      </c>
      <c r="F180" s="204" t="s">
        <v>260</v>
      </c>
      <c r="G180" s="202"/>
      <c r="H180" s="205">
        <v>19.708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165</v>
      </c>
      <c r="AU180" s="211" t="s">
        <v>86</v>
      </c>
      <c r="AV180" s="14" t="s">
        <v>86</v>
      </c>
      <c r="AW180" s="14" t="s">
        <v>37</v>
      </c>
      <c r="AX180" s="14" t="s">
        <v>76</v>
      </c>
      <c r="AY180" s="211" t="s">
        <v>157</v>
      </c>
    </row>
    <row r="181" spans="2:51" s="15" customFormat="1" ht="10">
      <c r="B181" s="217"/>
      <c r="C181" s="218"/>
      <c r="D181" s="192" t="s">
        <v>165</v>
      </c>
      <c r="E181" s="219" t="s">
        <v>19</v>
      </c>
      <c r="F181" s="220" t="s">
        <v>183</v>
      </c>
      <c r="G181" s="218"/>
      <c r="H181" s="221">
        <v>19.708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165</v>
      </c>
      <c r="AU181" s="227" t="s">
        <v>86</v>
      </c>
      <c r="AV181" s="15" t="s">
        <v>163</v>
      </c>
      <c r="AW181" s="15" t="s">
        <v>37</v>
      </c>
      <c r="AX181" s="15" t="s">
        <v>84</v>
      </c>
      <c r="AY181" s="227" t="s">
        <v>157</v>
      </c>
    </row>
    <row r="182" spans="1:65" s="2" customFormat="1" ht="22.25" customHeight="1">
      <c r="A182" s="36"/>
      <c r="B182" s="37"/>
      <c r="C182" s="176" t="s">
        <v>261</v>
      </c>
      <c r="D182" s="176" t="s">
        <v>159</v>
      </c>
      <c r="E182" s="177" t="s">
        <v>262</v>
      </c>
      <c r="F182" s="178" t="s">
        <v>263</v>
      </c>
      <c r="G182" s="179" t="s">
        <v>254</v>
      </c>
      <c r="H182" s="180">
        <v>104.396</v>
      </c>
      <c r="I182" s="181"/>
      <c r="J182" s="182">
        <f>ROUND(I182*H182,2)</f>
        <v>0</v>
      </c>
      <c r="K182" s="183"/>
      <c r="L182" s="41"/>
      <c r="M182" s="184" t="s">
        <v>19</v>
      </c>
      <c r="N182" s="185" t="s">
        <v>47</v>
      </c>
      <c r="O182" s="66"/>
      <c r="P182" s="186">
        <f>O182*H182</f>
        <v>0</v>
      </c>
      <c r="Q182" s="186">
        <v>0</v>
      </c>
      <c r="R182" s="186">
        <f>Q182*H182</f>
        <v>0</v>
      </c>
      <c r="S182" s="186">
        <v>0</v>
      </c>
      <c r="T182" s="187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8" t="s">
        <v>163</v>
      </c>
      <c r="AT182" s="188" t="s">
        <v>159</v>
      </c>
      <c r="AU182" s="188" t="s">
        <v>86</v>
      </c>
      <c r="AY182" s="19" t="s">
        <v>157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9" t="s">
        <v>84</v>
      </c>
      <c r="BK182" s="189">
        <f>ROUND(I182*H182,2)</f>
        <v>0</v>
      </c>
      <c r="BL182" s="19" t="s">
        <v>163</v>
      </c>
      <c r="BM182" s="188" t="s">
        <v>264</v>
      </c>
    </row>
    <row r="183" spans="1:47" s="2" customFormat="1" ht="10">
      <c r="A183" s="36"/>
      <c r="B183" s="37"/>
      <c r="C183" s="38"/>
      <c r="D183" s="212" t="s">
        <v>178</v>
      </c>
      <c r="E183" s="38"/>
      <c r="F183" s="213" t="s">
        <v>265</v>
      </c>
      <c r="G183" s="38"/>
      <c r="H183" s="38"/>
      <c r="I183" s="214"/>
      <c r="J183" s="38"/>
      <c r="K183" s="38"/>
      <c r="L183" s="41"/>
      <c r="M183" s="215"/>
      <c r="N183" s="216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178</v>
      </c>
      <c r="AU183" s="19" t="s">
        <v>86</v>
      </c>
    </row>
    <row r="184" spans="2:51" s="13" customFormat="1" ht="10">
      <c r="B184" s="190"/>
      <c r="C184" s="191"/>
      <c r="D184" s="192" t="s">
        <v>165</v>
      </c>
      <c r="E184" s="193" t="s">
        <v>19</v>
      </c>
      <c r="F184" s="194" t="s">
        <v>266</v>
      </c>
      <c r="G184" s="191"/>
      <c r="H184" s="193" t="s">
        <v>19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165</v>
      </c>
      <c r="AU184" s="200" t="s">
        <v>86</v>
      </c>
      <c r="AV184" s="13" t="s">
        <v>84</v>
      </c>
      <c r="AW184" s="13" t="s">
        <v>37</v>
      </c>
      <c r="AX184" s="13" t="s">
        <v>76</v>
      </c>
      <c r="AY184" s="200" t="s">
        <v>157</v>
      </c>
    </row>
    <row r="185" spans="2:51" s="13" customFormat="1" ht="10">
      <c r="B185" s="190"/>
      <c r="C185" s="191"/>
      <c r="D185" s="192" t="s">
        <v>165</v>
      </c>
      <c r="E185" s="193" t="s">
        <v>19</v>
      </c>
      <c r="F185" s="194" t="s">
        <v>267</v>
      </c>
      <c r="G185" s="191"/>
      <c r="H185" s="193" t="s">
        <v>19</v>
      </c>
      <c r="I185" s="195"/>
      <c r="J185" s="191"/>
      <c r="K185" s="191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165</v>
      </c>
      <c r="AU185" s="200" t="s">
        <v>86</v>
      </c>
      <c r="AV185" s="13" t="s">
        <v>84</v>
      </c>
      <c r="AW185" s="13" t="s">
        <v>37</v>
      </c>
      <c r="AX185" s="13" t="s">
        <v>76</v>
      </c>
      <c r="AY185" s="200" t="s">
        <v>157</v>
      </c>
    </row>
    <row r="186" spans="2:51" s="13" customFormat="1" ht="10">
      <c r="B186" s="190"/>
      <c r="C186" s="191"/>
      <c r="D186" s="192" t="s">
        <v>165</v>
      </c>
      <c r="E186" s="193" t="s">
        <v>19</v>
      </c>
      <c r="F186" s="194" t="s">
        <v>268</v>
      </c>
      <c r="G186" s="191"/>
      <c r="H186" s="193" t="s">
        <v>19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165</v>
      </c>
      <c r="AU186" s="200" t="s">
        <v>86</v>
      </c>
      <c r="AV186" s="13" t="s">
        <v>84</v>
      </c>
      <c r="AW186" s="13" t="s">
        <v>37</v>
      </c>
      <c r="AX186" s="13" t="s">
        <v>76</v>
      </c>
      <c r="AY186" s="200" t="s">
        <v>157</v>
      </c>
    </row>
    <row r="187" spans="2:51" s="13" customFormat="1" ht="10">
      <c r="B187" s="190"/>
      <c r="C187" s="191"/>
      <c r="D187" s="192" t="s">
        <v>165</v>
      </c>
      <c r="E187" s="193" t="s">
        <v>19</v>
      </c>
      <c r="F187" s="194" t="s">
        <v>269</v>
      </c>
      <c r="G187" s="191"/>
      <c r="H187" s="193" t="s">
        <v>19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165</v>
      </c>
      <c r="AU187" s="200" t="s">
        <v>86</v>
      </c>
      <c r="AV187" s="13" t="s">
        <v>84</v>
      </c>
      <c r="AW187" s="13" t="s">
        <v>37</v>
      </c>
      <c r="AX187" s="13" t="s">
        <v>76</v>
      </c>
      <c r="AY187" s="200" t="s">
        <v>157</v>
      </c>
    </row>
    <row r="188" spans="2:51" s="13" customFormat="1" ht="10">
      <c r="B188" s="190"/>
      <c r="C188" s="191"/>
      <c r="D188" s="192" t="s">
        <v>165</v>
      </c>
      <c r="E188" s="193" t="s">
        <v>19</v>
      </c>
      <c r="F188" s="194" t="s">
        <v>270</v>
      </c>
      <c r="G188" s="191"/>
      <c r="H188" s="193" t="s">
        <v>19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165</v>
      </c>
      <c r="AU188" s="200" t="s">
        <v>86</v>
      </c>
      <c r="AV188" s="13" t="s">
        <v>84</v>
      </c>
      <c r="AW188" s="13" t="s">
        <v>37</v>
      </c>
      <c r="AX188" s="13" t="s">
        <v>76</v>
      </c>
      <c r="AY188" s="200" t="s">
        <v>157</v>
      </c>
    </row>
    <row r="189" spans="2:51" s="14" customFormat="1" ht="10">
      <c r="B189" s="201"/>
      <c r="C189" s="202"/>
      <c r="D189" s="192" t="s">
        <v>165</v>
      </c>
      <c r="E189" s="203" t="s">
        <v>19</v>
      </c>
      <c r="F189" s="204" t="s">
        <v>271</v>
      </c>
      <c r="G189" s="202"/>
      <c r="H189" s="205">
        <v>6.447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165</v>
      </c>
      <c r="AU189" s="211" t="s">
        <v>86</v>
      </c>
      <c r="AV189" s="14" t="s">
        <v>86</v>
      </c>
      <c r="AW189" s="14" t="s">
        <v>37</v>
      </c>
      <c r="AX189" s="14" t="s">
        <v>76</v>
      </c>
      <c r="AY189" s="211" t="s">
        <v>157</v>
      </c>
    </row>
    <row r="190" spans="2:51" s="14" customFormat="1" ht="10">
      <c r="B190" s="201"/>
      <c r="C190" s="202"/>
      <c r="D190" s="192" t="s">
        <v>165</v>
      </c>
      <c r="E190" s="203" t="s">
        <v>19</v>
      </c>
      <c r="F190" s="204" t="s">
        <v>272</v>
      </c>
      <c r="G190" s="202"/>
      <c r="H190" s="205">
        <v>5.761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165</v>
      </c>
      <c r="AU190" s="211" t="s">
        <v>86</v>
      </c>
      <c r="AV190" s="14" t="s">
        <v>86</v>
      </c>
      <c r="AW190" s="14" t="s">
        <v>37</v>
      </c>
      <c r="AX190" s="14" t="s">
        <v>76</v>
      </c>
      <c r="AY190" s="211" t="s">
        <v>157</v>
      </c>
    </row>
    <row r="191" spans="2:51" s="16" customFormat="1" ht="10">
      <c r="B191" s="228"/>
      <c r="C191" s="229"/>
      <c r="D191" s="192" t="s">
        <v>165</v>
      </c>
      <c r="E191" s="230" t="s">
        <v>19</v>
      </c>
      <c r="F191" s="231" t="s">
        <v>190</v>
      </c>
      <c r="G191" s="229"/>
      <c r="H191" s="232">
        <v>12.208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165</v>
      </c>
      <c r="AU191" s="238" t="s">
        <v>86</v>
      </c>
      <c r="AV191" s="16" t="s">
        <v>173</v>
      </c>
      <c r="AW191" s="16" t="s">
        <v>37</v>
      </c>
      <c r="AX191" s="16" t="s">
        <v>76</v>
      </c>
      <c r="AY191" s="238" t="s">
        <v>157</v>
      </c>
    </row>
    <row r="192" spans="2:51" s="13" customFormat="1" ht="10">
      <c r="B192" s="190"/>
      <c r="C192" s="191"/>
      <c r="D192" s="192" t="s">
        <v>165</v>
      </c>
      <c r="E192" s="193" t="s">
        <v>19</v>
      </c>
      <c r="F192" s="194" t="s">
        <v>273</v>
      </c>
      <c r="G192" s="191"/>
      <c r="H192" s="193" t="s">
        <v>19</v>
      </c>
      <c r="I192" s="195"/>
      <c r="J192" s="191"/>
      <c r="K192" s="191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165</v>
      </c>
      <c r="AU192" s="200" t="s">
        <v>86</v>
      </c>
      <c r="AV192" s="13" t="s">
        <v>84</v>
      </c>
      <c r="AW192" s="13" t="s">
        <v>37</v>
      </c>
      <c r="AX192" s="13" t="s">
        <v>76</v>
      </c>
      <c r="AY192" s="200" t="s">
        <v>157</v>
      </c>
    </row>
    <row r="193" spans="2:51" s="14" customFormat="1" ht="10">
      <c r="B193" s="201"/>
      <c r="C193" s="202"/>
      <c r="D193" s="192" t="s">
        <v>165</v>
      </c>
      <c r="E193" s="203" t="s">
        <v>19</v>
      </c>
      <c r="F193" s="204" t="s">
        <v>274</v>
      </c>
      <c r="G193" s="202"/>
      <c r="H193" s="205">
        <v>5.4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165</v>
      </c>
      <c r="AU193" s="211" t="s">
        <v>86</v>
      </c>
      <c r="AV193" s="14" t="s">
        <v>86</v>
      </c>
      <c r="AW193" s="14" t="s">
        <v>37</v>
      </c>
      <c r="AX193" s="14" t="s">
        <v>76</v>
      </c>
      <c r="AY193" s="211" t="s">
        <v>157</v>
      </c>
    </row>
    <row r="194" spans="2:51" s="14" customFormat="1" ht="10">
      <c r="B194" s="201"/>
      <c r="C194" s="202"/>
      <c r="D194" s="192" t="s">
        <v>165</v>
      </c>
      <c r="E194" s="203" t="s">
        <v>19</v>
      </c>
      <c r="F194" s="204" t="s">
        <v>275</v>
      </c>
      <c r="G194" s="202"/>
      <c r="H194" s="205">
        <v>9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165</v>
      </c>
      <c r="AU194" s="211" t="s">
        <v>86</v>
      </c>
      <c r="AV194" s="14" t="s">
        <v>86</v>
      </c>
      <c r="AW194" s="14" t="s">
        <v>37</v>
      </c>
      <c r="AX194" s="14" t="s">
        <v>76</v>
      </c>
      <c r="AY194" s="211" t="s">
        <v>157</v>
      </c>
    </row>
    <row r="195" spans="2:51" s="16" customFormat="1" ht="10">
      <c r="B195" s="228"/>
      <c r="C195" s="229"/>
      <c r="D195" s="192" t="s">
        <v>165</v>
      </c>
      <c r="E195" s="230" t="s">
        <v>19</v>
      </c>
      <c r="F195" s="231" t="s">
        <v>190</v>
      </c>
      <c r="G195" s="229"/>
      <c r="H195" s="232">
        <v>14.4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165</v>
      </c>
      <c r="AU195" s="238" t="s">
        <v>86</v>
      </c>
      <c r="AV195" s="16" t="s">
        <v>173</v>
      </c>
      <c r="AW195" s="16" t="s">
        <v>37</v>
      </c>
      <c r="AX195" s="16" t="s">
        <v>76</v>
      </c>
      <c r="AY195" s="238" t="s">
        <v>157</v>
      </c>
    </row>
    <row r="196" spans="2:51" s="13" customFormat="1" ht="10">
      <c r="B196" s="190"/>
      <c r="C196" s="191"/>
      <c r="D196" s="192" t="s">
        <v>165</v>
      </c>
      <c r="E196" s="193" t="s">
        <v>19</v>
      </c>
      <c r="F196" s="194" t="s">
        <v>276</v>
      </c>
      <c r="G196" s="191"/>
      <c r="H196" s="193" t="s">
        <v>19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165</v>
      </c>
      <c r="AU196" s="200" t="s">
        <v>86</v>
      </c>
      <c r="AV196" s="13" t="s">
        <v>84</v>
      </c>
      <c r="AW196" s="13" t="s">
        <v>37</v>
      </c>
      <c r="AX196" s="13" t="s">
        <v>76</v>
      </c>
      <c r="AY196" s="200" t="s">
        <v>157</v>
      </c>
    </row>
    <row r="197" spans="2:51" s="14" customFormat="1" ht="10">
      <c r="B197" s="201"/>
      <c r="C197" s="202"/>
      <c r="D197" s="192" t="s">
        <v>165</v>
      </c>
      <c r="E197" s="203" t="s">
        <v>19</v>
      </c>
      <c r="F197" s="204" t="s">
        <v>277</v>
      </c>
      <c r="G197" s="202"/>
      <c r="H197" s="205">
        <v>14.524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165</v>
      </c>
      <c r="AU197" s="211" t="s">
        <v>86</v>
      </c>
      <c r="AV197" s="14" t="s">
        <v>86</v>
      </c>
      <c r="AW197" s="14" t="s">
        <v>37</v>
      </c>
      <c r="AX197" s="14" t="s">
        <v>76</v>
      </c>
      <c r="AY197" s="211" t="s">
        <v>157</v>
      </c>
    </row>
    <row r="198" spans="2:51" s="14" customFormat="1" ht="10">
      <c r="B198" s="201"/>
      <c r="C198" s="202"/>
      <c r="D198" s="192" t="s">
        <v>165</v>
      </c>
      <c r="E198" s="203" t="s">
        <v>19</v>
      </c>
      <c r="F198" s="204" t="s">
        <v>278</v>
      </c>
      <c r="G198" s="202"/>
      <c r="H198" s="205">
        <v>9.367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165</v>
      </c>
      <c r="AU198" s="211" t="s">
        <v>86</v>
      </c>
      <c r="AV198" s="14" t="s">
        <v>86</v>
      </c>
      <c r="AW198" s="14" t="s">
        <v>37</v>
      </c>
      <c r="AX198" s="14" t="s">
        <v>76</v>
      </c>
      <c r="AY198" s="211" t="s">
        <v>157</v>
      </c>
    </row>
    <row r="199" spans="2:51" s="13" customFormat="1" ht="10">
      <c r="B199" s="190"/>
      <c r="C199" s="191"/>
      <c r="D199" s="192" t="s">
        <v>165</v>
      </c>
      <c r="E199" s="193" t="s">
        <v>19</v>
      </c>
      <c r="F199" s="194" t="s">
        <v>279</v>
      </c>
      <c r="G199" s="191"/>
      <c r="H199" s="193" t="s">
        <v>19</v>
      </c>
      <c r="I199" s="195"/>
      <c r="J199" s="191"/>
      <c r="K199" s="191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165</v>
      </c>
      <c r="AU199" s="200" t="s">
        <v>86</v>
      </c>
      <c r="AV199" s="13" t="s">
        <v>84</v>
      </c>
      <c r="AW199" s="13" t="s">
        <v>37</v>
      </c>
      <c r="AX199" s="13" t="s">
        <v>76</v>
      </c>
      <c r="AY199" s="200" t="s">
        <v>157</v>
      </c>
    </row>
    <row r="200" spans="2:51" s="14" customFormat="1" ht="10">
      <c r="B200" s="201"/>
      <c r="C200" s="202"/>
      <c r="D200" s="192" t="s">
        <v>165</v>
      </c>
      <c r="E200" s="203" t="s">
        <v>19</v>
      </c>
      <c r="F200" s="204" t="s">
        <v>280</v>
      </c>
      <c r="G200" s="202"/>
      <c r="H200" s="205">
        <v>53.25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165</v>
      </c>
      <c r="AU200" s="211" t="s">
        <v>86</v>
      </c>
      <c r="AV200" s="14" t="s">
        <v>86</v>
      </c>
      <c r="AW200" s="14" t="s">
        <v>37</v>
      </c>
      <c r="AX200" s="14" t="s">
        <v>76</v>
      </c>
      <c r="AY200" s="211" t="s">
        <v>157</v>
      </c>
    </row>
    <row r="201" spans="2:51" s="16" customFormat="1" ht="10">
      <c r="B201" s="228"/>
      <c r="C201" s="229"/>
      <c r="D201" s="192" t="s">
        <v>165</v>
      </c>
      <c r="E201" s="230" t="s">
        <v>19</v>
      </c>
      <c r="F201" s="231" t="s">
        <v>190</v>
      </c>
      <c r="G201" s="229"/>
      <c r="H201" s="232">
        <v>77.141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165</v>
      </c>
      <c r="AU201" s="238" t="s">
        <v>86</v>
      </c>
      <c r="AV201" s="16" t="s">
        <v>173</v>
      </c>
      <c r="AW201" s="16" t="s">
        <v>37</v>
      </c>
      <c r="AX201" s="16" t="s">
        <v>76</v>
      </c>
      <c r="AY201" s="238" t="s">
        <v>157</v>
      </c>
    </row>
    <row r="202" spans="2:51" s="13" customFormat="1" ht="10">
      <c r="B202" s="190"/>
      <c r="C202" s="191"/>
      <c r="D202" s="192" t="s">
        <v>165</v>
      </c>
      <c r="E202" s="193" t="s">
        <v>19</v>
      </c>
      <c r="F202" s="194" t="s">
        <v>281</v>
      </c>
      <c r="G202" s="191"/>
      <c r="H202" s="193" t="s">
        <v>19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165</v>
      </c>
      <c r="AU202" s="200" t="s">
        <v>86</v>
      </c>
      <c r="AV202" s="13" t="s">
        <v>84</v>
      </c>
      <c r="AW202" s="13" t="s">
        <v>37</v>
      </c>
      <c r="AX202" s="13" t="s">
        <v>76</v>
      </c>
      <c r="AY202" s="200" t="s">
        <v>157</v>
      </c>
    </row>
    <row r="203" spans="2:51" s="14" customFormat="1" ht="10">
      <c r="B203" s="201"/>
      <c r="C203" s="202"/>
      <c r="D203" s="192" t="s">
        <v>165</v>
      </c>
      <c r="E203" s="203" t="s">
        <v>19</v>
      </c>
      <c r="F203" s="204" t="s">
        <v>282</v>
      </c>
      <c r="G203" s="202"/>
      <c r="H203" s="205">
        <v>0.5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165</v>
      </c>
      <c r="AU203" s="211" t="s">
        <v>86</v>
      </c>
      <c r="AV203" s="14" t="s">
        <v>86</v>
      </c>
      <c r="AW203" s="14" t="s">
        <v>37</v>
      </c>
      <c r="AX203" s="14" t="s">
        <v>76</v>
      </c>
      <c r="AY203" s="211" t="s">
        <v>157</v>
      </c>
    </row>
    <row r="204" spans="2:51" s="14" customFormat="1" ht="10">
      <c r="B204" s="201"/>
      <c r="C204" s="202"/>
      <c r="D204" s="192" t="s">
        <v>165</v>
      </c>
      <c r="E204" s="203" t="s">
        <v>19</v>
      </c>
      <c r="F204" s="204" t="s">
        <v>283</v>
      </c>
      <c r="G204" s="202"/>
      <c r="H204" s="205">
        <v>0.147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165</v>
      </c>
      <c r="AU204" s="211" t="s">
        <v>86</v>
      </c>
      <c r="AV204" s="14" t="s">
        <v>86</v>
      </c>
      <c r="AW204" s="14" t="s">
        <v>37</v>
      </c>
      <c r="AX204" s="14" t="s">
        <v>76</v>
      </c>
      <c r="AY204" s="211" t="s">
        <v>157</v>
      </c>
    </row>
    <row r="205" spans="2:51" s="15" customFormat="1" ht="10">
      <c r="B205" s="217"/>
      <c r="C205" s="218"/>
      <c r="D205" s="192" t="s">
        <v>165</v>
      </c>
      <c r="E205" s="219" t="s">
        <v>19</v>
      </c>
      <c r="F205" s="220" t="s">
        <v>183</v>
      </c>
      <c r="G205" s="218"/>
      <c r="H205" s="221">
        <v>104.396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165</v>
      </c>
      <c r="AU205" s="227" t="s">
        <v>86</v>
      </c>
      <c r="AV205" s="15" t="s">
        <v>163</v>
      </c>
      <c r="AW205" s="15" t="s">
        <v>37</v>
      </c>
      <c r="AX205" s="15" t="s">
        <v>84</v>
      </c>
      <c r="AY205" s="227" t="s">
        <v>157</v>
      </c>
    </row>
    <row r="206" spans="1:65" s="2" customFormat="1" ht="22.25" customHeight="1">
      <c r="A206" s="36"/>
      <c r="B206" s="37"/>
      <c r="C206" s="176" t="s">
        <v>284</v>
      </c>
      <c r="D206" s="176" t="s">
        <v>159</v>
      </c>
      <c r="E206" s="177" t="s">
        <v>285</v>
      </c>
      <c r="F206" s="178" t="s">
        <v>286</v>
      </c>
      <c r="G206" s="179" t="s">
        <v>254</v>
      </c>
      <c r="H206" s="180">
        <v>40.454</v>
      </c>
      <c r="I206" s="181"/>
      <c r="J206" s="182">
        <f>ROUND(I206*H206,2)</f>
        <v>0</v>
      </c>
      <c r="K206" s="183"/>
      <c r="L206" s="41"/>
      <c r="M206" s="184" t="s">
        <v>19</v>
      </c>
      <c r="N206" s="185" t="s">
        <v>47</v>
      </c>
      <c r="O206" s="66"/>
      <c r="P206" s="186">
        <f>O206*H206</f>
        <v>0</v>
      </c>
      <c r="Q206" s="186">
        <v>0</v>
      </c>
      <c r="R206" s="186">
        <f>Q206*H206</f>
        <v>0</v>
      </c>
      <c r="S206" s="186">
        <v>0</v>
      </c>
      <c r="T206" s="187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8" t="s">
        <v>163</v>
      </c>
      <c r="AT206" s="188" t="s">
        <v>159</v>
      </c>
      <c r="AU206" s="188" t="s">
        <v>86</v>
      </c>
      <c r="AY206" s="19" t="s">
        <v>157</v>
      </c>
      <c r="BE206" s="189">
        <f>IF(N206="základní",J206,0)</f>
        <v>0</v>
      </c>
      <c r="BF206" s="189">
        <f>IF(N206="snížená",J206,0)</f>
        <v>0</v>
      </c>
      <c r="BG206" s="189">
        <f>IF(N206="zákl. přenesená",J206,0)</f>
        <v>0</v>
      </c>
      <c r="BH206" s="189">
        <f>IF(N206="sníž. přenesená",J206,0)</f>
        <v>0</v>
      </c>
      <c r="BI206" s="189">
        <f>IF(N206="nulová",J206,0)</f>
        <v>0</v>
      </c>
      <c r="BJ206" s="19" t="s">
        <v>84</v>
      </c>
      <c r="BK206" s="189">
        <f>ROUND(I206*H206,2)</f>
        <v>0</v>
      </c>
      <c r="BL206" s="19" t="s">
        <v>163</v>
      </c>
      <c r="BM206" s="188" t="s">
        <v>287</v>
      </c>
    </row>
    <row r="207" spans="1:47" s="2" customFormat="1" ht="10">
      <c r="A207" s="36"/>
      <c r="B207" s="37"/>
      <c r="C207" s="38"/>
      <c r="D207" s="212" t="s">
        <v>178</v>
      </c>
      <c r="E207" s="38"/>
      <c r="F207" s="213" t="s">
        <v>288</v>
      </c>
      <c r="G207" s="38"/>
      <c r="H207" s="38"/>
      <c r="I207" s="214"/>
      <c r="J207" s="38"/>
      <c r="K207" s="38"/>
      <c r="L207" s="41"/>
      <c r="M207" s="215"/>
      <c r="N207" s="216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178</v>
      </c>
      <c r="AU207" s="19" t="s">
        <v>86</v>
      </c>
    </row>
    <row r="208" spans="2:51" s="13" customFormat="1" ht="10">
      <c r="B208" s="190"/>
      <c r="C208" s="191"/>
      <c r="D208" s="192" t="s">
        <v>165</v>
      </c>
      <c r="E208" s="193" t="s">
        <v>19</v>
      </c>
      <c r="F208" s="194" t="s">
        <v>289</v>
      </c>
      <c r="G208" s="191"/>
      <c r="H208" s="193" t="s">
        <v>19</v>
      </c>
      <c r="I208" s="195"/>
      <c r="J208" s="191"/>
      <c r="K208" s="191"/>
      <c r="L208" s="196"/>
      <c r="M208" s="197"/>
      <c r="N208" s="198"/>
      <c r="O208" s="198"/>
      <c r="P208" s="198"/>
      <c r="Q208" s="198"/>
      <c r="R208" s="198"/>
      <c r="S208" s="198"/>
      <c r="T208" s="199"/>
      <c r="AT208" s="200" t="s">
        <v>165</v>
      </c>
      <c r="AU208" s="200" t="s">
        <v>86</v>
      </c>
      <c r="AV208" s="13" t="s">
        <v>84</v>
      </c>
      <c r="AW208" s="13" t="s">
        <v>37</v>
      </c>
      <c r="AX208" s="13" t="s">
        <v>76</v>
      </c>
      <c r="AY208" s="200" t="s">
        <v>157</v>
      </c>
    </row>
    <row r="209" spans="2:51" s="13" customFormat="1" ht="10">
      <c r="B209" s="190"/>
      <c r="C209" s="191"/>
      <c r="D209" s="192" t="s">
        <v>165</v>
      </c>
      <c r="E209" s="193" t="s">
        <v>19</v>
      </c>
      <c r="F209" s="194" t="s">
        <v>290</v>
      </c>
      <c r="G209" s="191"/>
      <c r="H209" s="193" t="s">
        <v>19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165</v>
      </c>
      <c r="AU209" s="200" t="s">
        <v>86</v>
      </c>
      <c r="AV209" s="13" t="s">
        <v>84</v>
      </c>
      <c r="AW209" s="13" t="s">
        <v>37</v>
      </c>
      <c r="AX209" s="13" t="s">
        <v>76</v>
      </c>
      <c r="AY209" s="200" t="s">
        <v>157</v>
      </c>
    </row>
    <row r="210" spans="2:51" s="13" customFormat="1" ht="10">
      <c r="B210" s="190"/>
      <c r="C210" s="191"/>
      <c r="D210" s="192" t="s">
        <v>165</v>
      </c>
      <c r="E210" s="193" t="s">
        <v>19</v>
      </c>
      <c r="F210" s="194" t="s">
        <v>291</v>
      </c>
      <c r="G210" s="191"/>
      <c r="H210" s="193" t="s">
        <v>19</v>
      </c>
      <c r="I210" s="195"/>
      <c r="J210" s="191"/>
      <c r="K210" s="191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165</v>
      </c>
      <c r="AU210" s="200" t="s">
        <v>86</v>
      </c>
      <c r="AV210" s="13" t="s">
        <v>84</v>
      </c>
      <c r="AW210" s="13" t="s">
        <v>37</v>
      </c>
      <c r="AX210" s="13" t="s">
        <v>76</v>
      </c>
      <c r="AY210" s="200" t="s">
        <v>157</v>
      </c>
    </row>
    <row r="211" spans="2:51" s="13" customFormat="1" ht="10">
      <c r="B211" s="190"/>
      <c r="C211" s="191"/>
      <c r="D211" s="192" t="s">
        <v>165</v>
      </c>
      <c r="E211" s="193" t="s">
        <v>19</v>
      </c>
      <c r="F211" s="194" t="s">
        <v>292</v>
      </c>
      <c r="G211" s="191"/>
      <c r="H211" s="193" t="s">
        <v>19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165</v>
      </c>
      <c r="AU211" s="200" t="s">
        <v>86</v>
      </c>
      <c r="AV211" s="13" t="s">
        <v>84</v>
      </c>
      <c r="AW211" s="13" t="s">
        <v>37</v>
      </c>
      <c r="AX211" s="13" t="s">
        <v>76</v>
      </c>
      <c r="AY211" s="200" t="s">
        <v>157</v>
      </c>
    </row>
    <row r="212" spans="2:51" s="13" customFormat="1" ht="10">
      <c r="B212" s="190"/>
      <c r="C212" s="191"/>
      <c r="D212" s="192" t="s">
        <v>165</v>
      </c>
      <c r="E212" s="193" t="s">
        <v>19</v>
      </c>
      <c r="F212" s="194" t="s">
        <v>269</v>
      </c>
      <c r="G212" s="191"/>
      <c r="H212" s="193" t="s">
        <v>19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165</v>
      </c>
      <c r="AU212" s="200" t="s">
        <v>86</v>
      </c>
      <c r="AV212" s="13" t="s">
        <v>84</v>
      </c>
      <c r="AW212" s="13" t="s">
        <v>37</v>
      </c>
      <c r="AX212" s="13" t="s">
        <v>76</v>
      </c>
      <c r="AY212" s="200" t="s">
        <v>157</v>
      </c>
    </row>
    <row r="213" spans="2:51" s="13" customFormat="1" ht="10">
      <c r="B213" s="190"/>
      <c r="C213" s="191"/>
      <c r="D213" s="192" t="s">
        <v>165</v>
      </c>
      <c r="E213" s="193" t="s">
        <v>19</v>
      </c>
      <c r="F213" s="194" t="s">
        <v>293</v>
      </c>
      <c r="G213" s="191"/>
      <c r="H213" s="193" t="s">
        <v>19</v>
      </c>
      <c r="I213" s="195"/>
      <c r="J213" s="191"/>
      <c r="K213" s="191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165</v>
      </c>
      <c r="AU213" s="200" t="s">
        <v>86</v>
      </c>
      <c r="AV213" s="13" t="s">
        <v>84</v>
      </c>
      <c r="AW213" s="13" t="s">
        <v>37</v>
      </c>
      <c r="AX213" s="13" t="s">
        <v>76</v>
      </c>
      <c r="AY213" s="200" t="s">
        <v>157</v>
      </c>
    </row>
    <row r="214" spans="2:51" s="14" customFormat="1" ht="10">
      <c r="B214" s="201"/>
      <c r="C214" s="202"/>
      <c r="D214" s="192" t="s">
        <v>165</v>
      </c>
      <c r="E214" s="203" t="s">
        <v>19</v>
      </c>
      <c r="F214" s="204" t="s">
        <v>294</v>
      </c>
      <c r="G214" s="202"/>
      <c r="H214" s="205">
        <v>4.674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165</v>
      </c>
      <c r="AU214" s="211" t="s">
        <v>86</v>
      </c>
      <c r="AV214" s="14" t="s">
        <v>86</v>
      </c>
      <c r="AW214" s="14" t="s">
        <v>37</v>
      </c>
      <c r="AX214" s="14" t="s">
        <v>76</v>
      </c>
      <c r="AY214" s="211" t="s">
        <v>157</v>
      </c>
    </row>
    <row r="215" spans="2:51" s="14" customFormat="1" ht="10">
      <c r="B215" s="201"/>
      <c r="C215" s="202"/>
      <c r="D215" s="192" t="s">
        <v>165</v>
      </c>
      <c r="E215" s="203" t="s">
        <v>19</v>
      </c>
      <c r="F215" s="204" t="s">
        <v>295</v>
      </c>
      <c r="G215" s="202"/>
      <c r="H215" s="205">
        <v>0.6</v>
      </c>
      <c r="I215" s="206"/>
      <c r="J215" s="202"/>
      <c r="K215" s="202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165</v>
      </c>
      <c r="AU215" s="211" t="s">
        <v>86</v>
      </c>
      <c r="AV215" s="14" t="s">
        <v>86</v>
      </c>
      <c r="AW215" s="14" t="s">
        <v>37</v>
      </c>
      <c r="AX215" s="14" t="s">
        <v>76</v>
      </c>
      <c r="AY215" s="211" t="s">
        <v>157</v>
      </c>
    </row>
    <row r="216" spans="2:51" s="14" customFormat="1" ht="10">
      <c r="B216" s="201"/>
      <c r="C216" s="202"/>
      <c r="D216" s="192" t="s">
        <v>165</v>
      </c>
      <c r="E216" s="203" t="s">
        <v>19</v>
      </c>
      <c r="F216" s="204" t="s">
        <v>296</v>
      </c>
      <c r="G216" s="202"/>
      <c r="H216" s="205">
        <v>0.48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165</v>
      </c>
      <c r="AU216" s="211" t="s">
        <v>86</v>
      </c>
      <c r="AV216" s="14" t="s">
        <v>86</v>
      </c>
      <c r="AW216" s="14" t="s">
        <v>37</v>
      </c>
      <c r="AX216" s="14" t="s">
        <v>76</v>
      </c>
      <c r="AY216" s="211" t="s">
        <v>157</v>
      </c>
    </row>
    <row r="217" spans="2:51" s="13" customFormat="1" ht="10">
      <c r="B217" s="190"/>
      <c r="C217" s="191"/>
      <c r="D217" s="192" t="s">
        <v>165</v>
      </c>
      <c r="E217" s="193" t="s">
        <v>19</v>
      </c>
      <c r="F217" s="194" t="s">
        <v>297</v>
      </c>
      <c r="G217" s="191"/>
      <c r="H217" s="193" t="s">
        <v>19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165</v>
      </c>
      <c r="AU217" s="200" t="s">
        <v>86</v>
      </c>
      <c r="AV217" s="13" t="s">
        <v>84</v>
      </c>
      <c r="AW217" s="13" t="s">
        <v>37</v>
      </c>
      <c r="AX217" s="13" t="s">
        <v>76</v>
      </c>
      <c r="AY217" s="200" t="s">
        <v>157</v>
      </c>
    </row>
    <row r="218" spans="2:51" s="14" customFormat="1" ht="10">
      <c r="B218" s="201"/>
      <c r="C218" s="202"/>
      <c r="D218" s="192" t="s">
        <v>165</v>
      </c>
      <c r="E218" s="203" t="s">
        <v>19</v>
      </c>
      <c r="F218" s="204" t="s">
        <v>298</v>
      </c>
      <c r="G218" s="202"/>
      <c r="H218" s="205">
        <v>11.712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165</v>
      </c>
      <c r="AU218" s="211" t="s">
        <v>86</v>
      </c>
      <c r="AV218" s="14" t="s">
        <v>86</v>
      </c>
      <c r="AW218" s="14" t="s">
        <v>37</v>
      </c>
      <c r="AX218" s="14" t="s">
        <v>76</v>
      </c>
      <c r="AY218" s="211" t="s">
        <v>157</v>
      </c>
    </row>
    <row r="219" spans="2:51" s="13" customFormat="1" ht="10">
      <c r="B219" s="190"/>
      <c r="C219" s="191"/>
      <c r="D219" s="192" t="s">
        <v>165</v>
      </c>
      <c r="E219" s="193" t="s">
        <v>19</v>
      </c>
      <c r="F219" s="194" t="s">
        <v>299</v>
      </c>
      <c r="G219" s="191"/>
      <c r="H219" s="193" t="s">
        <v>19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165</v>
      </c>
      <c r="AU219" s="200" t="s">
        <v>86</v>
      </c>
      <c r="AV219" s="13" t="s">
        <v>84</v>
      </c>
      <c r="AW219" s="13" t="s">
        <v>37</v>
      </c>
      <c r="AX219" s="13" t="s">
        <v>76</v>
      </c>
      <c r="AY219" s="200" t="s">
        <v>157</v>
      </c>
    </row>
    <row r="220" spans="2:51" s="14" customFormat="1" ht="10">
      <c r="B220" s="201"/>
      <c r="C220" s="202"/>
      <c r="D220" s="192" t="s">
        <v>165</v>
      </c>
      <c r="E220" s="203" t="s">
        <v>19</v>
      </c>
      <c r="F220" s="204" t="s">
        <v>300</v>
      </c>
      <c r="G220" s="202"/>
      <c r="H220" s="205">
        <v>1.924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165</v>
      </c>
      <c r="AU220" s="211" t="s">
        <v>86</v>
      </c>
      <c r="AV220" s="14" t="s">
        <v>86</v>
      </c>
      <c r="AW220" s="14" t="s">
        <v>37</v>
      </c>
      <c r="AX220" s="14" t="s">
        <v>76</v>
      </c>
      <c r="AY220" s="211" t="s">
        <v>157</v>
      </c>
    </row>
    <row r="221" spans="2:51" s="13" customFormat="1" ht="10">
      <c r="B221" s="190"/>
      <c r="C221" s="191"/>
      <c r="D221" s="192" t="s">
        <v>165</v>
      </c>
      <c r="E221" s="193" t="s">
        <v>19</v>
      </c>
      <c r="F221" s="194" t="s">
        <v>301</v>
      </c>
      <c r="G221" s="191"/>
      <c r="H221" s="193" t="s">
        <v>19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165</v>
      </c>
      <c r="AU221" s="200" t="s">
        <v>86</v>
      </c>
      <c r="AV221" s="13" t="s">
        <v>84</v>
      </c>
      <c r="AW221" s="13" t="s">
        <v>37</v>
      </c>
      <c r="AX221" s="13" t="s">
        <v>76</v>
      </c>
      <c r="AY221" s="200" t="s">
        <v>157</v>
      </c>
    </row>
    <row r="222" spans="2:51" s="14" customFormat="1" ht="10">
      <c r="B222" s="201"/>
      <c r="C222" s="202"/>
      <c r="D222" s="192" t="s">
        <v>165</v>
      </c>
      <c r="E222" s="203" t="s">
        <v>19</v>
      </c>
      <c r="F222" s="204" t="s">
        <v>302</v>
      </c>
      <c r="G222" s="202"/>
      <c r="H222" s="205">
        <v>11.299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165</v>
      </c>
      <c r="AU222" s="211" t="s">
        <v>86</v>
      </c>
      <c r="AV222" s="14" t="s">
        <v>86</v>
      </c>
      <c r="AW222" s="14" t="s">
        <v>37</v>
      </c>
      <c r="AX222" s="14" t="s">
        <v>76</v>
      </c>
      <c r="AY222" s="211" t="s">
        <v>157</v>
      </c>
    </row>
    <row r="223" spans="2:51" s="13" customFormat="1" ht="10">
      <c r="B223" s="190"/>
      <c r="C223" s="191"/>
      <c r="D223" s="192" t="s">
        <v>165</v>
      </c>
      <c r="E223" s="193" t="s">
        <v>19</v>
      </c>
      <c r="F223" s="194" t="s">
        <v>303</v>
      </c>
      <c r="G223" s="191"/>
      <c r="H223" s="193" t="s">
        <v>19</v>
      </c>
      <c r="I223" s="195"/>
      <c r="J223" s="191"/>
      <c r="K223" s="191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165</v>
      </c>
      <c r="AU223" s="200" t="s">
        <v>86</v>
      </c>
      <c r="AV223" s="13" t="s">
        <v>84</v>
      </c>
      <c r="AW223" s="13" t="s">
        <v>37</v>
      </c>
      <c r="AX223" s="13" t="s">
        <v>76</v>
      </c>
      <c r="AY223" s="200" t="s">
        <v>157</v>
      </c>
    </row>
    <row r="224" spans="2:51" s="14" customFormat="1" ht="10">
      <c r="B224" s="201"/>
      <c r="C224" s="202"/>
      <c r="D224" s="192" t="s">
        <v>165</v>
      </c>
      <c r="E224" s="203" t="s">
        <v>19</v>
      </c>
      <c r="F224" s="204" t="s">
        <v>304</v>
      </c>
      <c r="G224" s="202"/>
      <c r="H224" s="205">
        <v>9.765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165</v>
      </c>
      <c r="AU224" s="211" t="s">
        <v>86</v>
      </c>
      <c r="AV224" s="14" t="s">
        <v>86</v>
      </c>
      <c r="AW224" s="14" t="s">
        <v>37</v>
      </c>
      <c r="AX224" s="14" t="s">
        <v>76</v>
      </c>
      <c r="AY224" s="211" t="s">
        <v>157</v>
      </c>
    </row>
    <row r="225" spans="2:51" s="15" customFormat="1" ht="10">
      <c r="B225" s="217"/>
      <c r="C225" s="218"/>
      <c r="D225" s="192" t="s">
        <v>165</v>
      </c>
      <c r="E225" s="219" t="s">
        <v>19</v>
      </c>
      <c r="F225" s="220" t="s">
        <v>183</v>
      </c>
      <c r="G225" s="218"/>
      <c r="H225" s="221">
        <v>40.454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165</v>
      </c>
      <c r="AU225" s="227" t="s">
        <v>86</v>
      </c>
      <c r="AV225" s="15" t="s">
        <v>163</v>
      </c>
      <c r="AW225" s="15" t="s">
        <v>37</v>
      </c>
      <c r="AX225" s="15" t="s">
        <v>84</v>
      </c>
      <c r="AY225" s="227" t="s">
        <v>157</v>
      </c>
    </row>
    <row r="226" spans="1:65" s="2" customFormat="1" ht="19.75" customHeight="1">
      <c r="A226" s="36"/>
      <c r="B226" s="37"/>
      <c r="C226" s="176" t="s">
        <v>8</v>
      </c>
      <c r="D226" s="176" t="s">
        <v>159</v>
      </c>
      <c r="E226" s="177" t="s">
        <v>305</v>
      </c>
      <c r="F226" s="178" t="s">
        <v>306</v>
      </c>
      <c r="G226" s="179" t="s">
        <v>176</v>
      </c>
      <c r="H226" s="180">
        <v>36</v>
      </c>
      <c r="I226" s="181"/>
      <c r="J226" s="182">
        <f>ROUND(I226*H226,2)</f>
        <v>0</v>
      </c>
      <c r="K226" s="183"/>
      <c r="L226" s="41"/>
      <c r="M226" s="184" t="s">
        <v>19</v>
      </c>
      <c r="N226" s="185" t="s">
        <v>47</v>
      </c>
      <c r="O226" s="66"/>
      <c r="P226" s="186">
        <f>O226*H226</f>
        <v>0</v>
      </c>
      <c r="Q226" s="186">
        <v>0</v>
      </c>
      <c r="R226" s="186">
        <f>Q226*H226</f>
        <v>0</v>
      </c>
      <c r="S226" s="186">
        <v>0</v>
      </c>
      <c r="T226" s="187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8" t="s">
        <v>163</v>
      </c>
      <c r="AT226" s="188" t="s">
        <v>159</v>
      </c>
      <c r="AU226" s="188" t="s">
        <v>86</v>
      </c>
      <c r="AY226" s="19" t="s">
        <v>157</v>
      </c>
      <c r="BE226" s="189">
        <f>IF(N226="základní",J226,0)</f>
        <v>0</v>
      </c>
      <c r="BF226" s="189">
        <f>IF(N226="snížená",J226,0)</f>
        <v>0</v>
      </c>
      <c r="BG226" s="189">
        <f>IF(N226="zákl. přenesená",J226,0)</f>
        <v>0</v>
      </c>
      <c r="BH226" s="189">
        <f>IF(N226="sníž. přenesená",J226,0)</f>
        <v>0</v>
      </c>
      <c r="BI226" s="189">
        <f>IF(N226="nulová",J226,0)</f>
        <v>0</v>
      </c>
      <c r="BJ226" s="19" t="s">
        <v>84</v>
      </c>
      <c r="BK226" s="189">
        <f>ROUND(I226*H226,2)</f>
        <v>0</v>
      </c>
      <c r="BL226" s="19" t="s">
        <v>163</v>
      </c>
      <c r="BM226" s="188" t="s">
        <v>307</v>
      </c>
    </row>
    <row r="227" spans="1:47" s="2" customFormat="1" ht="10">
      <c r="A227" s="36"/>
      <c r="B227" s="37"/>
      <c r="C227" s="38"/>
      <c r="D227" s="212" t="s">
        <v>178</v>
      </c>
      <c r="E227" s="38"/>
      <c r="F227" s="213" t="s">
        <v>308</v>
      </c>
      <c r="G227" s="38"/>
      <c r="H227" s="38"/>
      <c r="I227" s="214"/>
      <c r="J227" s="38"/>
      <c r="K227" s="38"/>
      <c r="L227" s="41"/>
      <c r="M227" s="215"/>
      <c r="N227" s="216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178</v>
      </c>
      <c r="AU227" s="19" t="s">
        <v>86</v>
      </c>
    </row>
    <row r="228" spans="2:51" s="13" customFormat="1" ht="10">
      <c r="B228" s="190"/>
      <c r="C228" s="191"/>
      <c r="D228" s="192" t="s">
        <v>165</v>
      </c>
      <c r="E228" s="193" t="s">
        <v>19</v>
      </c>
      <c r="F228" s="194" t="s">
        <v>289</v>
      </c>
      <c r="G228" s="191"/>
      <c r="H228" s="193" t="s">
        <v>19</v>
      </c>
      <c r="I228" s="195"/>
      <c r="J228" s="191"/>
      <c r="K228" s="191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165</v>
      </c>
      <c r="AU228" s="200" t="s">
        <v>86</v>
      </c>
      <c r="AV228" s="13" t="s">
        <v>84</v>
      </c>
      <c r="AW228" s="13" t="s">
        <v>37</v>
      </c>
      <c r="AX228" s="13" t="s">
        <v>76</v>
      </c>
      <c r="AY228" s="200" t="s">
        <v>157</v>
      </c>
    </row>
    <row r="229" spans="2:51" s="14" customFormat="1" ht="10">
      <c r="B229" s="201"/>
      <c r="C229" s="202"/>
      <c r="D229" s="192" t="s">
        <v>165</v>
      </c>
      <c r="E229" s="203" t="s">
        <v>19</v>
      </c>
      <c r="F229" s="204" t="s">
        <v>309</v>
      </c>
      <c r="G229" s="202"/>
      <c r="H229" s="205">
        <v>36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165</v>
      </c>
      <c r="AU229" s="211" t="s">
        <v>86</v>
      </c>
      <c r="AV229" s="14" t="s">
        <v>86</v>
      </c>
      <c r="AW229" s="14" t="s">
        <v>37</v>
      </c>
      <c r="AX229" s="14" t="s">
        <v>84</v>
      </c>
      <c r="AY229" s="211" t="s">
        <v>157</v>
      </c>
    </row>
    <row r="230" spans="1:65" s="2" customFormat="1" ht="14.4" customHeight="1">
      <c r="A230" s="36"/>
      <c r="B230" s="37"/>
      <c r="C230" s="239" t="s">
        <v>310</v>
      </c>
      <c r="D230" s="239" t="s">
        <v>311</v>
      </c>
      <c r="E230" s="240" t="s">
        <v>312</v>
      </c>
      <c r="F230" s="241" t="s">
        <v>313</v>
      </c>
      <c r="G230" s="242" t="s">
        <v>176</v>
      </c>
      <c r="H230" s="243">
        <v>42.642</v>
      </c>
      <c r="I230" s="244"/>
      <c r="J230" s="245">
        <f>ROUND(I230*H230,2)</f>
        <v>0</v>
      </c>
      <c r="K230" s="246"/>
      <c r="L230" s="247"/>
      <c r="M230" s="248" t="s">
        <v>19</v>
      </c>
      <c r="N230" s="249" t="s">
        <v>47</v>
      </c>
      <c r="O230" s="66"/>
      <c r="P230" s="186">
        <f>O230*H230</f>
        <v>0</v>
      </c>
      <c r="Q230" s="186">
        <v>0.00032</v>
      </c>
      <c r="R230" s="186">
        <f>Q230*H230</f>
        <v>0.013645440000000002</v>
      </c>
      <c r="S230" s="186">
        <v>0</v>
      </c>
      <c r="T230" s="187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8" t="s">
        <v>211</v>
      </c>
      <c r="AT230" s="188" t="s">
        <v>311</v>
      </c>
      <c r="AU230" s="188" t="s">
        <v>86</v>
      </c>
      <c r="AY230" s="19" t="s">
        <v>157</v>
      </c>
      <c r="BE230" s="189">
        <f>IF(N230="základní",J230,0)</f>
        <v>0</v>
      </c>
      <c r="BF230" s="189">
        <f>IF(N230="snížená",J230,0)</f>
        <v>0</v>
      </c>
      <c r="BG230" s="189">
        <f>IF(N230="zákl. přenesená",J230,0)</f>
        <v>0</v>
      </c>
      <c r="BH230" s="189">
        <f>IF(N230="sníž. přenesená",J230,0)</f>
        <v>0</v>
      </c>
      <c r="BI230" s="189">
        <f>IF(N230="nulová",J230,0)</f>
        <v>0</v>
      </c>
      <c r="BJ230" s="19" t="s">
        <v>84</v>
      </c>
      <c r="BK230" s="189">
        <f>ROUND(I230*H230,2)</f>
        <v>0</v>
      </c>
      <c r="BL230" s="19" t="s">
        <v>163</v>
      </c>
      <c r="BM230" s="188" t="s">
        <v>314</v>
      </c>
    </row>
    <row r="231" spans="1:47" s="2" customFormat="1" ht="10">
      <c r="A231" s="36"/>
      <c r="B231" s="37"/>
      <c r="C231" s="38"/>
      <c r="D231" s="212" t="s">
        <v>178</v>
      </c>
      <c r="E231" s="38"/>
      <c r="F231" s="213" t="s">
        <v>315</v>
      </c>
      <c r="G231" s="38"/>
      <c r="H231" s="38"/>
      <c r="I231" s="214"/>
      <c r="J231" s="38"/>
      <c r="K231" s="38"/>
      <c r="L231" s="41"/>
      <c r="M231" s="215"/>
      <c r="N231" s="216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178</v>
      </c>
      <c r="AU231" s="19" t="s">
        <v>86</v>
      </c>
    </row>
    <row r="232" spans="2:51" s="14" customFormat="1" ht="10">
      <c r="B232" s="201"/>
      <c r="C232" s="202"/>
      <c r="D232" s="192" t="s">
        <v>165</v>
      </c>
      <c r="E232" s="203" t="s">
        <v>19</v>
      </c>
      <c r="F232" s="204" t="s">
        <v>316</v>
      </c>
      <c r="G232" s="202"/>
      <c r="H232" s="205">
        <v>36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165</v>
      </c>
      <c r="AU232" s="211" t="s">
        <v>86</v>
      </c>
      <c r="AV232" s="14" t="s">
        <v>86</v>
      </c>
      <c r="AW232" s="14" t="s">
        <v>37</v>
      </c>
      <c r="AX232" s="14" t="s">
        <v>84</v>
      </c>
      <c r="AY232" s="211" t="s">
        <v>157</v>
      </c>
    </row>
    <row r="233" spans="2:51" s="14" customFormat="1" ht="10">
      <c r="B233" s="201"/>
      <c r="C233" s="202"/>
      <c r="D233" s="192" t="s">
        <v>165</v>
      </c>
      <c r="E233" s="202"/>
      <c r="F233" s="204" t="s">
        <v>317</v>
      </c>
      <c r="G233" s="202"/>
      <c r="H233" s="205">
        <v>42.642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165</v>
      </c>
      <c r="AU233" s="211" t="s">
        <v>86</v>
      </c>
      <c r="AV233" s="14" t="s">
        <v>86</v>
      </c>
      <c r="AW233" s="14" t="s">
        <v>4</v>
      </c>
      <c r="AX233" s="14" t="s">
        <v>84</v>
      </c>
      <c r="AY233" s="211" t="s">
        <v>157</v>
      </c>
    </row>
    <row r="234" spans="1:65" s="2" customFormat="1" ht="30" customHeight="1">
      <c r="A234" s="36"/>
      <c r="B234" s="37"/>
      <c r="C234" s="176" t="s">
        <v>318</v>
      </c>
      <c r="D234" s="176" t="s">
        <v>159</v>
      </c>
      <c r="E234" s="177" t="s">
        <v>319</v>
      </c>
      <c r="F234" s="178" t="s">
        <v>320</v>
      </c>
      <c r="G234" s="179" t="s">
        <v>254</v>
      </c>
      <c r="H234" s="180">
        <v>272.928</v>
      </c>
      <c r="I234" s="181"/>
      <c r="J234" s="182">
        <f>ROUND(I234*H234,2)</f>
        <v>0</v>
      </c>
      <c r="K234" s="183"/>
      <c r="L234" s="41"/>
      <c r="M234" s="184" t="s">
        <v>19</v>
      </c>
      <c r="N234" s="185" t="s">
        <v>47</v>
      </c>
      <c r="O234" s="66"/>
      <c r="P234" s="186">
        <f>O234*H234</f>
        <v>0</v>
      </c>
      <c r="Q234" s="186">
        <v>0</v>
      </c>
      <c r="R234" s="186">
        <f>Q234*H234</f>
        <v>0</v>
      </c>
      <c r="S234" s="186">
        <v>0</v>
      </c>
      <c r="T234" s="187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8" t="s">
        <v>163</v>
      </c>
      <c r="AT234" s="188" t="s">
        <v>159</v>
      </c>
      <c r="AU234" s="188" t="s">
        <v>86</v>
      </c>
      <c r="AY234" s="19" t="s">
        <v>157</v>
      </c>
      <c r="BE234" s="189">
        <f>IF(N234="základní",J234,0)</f>
        <v>0</v>
      </c>
      <c r="BF234" s="189">
        <f>IF(N234="snížená",J234,0)</f>
        <v>0</v>
      </c>
      <c r="BG234" s="189">
        <f>IF(N234="zákl. přenesená",J234,0)</f>
        <v>0</v>
      </c>
      <c r="BH234" s="189">
        <f>IF(N234="sníž. přenesená",J234,0)</f>
        <v>0</v>
      </c>
      <c r="BI234" s="189">
        <f>IF(N234="nulová",J234,0)</f>
        <v>0</v>
      </c>
      <c r="BJ234" s="19" t="s">
        <v>84</v>
      </c>
      <c r="BK234" s="189">
        <f>ROUND(I234*H234,2)</f>
        <v>0</v>
      </c>
      <c r="BL234" s="19" t="s">
        <v>163</v>
      </c>
      <c r="BM234" s="188" t="s">
        <v>321</v>
      </c>
    </row>
    <row r="235" spans="1:47" s="2" customFormat="1" ht="10">
      <c r="A235" s="36"/>
      <c r="B235" s="37"/>
      <c r="C235" s="38"/>
      <c r="D235" s="212" t="s">
        <v>178</v>
      </c>
      <c r="E235" s="38"/>
      <c r="F235" s="213" t="s">
        <v>322</v>
      </c>
      <c r="G235" s="38"/>
      <c r="H235" s="38"/>
      <c r="I235" s="214"/>
      <c r="J235" s="38"/>
      <c r="K235" s="38"/>
      <c r="L235" s="41"/>
      <c r="M235" s="215"/>
      <c r="N235" s="216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178</v>
      </c>
      <c r="AU235" s="19" t="s">
        <v>86</v>
      </c>
    </row>
    <row r="236" spans="2:51" s="13" customFormat="1" ht="10">
      <c r="B236" s="190"/>
      <c r="C236" s="191"/>
      <c r="D236" s="192" t="s">
        <v>165</v>
      </c>
      <c r="E236" s="193" t="s">
        <v>19</v>
      </c>
      <c r="F236" s="194" t="s">
        <v>289</v>
      </c>
      <c r="G236" s="191"/>
      <c r="H236" s="193" t="s">
        <v>19</v>
      </c>
      <c r="I236" s="195"/>
      <c r="J236" s="191"/>
      <c r="K236" s="191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165</v>
      </c>
      <c r="AU236" s="200" t="s">
        <v>86</v>
      </c>
      <c r="AV236" s="13" t="s">
        <v>84</v>
      </c>
      <c r="AW236" s="13" t="s">
        <v>37</v>
      </c>
      <c r="AX236" s="13" t="s">
        <v>76</v>
      </c>
      <c r="AY236" s="200" t="s">
        <v>157</v>
      </c>
    </row>
    <row r="237" spans="2:51" s="13" customFormat="1" ht="10">
      <c r="B237" s="190"/>
      <c r="C237" s="191"/>
      <c r="D237" s="192" t="s">
        <v>165</v>
      </c>
      <c r="E237" s="193" t="s">
        <v>19</v>
      </c>
      <c r="F237" s="194" t="s">
        <v>290</v>
      </c>
      <c r="G237" s="191"/>
      <c r="H237" s="193" t="s">
        <v>19</v>
      </c>
      <c r="I237" s="195"/>
      <c r="J237" s="191"/>
      <c r="K237" s="191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165</v>
      </c>
      <c r="AU237" s="200" t="s">
        <v>86</v>
      </c>
      <c r="AV237" s="13" t="s">
        <v>84</v>
      </c>
      <c r="AW237" s="13" t="s">
        <v>37</v>
      </c>
      <c r="AX237" s="13" t="s">
        <v>76</v>
      </c>
      <c r="AY237" s="200" t="s">
        <v>157</v>
      </c>
    </row>
    <row r="238" spans="2:51" s="13" customFormat="1" ht="10">
      <c r="B238" s="190"/>
      <c r="C238" s="191"/>
      <c r="D238" s="192" t="s">
        <v>165</v>
      </c>
      <c r="E238" s="193" t="s">
        <v>19</v>
      </c>
      <c r="F238" s="194" t="s">
        <v>291</v>
      </c>
      <c r="G238" s="191"/>
      <c r="H238" s="193" t="s">
        <v>19</v>
      </c>
      <c r="I238" s="195"/>
      <c r="J238" s="191"/>
      <c r="K238" s="191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165</v>
      </c>
      <c r="AU238" s="200" t="s">
        <v>86</v>
      </c>
      <c r="AV238" s="13" t="s">
        <v>84</v>
      </c>
      <c r="AW238" s="13" t="s">
        <v>37</v>
      </c>
      <c r="AX238" s="13" t="s">
        <v>76</v>
      </c>
      <c r="AY238" s="200" t="s">
        <v>157</v>
      </c>
    </row>
    <row r="239" spans="2:51" s="13" customFormat="1" ht="10">
      <c r="B239" s="190"/>
      <c r="C239" s="191"/>
      <c r="D239" s="192" t="s">
        <v>165</v>
      </c>
      <c r="E239" s="193" t="s">
        <v>19</v>
      </c>
      <c r="F239" s="194" t="s">
        <v>292</v>
      </c>
      <c r="G239" s="191"/>
      <c r="H239" s="193" t="s">
        <v>19</v>
      </c>
      <c r="I239" s="195"/>
      <c r="J239" s="191"/>
      <c r="K239" s="191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165</v>
      </c>
      <c r="AU239" s="200" t="s">
        <v>86</v>
      </c>
      <c r="AV239" s="13" t="s">
        <v>84</v>
      </c>
      <c r="AW239" s="13" t="s">
        <v>37</v>
      </c>
      <c r="AX239" s="13" t="s">
        <v>76</v>
      </c>
      <c r="AY239" s="200" t="s">
        <v>157</v>
      </c>
    </row>
    <row r="240" spans="2:51" s="13" customFormat="1" ht="10">
      <c r="B240" s="190"/>
      <c r="C240" s="191"/>
      <c r="D240" s="192" t="s">
        <v>165</v>
      </c>
      <c r="E240" s="193" t="s">
        <v>19</v>
      </c>
      <c r="F240" s="194" t="s">
        <v>323</v>
      </c>
      <c r="G240" s="191"/>
      <c r="H240" s="193" t="s">
        <v>19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165</v>
      </c>
      <c r="AU240" s="200" t="s">
        <v>86</v>
      </c>
      <c r="AV240" s="13" t="s">
        <v>84</v>
      </c>
      <c r="AW240" s="13" t="s">
        <v>37</v>
      </c>
      <c r="AX240" s="13" t="s">
        <v>76</v>
      </c>
      <c r="AY240" s="200" t="s">
        <v>157</v>
      </c>
    </row>
    <row r="241" spans="2:51" s="14" customFormat="1" ht="10">
      <c r="B241" s="201"/>
      <c r="C241" s="202"/>
      <c r="D241" s="192" t="s">
        <v>165</v>
      </c>
      <c r="E241" s="203" t="s">
        <v>19</v>
      </c>
      <c r="F241" s="204" t="s">
        <v>324</v>
      </c>
      <c r="G241" s="202"/>
      <c r="H241" s="205">
        <v>19.708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165</v>
      </c>
      <c r="AU241" s="211" t="s">
        <v>86</v>
      </c>
      <c r="AV241" s="14" t="s">
        <v>86</v>
      </c>
      <c r="AW241" s="14" t="s">
        <v>37</v>
      </c>
      <c r="AX241" s="14" t="s">
        <v>76</v>
      </c>
      <c r="AY241" s="211" t="s">
        <v>157</v>
      </c>
    </row>
    <row r="242" spans="2:51" s="14" customFormat="1" ht="10">
      <c r="B242" s="201"/>
      <c r="C242" s="202"/>
      <c r="D242" s="192" t="s">
        <v>165</v>
      </c>
      <c r="E242" s="203" t="s">
        <v>19</v>
      </c>
      <c r="F242" s="204" t="s">
        <v>325</v>
      </c>
      <c r="G242" s="202"/>
      <c r="H242" s="205">
        <v>104.396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165</v>
      </c>
      <c r="AU242" s="211" t="s">
        <v>86</v>
      </c>
      <c r="AV242" s="14" t="s">
        <v>86</v>
      </c>
      <c r="AW242" s="14" t="s">
        <v>37</v>
      </c>
      <c r="AX242" s="14" t="s">
        <v>76</v>
      </c>
      <c r="AY242" s="211" t="s">
        <v>157</v>
      </c>
    </row>
    <row r="243" spans="2:51" s="14" customFormat="1" ht="10">
      <c r="B243" s="201"/>
      <c r="C243" s="202"/>
      <c r="D243" s="192" t="s">
        <v>165</v>
      </c>
      <c r="E243" s="203" t="s">
        <v>19</v>
      </c>
      <c r="F243" s="204" t="s">
        <v>326</v>
      </c>
      <c r="G243" s="202"/>
      <c r="H243" s="205">
        <v>40.454</v>
      </c>
      <c r="I243" s="206"/>
      <c r="J243" s="202"/>
      <c r="K243" s="202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165</v>
      </c>
      <c r="AU243" s="211" t="s">
        <v>86</v>
      </c>
      <c r="AV243" s="14" t="s">
        <v>86</v>
      </c>
      <c r="AW243" s="14" t="s">
        <v>37</v>
      </c>
      <c r="AX243" s="14" t="s">
        <v>76</v>
      </c>
      <c r="AY243" s="211" t="s">
        <v>157</v>
      </c>
    </row>
    <row r="244" spans="2:51" s="14" customFormat="1" ht="10">
      <c r="B244" s="201"/>
      <c r="C244" s="202"/>
      <c r="D244" s="192" t="s">
        <v>165</v>
      </c>
      <c r="E244" s="203" t="s">
        <v>19</v>
      </c>
      <c r="F244" s="204" t="s">
        <v>327</v>
      </c>
      <c r="G244" s="202"/>
      <c r="H244" s="205">
        <v>-10.417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165</v>
      </c>
      <c r="AU244" s="211" t="s">
        <v>86</v>
      </c>
      <c r="AV244" s="14" t="s">
        <v>86</v>
      </c>
      <c r="AW244" s="14" t="s">
        <v>37</v>
      </c>
      <c r="AX244" s="14" t="s">
        <v>76</v>
      </c>
      <c r="AY244" s="211" t="s">
        <v>157</v>
      </c>
    </row>
    <row r="245" spans="2:51" s="14" customFormat="1" ht="10">
      <c r="B245" s="201"/>
      <c r="C245" s="202"/>
      <c r="D245" s="192" t="s">
        <v>165</v>
      </c>
      <c r="E245" s="203" t="s">
        <v>19</v>
      </c>
      <c r="F245" s="204" t="s">
        <v>328</v>
      </c>
      <c r="G245" s="202"/>
      <c r="H245" s="205">
        <v>-115.924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165</v>
      </c>
      <c r="AU245" s="211" t="s">
        <v>86</v>
      </c>
      <c r="AV245" s="14" t="s">
        <v>86</v>
      </c>
      <c r="AW245" s="14" t="s">
        <v>37</v>
      </c>
      <c r="AX245" s="14" t="s">
        <v>76</v>
      </c>
      <c r="AY245" s="211" t="s">
        <v>157</v>
      </c>
    </row>
    <row r="246" spans="2:51" s="16" customFormat="1" ht="10">
      <c r="B246" s="228"/>
      <c r="C246" s="229"/>
      <c r="D246" s="192" t="s">
        <v>165</v>
      </c>
      <c r="E246" s="230" t="s">
        <v>19</v>
      </c>
      <c r="F246" s="231" t="s">
        <v>329</v>
      </c>
      <c r="G246" s="229"/>
      <c r="H246" s="232">
        <v>38.217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165</v>
      </c>
      <c r="AU246" s="238" t="s">
        <v>86</v>
      </c>
      <c r="AV246" s="16" t="s">
        <v>173</v>
      </c>
      <c r="AW246" s="16" t="s">
        <v>37</v>
      </c>
      <c r="AX246" s="16" t="s">
        <v>76</v>
      </c>
      <c r="AY246" s="238" t="s">
        <v>157</v>
      </c>
    </row>
    <row r="247" spans="2:51" s="14" customFormat="1" ht="10">
      <c r="B247" s="201"/>
      <c r="C247" s="202"/>
      <c r="D247" s="192" t="s">
        <v>165</v>
      </c>
      <c r="E247" s="203" t="s">
        <v>19</v>
      </c>
      <c r="F247" s="204" t="s">
        <v>330</v>
      </c>
      <c r="G247" s="202"/>
      <c r="H247" s="205">
        <v>234.711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165</v>
      </c>
      <c r="AU247" s="211" t="s">
        <v>86</v>
      </c>
      <c r="AV247" s="14" t="s">
        <v>86</v>
      </c>
      <c r="AW247" s="14" t="s">
        <v>37</v>
      </c>
      <c r="AX247" s="14" t="s">
        <v>76</v>
      </c>
      <c r="AY247" s="211" t="s">
        <v>157</v>
      </c>
    </row>
    <row r="248" spans="2:51" s="15" customFormat="1" ht="10">
      <c r="B248" s="217"/>
      <c r="C248" s="218"/>
      <c r="D248" s="192" t="s">
        <v>165</v>
      </c>
      <c r="E248" s="219" t="s">
        <v>19</v>
      </c>
      <c r="F248" s="220" t="s">
        <v>183</v>
      </c>
      <c r="G248" s="218"/>
      <c r="H248" s="221">
        <v>272.928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165</v>
      </c>
      <c r="AU248" s="227" t="s">
        <v>86</v>
      </c>
      <c r="AV248" s="15" t="s">
        <v>163</v>
      </c>
      <c r="AW248" s="15" t="s">
        <v>37</v>
      </c>
      <c r="AX248" s="15" t="s">
        <v>84</v>
      </c>
      <c r="AY248" s="227" t="s">
        <v>157</v>
      </c>
    </row>
    <row r="249" spans="1:65" s="2" customFormat="1" ht="22.25" customHeight="1">
      <c r="A249" s="36"/>
      <c r="B249" s="37"/>
      <c r="C249" s="176" t="s">
        <v>331</v>
      </c>
      <c r="D249" s="176" t="s">
        <v>159</v>
      </c>
      <c r="E249" s="177" t="s">
        <v>332</v>
      </c>
      <c r="F249" s="178" t="s">
        <v>333</v>
      </c>
      <c r="G249" s="179" t="s">
        <v>254</v>
      </c>
      <c r="H249" s="180">
        <v>234.711</v>
      </c>
      <c r="I249" s="181"/>
      <c r="J249" s="182">
        <f>ROUND(I249*H249,2)</f>
        <v>0</v>
      </c>
      <c r="K249" s="183"/>
      <c r="L249" s="41"/>
      <c r="M249" s="184" t="s">
        <v>19</v>
      </c>
      <c r="N249" s="185" t="s">
        <v>47</v>
      </c>
      <c r="O249" s="66"/>
      <c r="P249" s="186">
        <f>O249*H249</f>
        <v>0</v>
      </c>
      <c r="Q249" s="186">
        <v>0</v>
      </c>
      <c r="R249" s="186">
        <f>Q249*H249</f>
        <v>0</v>
      </c>
      <c r="S249" s="186">
        <v>0</v>
      </c>
      <c r="T249" s="187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8" t="s">
        <v>163</v>
      </c>
      <c r="AT249" s="188" t="s">
        <v>159</v>
      </c>
      <c r="AU249" s="188" t="s">
        <v>86</v>
      </c>
      <c r="AY249" s="19" t="s">
        <v>157</v>
      </c>
      <c r="BE249" s="189">
        <f>IF(N249="základní",J249,0)</f>
        <v>0</v>
      </c>
      <c r="BF249" s="189">
        <f>IF(N249="snížená",J249,0)</f>
        <v>0</v>
      </c>
      <c r="BG249" s="189">
        <f>IF(N249="zákl. přenesená",J249,0)</f>
        <v>0</v>
      </c>
      <c r="BH249" s="189">
        <f>IF(N249="sníž. přenesená",J249,0)</f>
        <v>0</v>
      </c>
      <c r="BI249" s="189">
        <f>IF(N249="nulová",J249,0)</f>
        <v>0</v>
      </c>
      <c r="BJ249" s="19" t="s">
        <v>84</v>
      </c>
      <c r="BK249" s="189">
        <f>ROUND(I249*H249,2)</f>
        <v>0</v>
      </c>
      <c r="BL249" s="19" t="s">
        <v>163</v>
      </c>
      <c r="BM249" s="188" t="s">
        <v>334</v>
      </c>
    </row>
    <row r="250" spans="1:47" s="2" customFormat="1" ht="10">
      <c r="A250" s="36"/>
      <c r="B250" s="37"/>
      <c r="C250" s="38"/>
      <c r="D250" s="212" t="s">
        <v>178</v>
      </c>
      <c r="E250" s="38"/>
      <c r="F250" s="213" t="s">
        <v>335</v>
      </c>
      <c r="G250" s="38"/>
      <c r="H250" s="38"/>
      <c r="I250" s="214"/>
      <c r="J250" s="38"/>
      <c r="K250" s="38"/>
      <c r="L250" s="41"/>
      <c r="M250" s="215"/>
      <c r="N250" s="216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178</v>
      </c>
      <c r="AU250" s="19" t="s">
        <v>86</v>
      </c>
    </row>
    <row r="251" spans="2:51" s="13" customFormat="1" ht="10">
      <c r="B251" s="190"/>
      <c r="C251" s="191"/>
      <c r="D251" s="192" t="s">
        <v>165</v>
      </c>
      <c r="E251" s="193" t="s">
        <v>19</v>
      </c>
      <c r="F251" s="194" t="s">
        <v>289</v>
      </c>
      <c r="G251" s="191"/>
      <c r="H251" s="193" t="s">
        <v>19</v>
      </c>
      <c r="I251" s="195"/>
      <c r="J251" s="191"/>
      <c r="K251" s="191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165</v>
      </c>
      <c r="AU251" s="200" t="s">
        <v>86</v>
      </c>
      <c r="AV251" s="13" t="s">
        <v>84</v>
      </c>
      <c r="AW251" s="13" t="s">
        <v>37</v>
      </c>
      <c r="AX251" s="13" t="s">
        <v>76</v>
      </c>
      <c r="AY251" s="200" t="s">
        <v>157</v>
      </c>
    </row>
    <row r="252" spans="2:51" s="13" customFormat="1" ht="10">
      <c r="B252" s="190"/>
      <c r="C252" s="191"/>
      <c r="D252" s="192" t="s">
        <v>165</v>
      </c>
      <c r="E252" s="193" t="s">
        <v>19</v>
      </c>
      <c r="F252" s="194" t="s">
        <v>290</v>
      </c>
      <c r="G252" s="191"/>
      <c r="H252" s="193" t="s">
        <v>19</v>
      </c>
      <c r="I252" s="195"/>
      <c r="J252" s="191"/>
      <c r="K252" s="191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165</v>
      </c>
      <c r="AU252" s="200" t="s">
        <v>86</v>
      </c>
      <c r="AV252" s="13" t="s">
        <v>84</v>
      </c>
      <c r="AW252" s="13" t="s">
        <v>37</v>
      </c>
      <c r="AX252" s="13" t="s">
        <v>76</v>
      </c>
      <c r="AY252" s="200" t="s">
        <v>157</v>
      </c>
    </row>
    <row r="253" spans="2:51" s="13" customFormat="1" ht="10">
      <c r="B253" s="190"/>
      <c r="C253" s="191"/>
      <c r="D253" s="192" t="s">
        <v>165</v>
      </c>
      <c r="E253" s="193" t="s">
        <v>19</v>
      </c>
      <c r="F253" s="194" t="s">
        <v>291</v>
      </c>
      <c r="G253" s="191"/>
      <c r="H253" s="193" t="s">
        <v>19</v>
      </c>
      <c r="I253" s="195"/>
      <c r="J253" s="191"/>
      <c r="K253" s="191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165</v>
      </c>
      <c r="AU253" s="200" t="s">
        <v>86</v>
      </c>
      <c r="AV253" s="13" t="s">
        <v>84</v>
      </c>
      <c r="AW253" s="13" t="s">
        <v>37</v>
      </c>
      <c r="AX253" s="13" t="s">
        <v>76</v>
      </c>
      <c r="AY253" s="200" t="s">
        <v>157</v>
      </c>
    </row>
    <row r="254" spans="2:51" s="13" customFormat="1" ht="10">
      <c r="B254" s="190"/>
      <c r="C254" s="191"/>
      <c r="D254" s="192" t="s">
        <v>165</v>
      </c>
      <c r="E254" s="193" t="s">
        <v>19</v>
      </c>
      <c r="F254" s="194" t="s">
        <v>292</v>
      </c>
      <c r="G254" s="191"/>
      <c r="H254" s="193" t="s">
        <v>19</v>
      </c>
      <c r="I254" s="195"/>
      <c r="J254" s="191"/>
      <c r="K254" s="191"/>
      <c r="L254" s="196"/>
      <c r="M254" s="197"/>
      <c r="N254" s="198"/>
      <c r="O254" s="198"/>
      <c r="P254" s="198"/>
      <c r="Q254" s="198"/>
      <c r="R254" s="198"/>
      <c r="S254" s="198"/>
      <c r="T254" s="199"/>
      <c r="AT254" s="200" t="s">
        <v>165</v>
      </c>
      <c r="AU254" s="200" t="s">
        <v>86</v>
      </c>
      <c r="AV254" s="13" t="s">
        <v>84</v>
      </c>
      <c r="AW254" s="13" t="s">
        <v>37</v>
      </c>
      <c r="AX254" s="13" t="s">
        <v>76</v>
      </c>
      <c r="AY254" s="200" t="s">
        <v>157</v>
      </c>
    </row>
    <row r="255" spans="2:51" s="13" customFormat="1" ht="10">
      <c r="B255" s="190"/>
      <c r="C255" s="191"/>
      <c r="D255" s="192" t="s">
        <v>165</v>
      </c>
      <c r="E255" s="193" t="s">
        <v>19</v>
      </c>
      <c r="F255" s="194" t="s">
        <v>336</v>
      </c>
      <c r="G255" s="191"/>
      <c r="H255" s="193" t="s">
        <v>19</v>
      </c>
      <c r="I255" s="195"/>
      <c r="J255" s="191"/>
      <c r="K255" s="191"/>
      <c r="L255" s="196"/>
      <c r="M255" s="197"/>
      <c r="N255" s="198"/>
      <c r="O255" s="198"/>
      <c r="P255" s="198"/>
      <c r="Q255" s="198"/>
      <c r="R255" s="198"/>
      <c r="S255" s="198"/>
      <c r="T255" s="199"/>
      <c r="AT255" s="200" t="s">
        <v>165</v>
      </c>
      <c r="AU255" s="200" t="s">
        <v>86</v>
      </c>
      <c r="AV255" s="13" t="s">
        <v>84</v>
      </c>
      <c r="AW255" s="13" t="s">
        <v>37</v>
      </c>
      <c r="AX255" s="13" t="s">
        <v>76</v>
      </c>
      <c r="AY255" s="200" t="s">
        <v>157</v>
      </c>
    </row>
    <row r="256" spans="2:51" s="14" customFormat="1" ht="10">
      <c r="B256" s="201"/>
      <c r="C256" s="202"/>
      <c r="D256" s="192" t="s">
        <v>165</v>
      </c>
      <c r="E256" s="203" t="s">
        <v>19</v>
      </c>
      <c r="F256" s="204" t="s">
        <v>337</v>
      </c>
      <c r="G256" s="202"/>
      <c r="H256" s="205">
        <v>234.711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165</v>
      </c>
      <c r="AU256" s="211" t="s">
        <v>86</v>
      </c>
      <c r="AV256" s="14" t="s">
        <v>86</v>
      </c>
      <c r="AW256" s="14" t="s">
        <v>37</v>
      </c>
      <c r="AX256" s="14" t="s">
        <v>84</v>
      </c>
      <c r="AY256" s="211" t="s">
        <v>157</v>
      </c>
    </row>
    <row r="257" spans="1:65" s="2" customFormat="1" ht="22.25" customHeight="1">
      <c r="A257" s="36"/>
      <c r="B257" s="37"/>
      <c r="C257" s="176" t="s">
        <v>338</v>
      </c>
      <c r="D257" s="176" t="s">
        <v>159</v>
      </c>
      <c r="E257" s="177" t="s">
        <v>339</v>
      </c>
      <c r="F257" s="178" t="s">
        <v>340</v>
      </c>
      <c r="G257" s="179" t="s">
        <v>254</v>
      </c>
      <c r="H257" s="180">
        <v>10.417</v>
      </c>
      <c r="I257" s="181"/>
      <c r="J257" s="182">
        <f>ROUND(I257*H257,2)</f>
        <v>0</v>
      </c>
      <c r="K257" s="183"/>
      <c r="L257" s="41"/>
      <c r="M257" s="184" t="s">
        <v>19</v>
      </c>
      <c r="N257" s="185" t="s">
        <v>47</v>
      </c>
      <c r="O257" s="66"/>
      <c r="P257" s="186">
        <f>O257*H257</f>
        <v>0</v>
      </c>
      <c r="Q257" s="186">
        <v>0</v>
      </c>
      <c r="R257" s="186">
        <f>Q257*H257</f>
        <v>0</v>
      </c>
      <c r="S257" s="186">
        <v>0</v>
      </c>
      <c r="T257" s="187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8" t="s">
        <v>163</v>
      </c>
      <c r="AT257" s="188" t="s">
        <v>159</v>
      </c>
      <c r="AU257" s="188" t="s">
        <v>86</v>
      </c>
      <c r="AY257" s="19" t="s">
        <v>157</v>
      </c>
      <c r="BE257" s="189">
        <f>IF(N257="základní",J257,0)</f>
        <v>0</v>
      </c>
      <c r="BF257" s="189">
        <f>IF(N257="snížená",J257,0)</f>
        <v>0</v>
      </c>
      <c r="BG257" s="189">
        <f>IF(N257="zákl. přenesená",J257,0)</f>
        <v>0</v>
      </c>
      <c r="BH257" s="189">
        <f>IF(N257="sníž. přenesená",J257,0)</f>
        <v>0</v>
      </c>
      <c r="BI257" s="189">
        <f>IF(N257="nulová",J257,0)</f>
        <v>0</v>
      </c>
      <c r="BJ257" s="19" t="s">
        <v>84</v>
      </c>
      <c r="BK257" s="189">
        <f>ROUND(I257*H257,2)</f>
        <v>0</v>
      </c>
      <c r="BL257" s="19" t="s">
        <v>163</v>
      </c>
      <c r="BM257" s="188" t="s">
        <v>341</v>
      </c>
    </row>
    <row r="258" spans="1:47" s="2" customFormat="1" ht="10">
      <c r="A258" s="36"/>
      <c r="B258" s="37"/>
      <c r="C258" s="38"/>
      <c r="D258" s="212" t="s">
        <v>178</v>
      </c>
      <c r="E258" s="38"/>
      <c r="F258" s="213" t="s">
        <v>342</v>
      </c>
      <c r="G258" s="38"/>
      <c r="H258" s="38"/>
      <c r="I258" s="214"/>
      <c r="J258" s="38"/>
      <c r="K258" s="38"/>
      <c r="L258" s="41"/>
      <c r="M258" s="215"/>
      <c r="N258" s="216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178</v>
      </c>
      <c r="AU258" s="19" t="s">
        <v>86</v>
      </c>
    </row>
    <row r="259" spans="2:51" s="13" customFormat="1" ht="10">
      <c r="B259" s="190"/>
      <c r="C259" s="191"/>
      <c r="D259" s="192" t="s">
        <v>165</v>
      </c>
      <c r="E259" s="193" t="s">
        <v>19</v>
      </c>
      <c r="F259" s="194" t="s">
        <v>343</v>
      </c>
      <c r="G259" s="191"/>
      <c r="H259" s="193" t="s">
        <v>19</v>
      </c>
      <c r="I259" s="195"/>
      <c r="J259" s="191"/>
      <c r="K259" s="191"/>
      <c r="L259" s="196"/>
      <c r="M259" s="197"/>
      <c r="N259" s="198"/>
      <c r="O259" s="198"/>
      <c r="P259" s="198"/>
      <c r="Q259" s="198"/>
      <c r="R259" s="198"/>
      <c r="S259" s="198"/>
      <c r="T259" s="199"/>
      <c r="AT259" s="200" t="s">
        <v>165</v>
      </c>
      <c r="AU259" s="200" t="s">
        <v>86</v>
      </c>
      <c r="AV259" s="13" t="s">
        <v>84</v>
      </c>
      <c r="AW259" s="13" t="s">
        <v>37</v>
      </c>
      <c r="AX259" s="13" t="s">
        <v>76</v>
      </c>
      <c r="AY259" s="200" t="s">
        <v>157</v>
      </c>
    </row>
    <row r="260" spans="2:51" s="13" customFormat="1" ht="10">
      <c r="B260" s="190"/>
      <c r="C260" s="191"/>
      <c r="D260" s="192" t="s">
        <v>165</v>
      </c>
      <c r="E260" s="193" t="s">
        <v>19</v>
      </c>
      <c r="F260" s="194" t="s">
        <v>344</v>
      </c>
      <c r="G260" s="191"/>
      <c r="H260" s="193" t="s">
        <v>19</v>
      </c>
      <c r="I260" s="195"/>
      <c r="J260" s="191"/>
      <c r="K260" s="191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165</v>
      </c>
      <c r="AU260" s="200" t="s">
        <v>86</v>
      </c>
      <c r="AV260" s="13" t="s">
        <v>84</v>
      </c>
      <c r="AW260" s="13" t="s">
        <v>37</v>
      </c>
      <c r="AX260" s="13" t="s">
        <v>76</v>
      </c>
      <c r="AY260" s="200" t="s">
        <v>157</v>
      </c>
    </row>
    <row r="261" spans="2:51" s="13" customFormat="1" ht="10">
      <c r="B261" s="190"/>
      <c r="C261" s="191"/>
      <c r="D261" s="192" t="s">
        <v>165</v>
      </c>
      <c r="E261" s="193" t="s">
        <v>19</v>
      </c>
      <c r="F261" s="194" t="s">
        <v>345</v>
      </c>
      <c r="G261" s="191"/>
      <c r="H261" s="193" t="s">
        <v>19</v>
      </c>
      <c r="I261" s="195"/>
      <c r="J261" s="191"/>
      <c r="K261" s="191"/>
      <c r="L261" s="196"/>
      <c r="M261" s="197"/>
      <c r="N261" s="198"/>
      <c r="O261" s="198"/>
      <c r="P261" s="198"/>
      <c r="Q261" s="198"/>
      <c r="R261" s="198"/>
      <c r="S261" s="198"/>
      <c r="T261" s="199"/>
      <c r="AT261" s="200" t="s">
        <v>165</v>
      </c>
      <c r="AU261" s="200" t="s">
        <v>86</v>
      </c>
      <c r="AV261" s="13" t="s">
        <v>84</v>
      </c>
      <c r="AW261" s="13" t="s">
        <v>37</v>
      </c>
      <c r="AX261" s="13" t="s">
        <v>76</v>
      </c>
      <c r="AY261" s="200" t="s">
        <v>157</v>
      </c>
    </row>
    <row r="262" spans="2:51" s="13" customFormat="1" ht="10">
      <c r="B262" s="190"/>
      <c r="C262" s="191"/>
      <c r="D262" s="192" t="s">
        <v>165</v>
      </c>
      <c r="E262" s="193" t="s">
        <v>19</v>
      </c>
      <c r="F262" s="194" t="s">
        <v>346</v>
      </c>
      <c r="G262" s="191"/>
      <c r="H262" s="193" t="s">
        <v>19</v>
      </c>
      <c r="I262" s="195"/>
      <c r="J262" s="191"/>
      <c r="K262" s="191"/>
      <c r="L262" s="196"/>
      <c r="M262" s="197"/>
      <c r="N262" s="198"/>
      <c r="O262" s="198"/>
      <c r="P262" s="198"/>
      <c r="Q262" s="198"/>
      <c r="R262" s="198"/>
      <c r="S262" s="198"/>
      <c r="T262" s="199"/>
      <c r="AT262" s="200" t="s">
        <v>165</v>
      </c>
      <c r="AU262" s="200" t="s">
        <v>86</v>
      </c>
      <c r="AV262" s="13" t="s">
        <v>84</v>
      </c>
      <c r="AW262" s="13" t="s">
        <v>37</v>
      </c>
      <c r="AX262" s="13" t="s">
        <v>76</v>
      </c>
      <c r="AY262" s="200" t="s">
        <v>157</v>
      </c>
    </row>
    <row r="263" spans="2:51" s="14" customFormat="1" ht="10">
      <c r="B263" s="201"/>
      <c r="C263" s="202"/>
      <c r="D263" s="192" t="s">
        <v>165</v>
      </c>
      <c r="E263" s="203" t="s">
        <v>19</v>
      </c>
      <c r="F263" s="204" t="s">
        <v>347</v>
      </c>
      <c r="G263" s="202"/>
      <c r="H263" s="205">
        <v>10.417</v>
      </c>
      <c r="I263" s="206"/>
      <c r="J263" s="202"/>
      <c r="K263" s="202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165</v>
      </c>
      <c r="AU263" s="211" t="s">
        <v>86</v>
      </c>
      <c r="AV263" s="14" t="s">
        <v>86</v>
      </c>
      <c r="AW263" s="14" t="s">
        <v>37</v>
      </c>
      <c r="AX263" s="14" t="s">
        <v>84</v>
      </c>
      <c r="AY263" s="211" t="s">
        <v>157</v>
      </c>
    </row>
    <row r="264" spans="1:65" s="2" customFormat="1" ht="22.25" customHeight="1">
      <c r="A264" s="36"/>
      <c r="B264" s="37"/>
      <c r="C264" s="176" t="s">
        <v>348</v>
      </c>
      <c r="D264" s="176" t="s">
        <v>159</v>
      </c>
      <c r="E264" s="177" t="s">
        <v>349</v>
      </c>
      <c r="F264" s="178" t="s">
        <v>350</v>
      </c>
      <c r="G264" s="179" t="s">
        <v>254</v>
      </c>
      <c r="H264" s="180">
        <v>115.924</v>
      </c>
      <c r="I264" s="181"/>
      <c r="J264" s="182">
        <f>ROUND(I264*H264,2)</f>
        <v>0</v>
      </c>
      <c r="K264" s="183"/>
      <c r="L264" s="41"/>
      <c r="M264" s="184" t="s">
        <v>19</v>
      </c>
      <c r="N264" s="185" t="s">
        <v>47</v>
      </c>
      <c r="O264" s="66"/>
      <c r="P264" s="186">
        <f>O264*H264</f>
        <v>0</v>
      </c>
      <c r="Q264" s="186">
        <v>0</v>
      </c>
      <c r="R264" s="186">
        <f>Q264*H264</f>
        <v>0</v>
      </c>
      <c r="S264" s="186">
        <v>0</v>
      </c>
      <c r="T264" s="187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8" t="s">
        <v>163</v>
      </c>
      <c r="AT264" s="188" t="s">
        <v>159</v>
      </c>
      <c r="AU264" s="188" t="s">
        <v>86</v>
      </c>
      <c r="AY264" s="19" t="s">
        <v>157</v>
      </c>
      <c r="BE264" s="189">
        <f>IF(N264="základní",J264,0)</f>
        <v>0</v>
      </c>
      <c r="BF264" s="189">
        <f>IF(N264="snížená",J264,0)</f>
        <v>0</v>
      </c>
      <c r="BG264" s="189">
        <f>IF(N264="zákl. přenesená",J264,0)</f>
        <v>0</v>
      </c>
      <c r="BH264" s="189">
        <f>IF(N264="sníž. přenesená",J264,0)</f>
        <v>0</v>
      </c>
      <c r="BI264" s="189">
        <f>IF(N264="nulová",J264,0)</f>
        <v>0</v>
      </c>
      <c r="BJ264" s="19" t="s">
        <v>84</v>
      </c>
      <c r="BK264" s="189">
        <f>ROUND(I264*H264,2)</f>
        <v>0</v>
      </c>
      <c r="BL264" s="19" t="s">
        <v>163</v>
      </c>
      <c r="BM264" s="188" t="s">
        <v>351</v>
      </c>
    </row>
    <row r="265" spans="1:47" s="2" customFormat="1" ht="10">
      <c r="A265" s="36"/>
      <c r="B265" s="37"/>
      <c r="C265" s="38"/>
      <c r="D265" s="212" t="s">
        <v>178</v>
      </c>
      <c r="E265" s="38"/>
      <c r="F265" s="213" t="s">
        <v>352</v>
      </c>
      <c r="G265" s="38"/>
      <c r="H265" s="38"/>
      <c r="I265" s="214"/>
      <c r="J265" s="38"/>
      <c r="K265" s="38"/>
      <c r="L265" s="41"/>
      <c r="M265" s="215"/>
      <c r="N265" s="216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178</v>
      </c>
      <c r="AU265" s="19" t="s">
        <v>86</v>
      </c>
    </row>
    <row r="266" spans="2:51" s="13" customFormat="1" ht="10">
      <c r="B266" s="190"/>
      <c r="C266" s="191"/>
      <c r="D266" s="192" t="s">
        <v>165</v>
      </c>
      <c r="E266" s="193" t="s">
        <v>19</v>
      </c>
      <c r="F266" s="194" t="s">
        <v>289</v>
      </c>
      <c r="G266" s="191"/>
      <c r="H266" s="193" t="s">
        <v>19</v>
      </c>
      <c r="I266" s="195"/>
      <c r="J266" s="191"/>
      <c r="K266" s="191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165</v>
      </c>
      <c r="AU266" s="200" t="s">
        <v>86</v>
      </c>
      <c r="AV266" s="13" t="s">
        <v>84</v>
      </c>
      <c r="AW266" s="13" t="s">
        <v>37</v>
      </c>
      <c r="AX266" s="13" t="s">
        <v>76</v>
      </c>
      <c r="AY266" s="200" t="s">
        <v>157</v>
      </c>
    </row>
    <row r="267" spans="2:51" s="13" customFormat="1" ht="10">
      <c r="B267" s="190"/>
      <c r="C267" s="191"/>
      <c r="D267" s="192" t="s">
        <v>165</v>
      </c>
      <c r="E267" s="193" t="s">
        <v>19</v>
      </c>
      <c r="F267" s="194" t="s">
        <v>353</v>
      </c>
      <c r="G267" s="191"/>
      <c r="H267" s="193" t="s">
        <v>19</v>
      </c>
      <c r="I267" s="195"/>
      <c r="J267" s="191"/>
      <c r="K267" s="191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165</v>
      </c>
      <c r="AU267" s="200" t="s">
        <v>86</v>
      </c>
      <c r="AV267" s="13" t="s">
        <v>84</v>
      </c>
      <c r="AW267" s="13" t="s">
        <v>37</v>
      </c>
      <c r="AX267" s="13" t="s">
        <v>76</v>
      </c>
      <c r="AY267" s="200" t="s">
        <v>157</v>
      </c>
    </row>
    <row r="268" spans="2:51" s="13" customFormat="1" ht="10">
      <c r="B268" s="190"/>
      <c r="C268" s="191"/>
      <c r="D268" s="192" t="s">
        <v>165</v>
      </c>
      <c r="E268" s="193" t="s">
        <v>19</v>
      </c>
      <c r="F268" s="194" t="s">
        <v>290</v>
      </c>
      <c r="G268" s="191"/>
      <c r="H268" s="193" t="s">
        <v>19</v>
      </c>
      <c r="I268" s="195"/>
      <c r="J268" s="191"/>
      <c r="K268" s="191"/>
      <c r="L268" s="196"/>
      <c r="M268" s="197"/>
      <c r="N268" s="198"/>
      <c r="O268" s="198"/>
      <c r="P268" s="198"/>
      <c r="Q268" s="198"/>
      <c r="R268" s="198"/>
      <c r="S268" s="198"/>
      <c r="T268" s="199"/>
      <c r="AT268" s="200" t="s">
        <v>165</v>
      </c>
      <c r="AU268" s="200" t="s">
        <v>86</v>
      </c>
      <c r="AV268" s="13" t="s">
        <v>84</v>
      </c>
      <c r="AW268" s="13" t="s">
        <v>37</v>
      </c>
      <c r="AX268" s="13" t="s">
        <v>76</v>
      </c>
      <c r="AY268" s="200" t="s">
        <v>157</v>
      </c>
    </row>
    <row r="269" spans="2:51" s="13" customFormat="1" ht="10">
      <c r="B269" s="190"/>
      <c r="C269" s="191"/>
      <c r="D269" s="192" t="s">
        <v>165</v>
      </c>
      <c r="E269" s="193" t="s">
        <v>19</v>
      </c>
      <c r="F269" s="194" t="s">
        <v>354</v>
      </c>
      <c r="G269" s="191"/>
      <c r="H269" s="193" t="s">
        <v>19</v>
      </c>
      <c r="I269" s="195"/>
      <c r="J269" s="191"/>
      <c r="K269" s="191"/>
      <c r="L269" s="196"/>
      <c r="M269" s="197"/>
      <c r="N269" s="198"/>
      <c r="O269" s="198"/>
      <c r="P269" s="198"/>
      <c r="Q269" s="198"/>
      <c r="R269" s="198"/>
      <c r="S269" s="198"/>
      <c r="T269" s="199"/>
      <c r="AT269" s="200" t="s">
        <v>165</v>
      </c>
      <c r="AU269" s="200" t="s">
        <v>86</v>
      </c>
      <c r="AV269" s="13" t="s">
        <v>84</v>
      </c>
      <c r="AW269" s="13" t="s">
        <v>37</v>
      </c>
      <c r="AX269" s="13" t="s">
        <v>76</v>
      </c>
      <c r="AY269" s="200" t="s">
        <v>157</v>
      </c>
    </row>
    <row r="270" spans="2:51" s="13" customFormat="1" ht="10">
      <c r="B270" s="190"/>
      <c r="C270" s="191"/>
      <c r="D270" s="192" t="s">
        <v>165</v>
      </c>
      <c r="E270" s="193" t="s">
        <v>19</v>
      </c>
      <c r="F270" s="194" t="s">
        <v>355</v>
      </c>
      <c r="G270" s="191"/>
      <c r="H270" s="193" t="s">
        <v>19</v>
      </c>
      <c r="I270" s="195"/>
      <c r="J270" s="191"/>
      <c r="K270" s="191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165</v>
      </c>
      <c r="AU270" s="200" t="s">
        <v>86</v>
      </c>
      <c r="AV270" s="13" t="s">
        <v>84</v>
      </c>
      <c r="AW270" s="13" t="s">
        <v>37</v>
      </c>
      <c r="AX270" s="13" t="s">
        <v>76</v>
      </c>
      <c r="AY270" s="200" t="s">
        <v>157</v>
      </c>
    </row>
    <row r="271" spans="2:51" s="13" customFormat="1" ht="10">
      <c r="B271" s="190"/>
      <c r="C271" s="191"/>
      <c r="D271" s="192" t="s">
        <v>165</v>
      </c>
      <c r="E271" s="193" t="s">
        <v>19</v>
      </c>
      <c r="F271" s="194" t="s">
        <v>356</v>
      </c>
      <c r="G271" s="191"/>
      <c r="H271" s="193" t="s">
        <v>19</v>
      </c>
      <c r="I271" s="195"/>
      <c r="J271" s="191"/>
      <c r="K271" s="191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165</v>
      </c>
      <c r="AU271" s="200" t="s">
        <v>86</v>
      </c>
      <c r="AV271" s="13" t="s">
        <v>84</v>
      </c>
      <c r="AW271" s="13" t="s">
        <v>37</v>
      </c>
      <c r="AX271" s="13" t="s">
        <v>76</v>
      </c>
      <c r="AY271" s="200" t="s">
        <v>157</v>
      </c>
    </row>
    <row r="272" spans="2:51" s="13" customFormat="1" ht="10">
      <c r="B272" s="190"/>
      <c r="C272" s="191"/>
      <c r="D272" s="192" t="s">
        <v>165</v>
      </c>
      <c r="E272" s="193" t="s">
        <v>19</v>
      </c>
      <c r="F272" s="194" t="s">
        <v>357</v>
      </c>
      <c r="G272" s="191"/>
      <c r="H272" s="193" t="s">
        <v>19</v>
      </c>
      <c r="I272" s="195"/>
      <c r="J272" s="191"/>
      <c r="K272" s="191"/>
      <c r="L272" s="196"/>
      <c r="M272" s="197"/>
      <c r="N272" s="198"/>
      <c r="O272" s="198"/>
      <c r="P272" s="198"/>
      <c r="Q272" s="198"/>
      <c r="R272" s="198"/>
      <c r="S272" s="198"/>
      <c r="T272" s="199"/>
      <c r="AT272" s="200" t="s">
        <v>165</v>
      </c>
      <c r="AU272" s="200" t="s">
        <v>86</v>
      </c>
      <c r="AV272" s="13" t="s">
        <v>84</v>
      </c>
      <c r="AW272" s="13" t="s">
        <v>37</v>
      </c>
      <c r="AX272" s="13" t="s">
        <v>76</v>
      </c>
      <c r="AY272" s="200" t="s">
        <v>157</v>
      </c>
    </row>
    <row r="273" spans="2:51" s="13" customFormat="1" ht="10">
      <c r="B273" s="190"/>
      <c r="C273" s="191"/>
      <c r="D273" s="192" t="s">
        <v>165</v>
      </c>
      <c r="E273" s="193" t="s">
        <v>19</v>
      </c>
      <c r="F273" s="194" t="s">
        <v>358</v>
      </c>
      <c r="G273" s="191"/>
      <c r="H273" s="193" t="s">
        <v>19</v>
      </c>
      <c r="I273" s="195"/>
      <c r="J273" s="191"/>
      <c r="K273" s="191"/>
      <c r="L273" s="196"/>
      <c r="M273" s="197"/>
      <c r="N273" s="198"/>
      <c r="O273" s="198"/>
      <c r="P273" s="198"/>
      <c r="Q273" s="198"/>
      <c r="R273" s="198"/>
      <c r="S273" s="198"/>
      <c r="T273" s="199"/>
      <c r="AT273" s="200" t="s">
        <v>165</v>
      </c>
      <c r="AU273" s="200" t="s">
        <v>86</v>
      </c>
      <c r="AV273" s="13" t="s">
        <v>84</v>
      </c>
      <c r="AW273" s="13" t="s">
        <v>37</v>
      </c>
      <c r="AX273" s="13" t="s">
        <v>76</v>
      </c>
      <c r="AY273" s="200" t="s">
        <v>157</v>
      </c>
    </row>
    <row r="274" spans="2:51" s="13" customFormat="1" ht="10">
      <c r="B274" s="190"/>
      <c r="C274" s="191"/>
      <c r="D274" s="192" t="s">
        <v>165</v>
      </c>
      <c r="E274" s="193" t="s">
        <v>19</v>
      </c>
      <c r="F274" s="194" t="s">
        <v>359</v>
      </c>
      <c r="G274" s="191"/>
      <c r="H274" s="193" t="s">
        <v>19</v>
      </c>
      <c r="I274" s="195"/>
      <c r="J274" s="191"/>
      <c r="K274" s="191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165</v>
      </c>
      <c r="AU274" s="200" t="s">
        <v>86</v>
      </c>
      <c r="AV274" s="13" t="s">
        <v>84</v>
      </c>
      <c r="AW274" s="13" t="s">
        <v>37</v>
      </c>
      <c r="AX274" s="13" t="s">
        <v>76</v>
      </c>
      <c r="AY274" s="200" t="s">
        <v>157</v>
      </c>
    </row>
    <row r="275" spans="2:51" s="14" customFormat="1" ht="10">
      <c r="B275" s="201"/>
      <c r="C275" s="202"/>
      <c r="D275" s="192" t="s">
        <v>165</v>
      </c>
      <c r="E275" s="203" t="s">
        <v>19</v>
      </c>
      <c r="F275" s="204" t="s">
        <v>360</v>
      </c>
      <c r="G275" s="202"/>
      <c r="H275" s="205">
        <v>4.55</v>
      </c>
      <c r="I275" s="206"/>
      <c r="J275" s="202"/>
      <c r="K275" s="202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165</v>
      </c>
      <c r="AU275" s="211" t="s">
        <v>86</v>
      </c>
      <c r="AV275" s="14" t="s">
        <v>86</v>
      </c>
      <c r="AW275" s="14" t="s">
        <v>37</v>
      </c>
      <c r="AX275" s="14" t="s">
        <v>76</v>
      </c>
      <c r="AY275" s="211" t="s">
        <v>157</v>
      </c>
    </row>
    <row r="276" spans="2:51" s="16" customFormat="1" ht="10">
      <c r="B276" s="228"/>
      <c r="C276" s="229"/>
      <c r="D276" s="192" t="s">
        <v>165</v>
      </c>
      <c r="E276" s="230" t="s">
        <v>19</v>
      </c>
      <c r="F276" s="231" t="s">
        <v>190</v>
      </c>
      <c r="G276" s="229"/>
      <c r="H276" s="232">
        <v>4.55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165</v>
      </c>
      <c r="AU276" s="238" t="s">
        <v>86</v>
      </c>
      <c r="AV276" s="16" t="s">
        <v>173</v>
      </c>
      <c r="AW276" s="16" t="s">
        <v>37</v>
      </c>
      <c r="AX276" s="16" t="s">
        <v>76</v>
      </c>
      <c r="AY276" s="238" t="s">
        <v>157</v>
      </c>
    </row>
    <row r="277" spans="2:51" s="13" customFormat="1" ht="10">
      <c r="B277" s="190"/>
      <c r="C277" s="191"/>
      <c r="D277" s="192" t="s">
        <v>165</v>
      </c>
      <c r="E277" s="193" t="s">
        <v>19</v>
      </c>
      <c r="F277" s="194" t="s">
        <v>361</v>
      </c>
      <c r="G277" s="191"/>
      <c r="H277" s="193" t="s">
        <v>19</v>
      </c>
      <c r="I277" s="195"/>
      <c r="J277" s="191"/>
      <c r="K277" s="191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165</v>
      </c>
      <c r="AU277" s="200" t="s">
        <v>86</v>
      </c>
      <c r="AV277" s="13" t="s">
        <v>84</v>
      </c>
      <c r="AW277" s="13" t="s">
        <v>37</v>
      </c>
      <c r="AX277" s="13" t="s">
        <v>76</v>
      </c>
      <c r="AY277" s="200" t="s">
        <v>157</v>
      </c>
    </row>
    <row r="278" spans="2:51" s="14" customFormat="1" ht="10">
      <c r="B278" s="201"/>
      <c r="C278" s="202"/>
      <c r="D278" s="192" t="s">
        <v>165</v>
      </c>
      <c r="E278" s="203" t="s">
        <v>19</v>
      </c>
      <c r="F278" s="204" t="s">
        <v>362</v>
      </c>
      <c r="G278" s="202"/>
      <c r="H278" s="205">
        <v>10.64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165</v>
      </c>
      <c r="AU278" s="211" t="s">
        <v>86</v>
      </c>
      <c r="AV278" s="14" t="s">
        <v>86</v>
      </c>
      <c r="AW278" s="14" t="s">
        <v>37</v>
      </c>
      <c r="AX278" s="14" t="s">
        <v>76</v>
      </c>
      <c r="AY278" s="211" t="s">
        <v>157</v>
      </c>
    </row>
    <row r="279" spans="2:51" s="16" customFormat="1" ht="10">
      <c r="B279" s="228"/>
      <c r="C279" s="229"/>
      <c r="D279" s="192" t="s">
        <v>165</v>
      </c>
      <c r="E279" s="230" t="s">
        <v>19</v>
      </c>
      <c r="F279" s="231" t="s">
        <v>190</v>
      </c>
      <c r="G279" s="229"/>
      <c r="H279" s="232">
        <v>10.64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165</v>
      </c>
      <c r="AU279" s="238" t="s">
        <v>86</v>
      </c>
      <c r="AV279" s="16" t="s">
        <v>173</v>
      </c>
      <c r="AW279" s="16" t="s">
        <v>37</v>
      </c>
      <c r="AX279" s="16" t="s">
        <v>76</v>
      </c>
      <c r="AY279" s="238" t="s">
        <v>157</v>
      </c>
    </row>
    <row r="280" spans="2:51" s="13" customFormat="1" ht="10">
      <c r="B280" s="190"/>
      <c r="C280" s="191"/>
      <c r="D280" s="192" t="s">
        <v>165</v>
      </c>
      <c r="E280" s="193" t="s">
        <v>19</v>
      </c>
      <c r="F280" s="194" t="s">
        <v>363</v>
      </c>
      <c r="G280" s="191"/>
      <c r="H280" s="193" t="s">
        <v>19</v>
      </c>
      <c r="I280" s="195"/>
      <c r="J280" s="191"/>
      <c r="K280" s="191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165</v>
      </c>
      <c r="AU280" s="200" t="s">
        <v>86</v>
      </c>
      <c r="AV280" s="13" t="s">
        <v>84</v>
      </c>
      <c r="AW280" s="13" t="s">
        <v>37</v>
      </c>
      <c r="AX280" s="13" t="s">
        <v>76</v>
      </c>
      <c r="AY280" s="200" t="s">
        <v>157</v>
      </c>
    </row>
    <row r="281" spans="2:51" s="14" customFormat="1" ht="10">
      <c r="B281" s="201"/>
      <c r="C281" s="202"/>
      <c r="D281" s="192" t="s">
        <v>165</v>
      </c>
      <c r="E281" s="203" t="s">
        <v>19</v>
      </c>
      <c r="F281" s="204" t="s">
        <v>364</v>
      </c>
      <c r="G281" s="202"/>
      <c r="H281" s="205">
        <v>3.011</v>
      </c>
      <c r="I281" s="206"/>
      <c r="J281" s="202"/>
      <c r="K281" s="202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165</v>
      </c>
      <c r="AU281" s="211" t="s">
        <v>86</v>
      </c>
      <c r="AV281" s="14" t="s">
        <v>86</v>
      </c>
      <c r="AW281" s="14" t="s">
        <v>37</v>
      </c>
      <c r="AX281" s="14" t="s">
        <v>76</v>
      </c>
      <c r="AY281" s="211" t="s">
        <v>157</v>
      </c>
    </row>
    <row r="282" spans="2:51" s="14" customFormat="1" ht="10">
      <c r="B282" s="201"/>
      <c r="C282" s="202"/>
      <c r="D282" s="192" t="s">
        <v>165</v>
      </c>
      <c r="E282" s="203" t="s">
        <v>19</v>
      </c>
      <c r="F282" s="204" t="s">
        <v>365</v>
      </c>
      <c r="G282" s="202"/>
      <c r="H282" s="205">
        <v>4.394</v>
      </c>
      <c r="I282" s="206"/>
      <c r="J282" s="202"/>
      <c r="K282" s="202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165</v>
      </c>
      <c r="AU282" s="211" t="s">
        <v>86</v>
      </c>
      <c r="AV282" s="14" t="s">
        <v>86</v>
      </c>
      <c r="AW282" s="14" t="s">
        <v>37</v>
      </c>
      <c r="AX282" s="14" t="s">
        <v>76</v>
      </c>
      <c r="AY282" s="211" t="s">
        <v>157</v>
      </c>
    </row>
    <row r="283" spans="2:51" s="14" customFormat="1" ht="10">
      <c r="B283" s="201"/>
      <c r="C283" s="202"/>
      <c r="D283" s="192" t="s">
        <v>165</v>
      </c>
      <c r="E283" s="203" t="s">
        <v>19</v>
      </c>
      <c r="F283" s="204" t="s">
        <v>366</v>
      </c>
      <c r="G283" s="202"/>
      <c r="H283" s="205">
        <v>1.726</v>
      </c>
      <c r="I283" s="206"/>
      <c r="J283" s="202"/>
      <c r="K283" s="202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165</v>
      </c>
      <c r="AU283" s="211" t="s">
        <v>86</v>
      </c>
      <c r="AV283" s="14" t="s">
        <v>86</v>
      </c>
      <c r="AW283" s="14" t="s">
        <v>37</v>
      </c>
      <c r="AX283" s="14" t="s">
        <v>76</v>
      </c>
      <c r="AY283" s="211" t="s">
        <v>157</v>
      </c>
    </row>
    <row r="284" spans="2:51" s="14" customFormat="1" ht="10">
      <c r="B284" s="201"/>
      <c r="C284" s="202"/>
      <c r="D284" s="192" t="s">
        <v>165</v>
      </c>
      <c r="E284" s="203" t="s">
        <v>19</v>
      </c>
      <c r="F284" s="204" t="s">
        <v>367</v>
      </c>
      <c r="G284" s="202"/>
      <c r="H284" s="205">
        <v>12.737</v>
      </c>
      <c r="I284" s="206"/>
      <c r="J284" s="202"/>
      <c r="K284" s="202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165</v>
      </c>
      <c r="AU284" s="211" t="s">
        <v>86</v>
      </c>
      <c r="AV284" s="14" t="s">
        <v>86</v>
      </c>
      <c r="AW284" s="14" t="s">
        <v>37</v>
      </c>
      <c r="AX284" s="14" t="s">
        <v>76</v>
      </c>
      <c r="AY284" s="211" t="s">
        <v>157</v>
      </c>
    </row>
    <row r="285" spans="2:51" s="14" customFormat="1" ht="10">
      <c r="B285" s="201"/>
      <c r="C285" s="202"/>
      <c r="D285" s="192" t="s">
        <v>165</v>
      </c>
      <c r="E285" s="203" t="s">
        <v>19</v>
      </c>
      <c r="F285" s="204" t="s">
        <v>368</v>
      </c>
      <c r="G285" s="202"/>
      <c r="H285" s="205">
        <v>3.001</v>
      </c>
      <c r="I285" s="206"/>
      <c r="J285" s="202"/>
      <c r="K285" s="202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165</v>
      </c>
      <c r="AU285" s="211" t="s">
        <v>86</v>
      </c>
      <c r="AV285" s="14" t="s">
        <v>86</v>
      </c>
      <c r="AW285" s="14" t="s">
        <v>37</v>
      </c>
      <c r="AX285" s="14" t="s">
        <v>76</v>
      </c>
      <c r="AY285" s="211" t="s">
        <v>157</v>
      </c>
    </row>
    <row r="286" spans="2:51" s="14" customFormat="1" ht="10">
      <c r="B286" s="201"/>
      <c r="C286" s="202"/>
      <c r="D286" s="192" t="s">
        <v>165</v>
      </c>
      <c r="E286" s="203" t="s">
        <v>19</v>
      </c>
      <c r="F286" s="204" t="s">
        <v>369</v>
      </c>
      <c r="G286" s="202"/>
      <c r="H286" s="205">
        <v>4.579</v>
      </c>
      <c r="I286" s="206"/>
      <c r="J286" s="202"/>
      <c r="K286" s="202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165</v>
      </c>
      <c r="AU286" s="211" t="s">
        <v>86</v>
      </c>
      <c r="AV286" s="14" t="s">
        <v>86</v>
      </c>
      <c r="AW286" s="14" t="s">
        <v>37</v>
      </c>
      <c r="AX286" s="14" t="s">
        <v>76</v>
      </c>
      <c r="AY286" s="211" t="s">
        <v>157</v>
      </c>
    </row>
    <row r="287" spans="2:51" s="14" customFormat="1" ht="10">
      <c r="B287" s="201"/>
      <c r="C287" s="202"/>
      <c r="D287" s="192" t="s">
        <v>165</v>
      </c>
      <c r="E287" s="203" t="s">
        <v>19</v>
      </c>
      <c r="F287" s="204" t="s">
        <v>370</v>
      </c>
      <c r="G287" s="202"/>
      <c r="H287" s="205">
        <v>1.689</v>
      </c>
      <c r="I287" s="206"/>
      <c r="J287" s="202"/>
      <c r="K287" s="202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165</v>
      </c>
      <c r="AU287" s="211" t="s">
        <v>86</v>
      </c>
      <c r="AV287" s="14" t="s">
        <v>86</v>
      </c>
      <c r="AW287" s="14" t="s">
        <v>37</v>
      </c>
      <c r="AX287" s="14" t="s">
        <v>76</v>
      </c>
      <c r="AY287" s="211" t="s">
        <v>157</v>
      </c>
    </row>
    <row r="288" spans="2:51" s="14" customFormat="1" ht="10">
      <c r="B288" s="201"/>
      <c r="C288" s="202"/>
      <c r="D288" s="192" t="s">
        <v>165</v>
      </c>
      <c r="E288" s="203" t="s">
        <v>19</v>
      </c>
      <c r="F288" s="204" t="s">
        <v>371</v>
      </c>
      <c r="G288" s="202"/>
      <c r="H288" s="205">
        <v>5.696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165</v>
      </c>
      <c r="AU288" s="211" t="s">
        <v>86</v>
      </c>
      <c r="AV288" s="14" t="s">
        <v>86</v>
      </c>
      <c r="AW288" s="14" t="s">
        <v>37</v>
      </c>
      <c r="AX288" s="14" t="s">
        <v>76</v>
      </c>
      <c r="AY288" s="211" t="s">
        <v>157</v>
      </c>
    </row>
    <row r="289" spans="2:51" s="14" customFormat="1" ht="10">
      <c r="B289" s="201"/>
      <c r="C289" s="202"/>
      <c r="D289" s="192" t="s">
        <v>165</v>
      </c>
      <c r="E289" s="203" t="s">
        <v>19</v>
      </c>
      <c r="F289" s="204" t="s">
        <v>372</v>
      </c>
      <c r="G289" s="202"/>
      <c r="H289" s="205">
        <v>9.061</v>
      </c>
      <c r="I289" s="206"/>
      <c r="J289" s="202"/>
      <c r="K289" s="202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165</v>
      </c>
      <c r="AU289" s="211" t="s">
        <v>86</v>
      </c>
      <c r="AV289" s="14" t="s">
        <v>86</v>
      </c>
      <c r="AW289" s="14" t="s">
        <v>37</v>
      </c>
      <c r="AX289" s="14" t="s">
        <v>76</v>
      </c>
      <c r="AY289" s="211" t="s">
        <v>157</v>
      </c>
    </row>
    <row r="290" spans="2:51" s="16" customFormat="1" ht="10">
      <c r="B290" s="228"/>
      <c r="C290" s="229"/>
      <c r="D290" s="192" t="s">
        <v>165</v>
      </c>
      <c r="E290" s="230" t="s">
        <v>19</v>
      </c>
      <c r="F290" s="231" t="s">
        <v>190</v>
      </c>
      <c r="G290" s="229"/>
      <c r="H290" s="232">
        <v>45.894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165</v>
      </c>
      <c r="AU290" s="238" t="s">
        <v>86</v>
      </c>
      <c r="AV290" s="16" t="s">
        <v>173</v>
      </c>
      <c r="AW290" s="16" t="s">
        <v>37</v>
      </c>
      <c r="AX290" s="16" t="s">
        <v>76</v>
      </c>
      <c r="AY290" s="238" t="s">
        <v>157</v>
      </c>
    </row>
    <row r="291" spans="2:51" s="13" customFormat="1" ht="10">
      <c r="B291" s="190"/>
      <c r="C291" s="191"/>
      <c r="D291" s="192" t="s">
        <v>165</v>
      </c>
      <c r="E291" s="193" t="s">
        <v>19</v>
      </c>
      <c r="F291" s="194" t="s">
        <v>373</v>
      </c>
      <c r="G291" s="191"/>
      <c r="H291" s="193" t="s">
        <v>19</v>
      </c>
      <c r="I291" s="195"/>
      <c r="J291" s="191"/>
      <c r="K291" s="191"/>
      <c r="L291" s="196"/>
      <c r="M291" s="197"/>
      <c r="N291" s="198"/>
      <c r="O291" s="198"/>
      <c r="P291" s="198"/>
      <c r="Q291" s="198"/>
      <c r="R291" s="198"/>
      <c r="S291" s="198"/>
      <c r="T291" s="199"/>
      <c r="AT291" s="200" t="s">
        <v>165</v>
      </c>
      <c r="AU291" s="200" t="s">
        <v>86</v>
      </c>
      <c r="AV291" s="13" t="s">
        <v>84</v>
      </c>
      <c r="AW291" s="13" t="s">
        <v>37</v>
      </c>
      <c r="AX291" s="13" t="s">
        <v>76</v>
      </c>
      <c r="AY291" s="200" t="s">
        <v>157</v>
      </c>
    </row>
    <row r="292" spans="2:51" s="14" customFormat="1" ht="20">
      <c r="B292" s="201"/>
      <c r="C292" s="202"/>
      <c r="D292" s="192" t="s">
        <v>165</v>
      </c>
      <c r="E292" s="203" t="s">
        <v>19</v>
      </c>
      <c r="F292" s="204" t="s">
        <v>374</v>
      </c>
      <c r="G292" s="202"/>
      <c r="H292" s="205">
        <v>6.737</v>
      </c>
      <c r="I292" s="206"/>
      <c r="J292" s="202"/>
      <c r="K292" s="202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165</v>
      </c>
      <c r="AU292" s="211" t="s">
        <v>86</v>
      </c>
      <c r="AV292" s="14" t="s">
        <v>86</v>
      </c>
      <c r="AW292" s="14" t="s">
        <v>37</v>
      </c>
      <c r="AX292" s="14" t="s">
        <v>76</v>
      </c>
      <c r="AY292" s="211" t="s">
        <v>157</v>
      </c>
    </row>
    <row r="293" spans="2:51" s="14" customFormat="1" ht="10">
      <c r="B293" s="201"/>
      <c r="C293" s="202"/>
      <c r="D293" s="192" t="s">
        <v>165</v>
      </c>
      <c r="E293" s="203" t="s">
        <v>19</v>
      </c>
      <c r="F293" s="204" t="s">
        <v>375</v>
      </c>
      <c r="G293" s="202"/>
      <c r="H293" s="205">
        <v>2.518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165</v>
      </c>
      <c r="AU293" s="211" t="s">
        <v>86</v>
      </c>
      <c r="AV293" s="14" t="s">
        <v>86</v>
      </c>
      <c r="AW293" s="14" t="s">
        <v>37</v>
      </c>
      <c r="AX293" s="14" t="s">
        <v>76</v>
      </c>
      <c r="AY293" s="211" t="s">
        <v>157</v>
      </c>
    </row>
    <row r="294" spans="2:51" s="14" customFormat="1" ht="10">
      <c r="B294" s="201"/>
      <c r="C294" s="202"/>
      <c r="D294" s="192" t="s">
        <v>165</v>
      </c>
      <c r="E294" s="203" t="s">
        <v>19</v>
      </c>
      <c r="F294" s="204" t="s">
        <v>376</v>
      </c>
      <c r="G294" s="202"/>
      <c r="H294" s="205">
        <v>9.178</v>
      </c>
      <c r="I294" s="206"/>
      <c r="J294" s="202"/>
      <c r="K294" s="202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165</v>
      </c>
      <c r="AU294" s="211" t="s">
        <v>86</v>
      </c>
      <c r="AV294" s="14" t="s">
        <v>86</v>
      </c>
      <c r="AW294" s="14" t="s">
        <v>37</v>
      </c>
      <c r="AX294" s="14" t="s">
        <v>76</v>
      </c>
      <c r="AY294" s="211" t="s">
        <v>157</v>
      </c>
    </row>
    <row r="295" spans="2:51" s="16" customFormat="1" ht="10">
      <c r="B295" s="228"/>
      <c r="C295" s="229"/>
      <c r="D295" s="192" t="s">
        <v>165</v>
      </c>
      <c r="E295" s="230" t="s">
        <v>19</v>
      </c>
      <c r="F295" s="231" t="s">
        <v>190</v>
      </c>
      <c r="G295" s="229"/>
      <c r="H295" s="232">
        <v>18.433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165</v>
      </c>
      <c r="AU295" s="238" t="s">
        <v>86</v>
      </c>
      <c r="AV295" s="16" t="s">
        <v>173</v>
      </c>
      <c r="AW295" s="16" t="s">
        <v>37</v>
      </c>
      <c r="AX295" s="16" t="s">
        <v>76</v>
      </c>
      <c r="AY295" s="238" t="s">
        <v>157</v>
      </c>
    </row>
    <row r="296" spans="2:51" s="13" customFormat="1" ht="10">
      <c r="B296" s="190"/>
      <c r="C296" s="191"/>
      <c r="D296" s="192" t="s">
        <v>165</v>
      </c>
      <c r="E296" s="193" t="s">
        <v>19</v>
      </c>
      <c r="F296" s="194" t="s">
        <v>377</v>
      </c>
      <c r="G296" s="191"/>
      <c r="H296" s="193" t="s">
        <v>19</v>
      </c>
      <c r="I296" s="195"/>
      <c r="J296" s="191"/>
      <c r="K296" s="191"/>
      <c r="L296" s="196"/>
      <c r="M296" s="197"/>
      <c r="N296" s="198"/>
      <c r="O296" s="198"/>
      <c r="P296" s="198"/>
      <c r="Q296" s="198"/>
      <c r="R296" s="198"/>
      <c r="S296" s="198"/>
      <c r="T296" s="199"/>
      <c r="AT296" s="200" t="s">
        <v>165</v>
      </c>
      <c r="AU296" s="200" t="s">
        <v>86</v>
      </c>
      <c r="AV296" s="13" t="s">
        <v>84</v>
      </c>
      <c r="AW296" s="13" t="s">
        <v>37</v>
      </c>
      <c r="AX296" s="13" t="s">
        <v>76</v>
      </c>
      <c r="AY296" s="200" t="s">
        <v>157</v>
      </c>
    </row>
    <row r="297" spans="2:51" s="14" customFormat="1" ht="10">
      <c r="B297" s="201"/>
      <c r="C297" s="202"/>
      <c r="D297" s="192" t="s">
        <v>165</v>
      </c>
      <c r="E297" s="203" t="s">
        <v>19</v>
      </c>
      <c r="F297" s="204" t="s">
        <v>378</v>
      </c>
      <c r="G297" s="202"/>
      <c r="H297" s="205">
        <v>5.4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165</v>
      </c>
      <c r="AU297" s="211" t="s">
        <v>86</v>
      </c>
      <c r="AV297" s="14" t="s">
        <v>86</v>
      </c>
      <c r="AW297" s="14" t="s">
        <v>37</v>
      </c>
      <c r="AX297" s="14" t="s">
        <v>76</v>
      </c>
      <c r="AY297" s="211" t="s">
        <v>157</v>
      </c>
    </row>
    <row r="298" spans="2:51" s="14" customFormat="1" ht="20">
      <c r="B298" s="201"/>
      <c r="C298" s="202"/>
      <c r="D298" s="192" t="s">
        <v>165</v>
      </c>
      <c r="E298" s="203" t="s">
        <v>19</v>
      </c>
      <c r="F298" s="204" t="s">
        <v>379</v>
      </c>
      <c r="G298" s="202"/>
      <c r="H298" s="205">
        <v>8</v>
      </c>
      <c r="I298" s="206"/>
      <c r="J298" s="202"/>
      <c r="K298" s="202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165</v>
      </c>
      <c r="AU298" s="211" t="s">
        <v>86</v>
      </c>
      <c r="AV298" s="14" t="s">
        <v>86</v>
      </c>
      <c r="AW298" s="14" t="s">
        <v>37</v>
      </c>
      <c r="AX298" s="14" t="s">
        <v>76</v>
      </c>
      <c r="AY298" s="211" t="s">
        <v>157</v>
      </c>
    </row>
    <row r="299" spans="2:51" s="13" customFormat="1" ht="10">
      <c r="B299" s="190"/>
      <c r="C299" s="191"/>
      <c r="D299" s="192" t="s">
        <v>165</v>
      </c>
      <c r="E299" s="193" t="s">
        <v>19</v>
      </c>
      <c r="F299" s="194" t="s">
        <v>380</v>
      </c>
      <c r="G299" s="191"/>
      <c r="H299" s="193" t="s">
        <v>19</v>
      </c>
      <c r="I299" s="195"/>
      <c r="J299" s="191"/>
      <c r="K299" s="191"/>
      <c r="L299" s="196"/>
      <c r="M299" s="197"/>
      <c r="N299" s="198"/>
      <c r="O299" s="198"/>
      <c r="P299" s="198"/>
      <c r="Q299" s="198"/>
      <c r="R299" s="198"/>
      <c r="S299" s="198"/>
      <c r="T299" s="199"/>
      <c r="AT299" s="200" t="s">
        <v>165</v>
      </c>
      <c r="AU299" s="200" t="s">
        <v>86</v>
      </c>
      <c r="AV299" s="13" t="s">
        <v>84</v>
      </c>
      <c r="AW299" s="13" t="s">
        <v>37</v>
      </c>
      <c r="AX299" s="13" t="s">
        <v>76</v>
      </c>
      <c r="AY299" s="200" t="s">
        <v>157</v>
      </c>
    </row>
    <row r="300" spans="2:51" s="14" customFormat="1" ht="10">
      <c r="B300" s="201"/>
      <c r="C300" s="202"/>
      <c r="D300" s="192" t="s">
        <v>165</v>
      </c>
      <c r="E300" s="203" t="s">
        <v>19</v>
      </c>
      <c r="F300" s="204" t="s">
        <v>381</v>
      </c>
      <c r="G300" s="202"/>
      <c r="H300" s="205">
        <v>7.938</v>
      </c>
      <c r="I300" s="206"/>
      <c r="J300" s="202"/>
      <c r="K300" s="202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165</v>
      </c>
      <c r="AU300" s="211" t="s">
        <v>86</v>
      </c>
      <c r="AV300" s="14" t="s">
        <v>86</v>
      </c>
      <c r="AW300" s="14" t="s">
        <v>37</v>
      </c>
      <c r="AX300" s="14" t="s">
        <v>76</v>
      </c>
      <c r="AY300" s="211" t="s">
        <v>157</v>
      </c>
    </row>
    <row r="301" spans="2:51" s="14" customFormat="1" ht="10">
      <c r="B301" s="201"/>
      <c r="C301" s="202"/>
      <c r="D301" s="192" t="s">
        <v>165</v>
      </c>
      <c r="E301" s="203" t="s">
        <v>19</v>
      </c>
      <c r="F301" s="204" t="s">
        <v>382</v>
      </c>
      <c r="G301" s="202"/>
      <c r="H301" s="205">
        <v>15.069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165</v>
      </c>
      <c r="AU301" s="211" t="s">
        <v>86</v>
      </c>
      <c r="AV301" s="14" t="s">
        <v>86</v>
      </c>
      <c r="AW301" s="14" t="s">
        <v>37</v>
      </c>
      <c r="AX301" s="14" t="s">
        <v>76</v>
      </c>
      <c r="AY301" s="211" t="s">
        <v>157</v>
      </c>
    </row>
    <row r="302" spans="2:51" s="16" customFormat="1" ht="10">
      <c r="B302" s="228"/>
      <c r="C302" s="229"/>
      <c r="D302" s="192" t="s">
        <v>165</v>
      </c>
      <c r="E302" s="230" t="s">
        <v>19</v>
      </c>
      <c r="F302" s="231" t="s">
        <v>190</v>
      </c>
      <c r="G302" s="229"/>
      <c r="H302" s="232">
        <v>36.407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165</v>
      </c>
      <c r="AU302" s="238" t="s">
        <v>86</v>
      </c>
      <c r="AV302" s="16" t="s">
        <v>173</v>
      </c>
      <c r="AW302" s="16" t="s">
        <v>37</v>
      </c>
      <c r="AX302" s="16" t="s">
        <v>76</v>
      </c>
      <c r="AY302" s="238" t="s">
        <v>157</v>
      </c>
    </row>
    <row r="303" spans="2:51" s="15" customFormat="1" ht="10">
      <c r="B303" s="217"/>
      <c r="C303" s="218"/>
      <c r="D303" s="192" t="s">
        <v>165</v>
      </c>
      <c r="E303" s="219" t="s">
        <v>19</v>
      </c>
      <c r="F303" s="220" t="s">
        <v>183</v>
      </c>
      <c r="G303" s="218"/>
      <c r="H303" s="221">
        <v>115.924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165</v>
      </c>
      <c r="AU303" s="227" t="s">
        <v>86</v>
      </c>
      <c r="AV303" s="15" t="s">
        <v>163</v>
      </c>
      <c r="AW303" s="15" t="s">
        <v>37</v>
      </c>
      <c r="AX303" s="15" t="s">
        <v>84</v>
      </c>
      <c r="AY303" s="227" t="s">
        <v>157</v>
      </c>
    </row>
    <row r="304" spans="1:65" s="2" customFormat="1" ht="19.75" customHeight="1">
      <c r="A304" s="36"/>
      <c r="B304" s="37"/>
      <c r="C304" s="176" t="s">
        <v>7</v>
      </c>
      <c r="D304" s="176" t="s">
        <v>159</v>
      </c>
      <c r="E304" s="177" t="s">
        <v>383</v>
      </c>
      <c r="F304" s="178" t="s">
        <v>384</v>
      </c>
      <c r="G304" s="179" t="s">
        <v>176</v>
      </c>
      <c r="H304" s="180">
        <v>16.063</v>
      </c>
      <c r="I304" s="181"/>
      <c r="J304" s="182">
        <f>ROUND(I304*H304,2)</f>
        <v>0</v>
      </c>
      <c r="K304" s="183"/>
      <c r="L304" s="41"/>
      <c r="M304" s="184" t="s">
        <v>19</v>
      </c>
      <c r="N304" s="185" t="s">
        <v>47</v>
      </c>
      <c r="O304" s="66"/>
      <c r="P304" s="186">
        <f>O304*H304</f>
        <v>0</v>
      </c>
      <c r="Q304" s="186">
        <v>0</v>
      </c>
      <c r="R304" s="186">
        <f>Q304*H304</f>
        <v>0</v>
      </c>
      <c r="S304" s="186">
        <v>0</v>
      </c>
      <c r="T304" s="187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8" t="s">
        <v>163</v>
      </c>
      <c r="AT304" s="188" t="s">
        <v>159</v>
      </c>
      <c r="AU304" s="188" t="s">
        <v>86</v>
      </c>
      <c r="AY304" s="19" t="s">
        <v>157</v>
      </c>
      <c r="BE304" s="189">
        <f>IF(N304="základní",J304,0)</f>
        <v>0</v>
      </c>
      <c r="BF304" s="189">
        <f>IF(N304="snížená",J304,0)</f>
        <v>0</v>
      </c>
      <c r="BG304" s="189">
        <f>IF(N304="zákl. přenesená",J304,0)</f>
        <v>0</v>
      </c>
      <c r="BH304" s="189">
        <f>IF(N304="sníž. přenesená",J304,0)</f>
        <v>0</v>
      </c>
      <c r="BI304" s="189">
        <f>IF(N304="nulová",J304,0)</f>
        <v>0</v>
      </c>
      <c r="BJ304" s="19" t="s">
        <v>84</v>
      </c>
      <c r="BK304" s="189">
        <f>ROUND(I304*H304,2)</f>
        <v>0</v>
      </c>
      <c r="BL304" s="19" t="s">
        <v>163</v>
      </c>
      <c r="BM304" s="188" t="s">
        <v>385</v>
      </c>
    </row>
    <row r="305" spans="1:47" s="2" customFormat="1" ht="10">
      <c r="A305" s="36"/>
      <c r="B305" s="37"/>
      <c r="C305" s="38"/>
      <c r="D305" s="212" t="s">
        <v>178</v>
      </c>
      <c r="E305" s="38"/>
      <c r="F305" s="213" t="s">
        <v>386</v>
      </c>
      <c r="G305" s="38"/>
      <c r="H305" s="38"/>
      <c r="I305" s="214"/>
      <c r="J305" s="38"/>
      <c r="K305" s="38"/>
      <c r="L305" s="41"/>
      <c r="M305" s="215"/>
      <c r="N305" s="216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178</v>
      </c>
      <c r="AU305" s="19" t="s">
        <v>86</v>
      </c>
    </row>
    <row r="306" spans="2:51" s="13" customFormat="1" ht="10">
      <c r="B306" s="190"/>
      <c r="C306" s="191"/>
      <c r="D306" s="192" t="s">
        <v>165</v>
      </c>
      <c r="E306" s="193" t="s">
        <v>19</v>
      </c>
      <c r="F306" s="194" t="s">
        <v>387</v>
      </c>
      <c r="G306" s="191"/>
      <c r="H306" s="193" t="s">
        <v>19</v>
      </c>
      <c r="I306" s="195"/>
      <c r="J306" s="191"/>
      <c r="K306" s="191"/>
      <c r="L306" s="196"/>
      <c r="M306" s="197"/>
      <c r="N306" s="198"/>
      <c r="O306" s="198"/>
      <c r="P306" s="198"/>
      <c r="Q306" s="198"/>
      <c r="R306" s="198"/>
      <c r="S306" s="198"/>
      <c r="T306" s="199"/>
      <c r="AT306" s="200" t="s">
        <v>165</v>
      </c>
      <c r="AU306" s="200" t="s">
        <v>86</v>
      </c>
      <c r="AV306" s="13" t="s">
        <v>84</v>
      </c>
      <c r="AW306" s="13" t="s">
        <v>37</v>
      </c>
      <c r="AX306" s="13" t="s">
        <v>76</v>
      </c>
      <c r="AY306" s="200" t="s">
        <v>157</v>
      </c>
    </row>
    <row r="307" spans="2:51" s="13" customFormat="1" ht="10">
      <c r="B307" s="190"/>
      <c r="C307" s="191"/>
      <c r="D307" s="192" t="s">
        <v>165</v>
      </c>
      <c r="E307" s="193" t="s">
        <v>19</v>
      </c>
      <c r="F307" s="194" t="s">
        <v>388</v>
      </c>
      <c r="G307" s="191"/>
      <c r="H307" s="193" t="s">
        <v>19</v>
      </c>
      <c r="I307" s="195"/>
      <c r="J307" s="191"/>
      <c r="K307" s="191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165</v>
      </c>
      <c r="AU307" s="200" t="s">
        <v>86</v>
      </c>
      <c r="AV307" s="13" t="s">
        <v>84</v>
      </c>
      <c r="AW307" s="13" t="s">
        <v>37</v>
      </c>
      <c r="AX307" s="13" t="s">
        <v>76</v>
      </c>
      <c r="AY307" s="200" t="s">
        <v>157</v>
      </c>
    </row>
    <row r="308" spans="2:51" s="13" customFormat="1" ht="10">
      <c r="B308" s="190"/>
      <c r="C308" s="191"/>
      <c r="D308" s="192" t="s">
        <v>165</v>
      </c>
      <c r="E308" s="193" t="s">
        <v>19</v>
      </c>
      <c r="F308" s="194" t="s">
        <v>389</v>
      </c>
      <c r="G308" s="191"/>
      <c r="H308" s="193" t="s">
        <v>19</v>
      </c>
      <c r="I308" s="195"/>
      <c r="J308" s="191"/>
      <c r="K308" s="191"/>
      <c r="L308" s="196"/>
      <c r="M308" s="197"/>
      <c r="N308" s="198"/>
      <c r="O308" s="198"/>
      <c r="P308" s="198"/>
      <c r="Q308" s="198"/>
      <c r="R308" s="198"/>
      <c r="S308" s="198"/>
      <c r="T308" s="199"/>
      <c r="AT308" s="200" t="s">
        <v>165</v>
      </c>
      <c r="AU308" s="200" t="s">
        <v>86</v>
      </c>
      <c r="AV308" s="13" t="s">
        <v>84</v>
      </c>
      <c r="AW308" s="13" t="s">
        <v>37</v>
      </c>
      <c r="AX308" s="13" t="s">
        <v>76</v>
      </c>
      <c r="AY308" s="200" t="s">
        <v>157</v>
      </c>
    </row>
    <row r="309" spans="2:51" s="14" customFormat="1" ht="10">
      <c r="B309" s="201"/>
      <c r="C309" s="202"/>
      <c r="D309" s="192" t="s">
        <v>165</v>
      </c>
      <c r="E309" s="203" t="s">
        <v>19</v>
      </c>
      <c r="F309" s="204" t="s">
        <v>390</v>
      </c>
      <c r="G309" s="202"/>
      <c r="H309" s="205">
        <v>16.063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165</v>
      </c>
      <c r="AU309" s="211" t="s">
        <v>86</v>
      </c>
      <c r="AV309" s="14" t="s">
        <v>86</v>
      </c>
      <c r="AW309" s="14" t="s">
        <v>37</v>
      </c>
      <c r="AX309" s="14" t="s">
        <v>84</v>
      </c>
      <c r="AY309" s="211" t="s">
        <v>157</v>
      </c>
    </row>
    <row r="310" spans="1:65" s="2" customFormat="1" ht="22.25" customHeight="1">
      <c r="A310" s="36"/>
      <c r="B310" s="37"/>
      <c r="C310" s="176" t="s">
        <v>391</v>
      </c>
      <c r="D310" s="176" t="s">
        <v>159</v>
      </c>
      <c r="E310" s="177" t="s">
        <v>392</v>
      </c>
      <c r="F310" s="178" t="s">
        <v>393</v>
      </c>
      <c r="G310" s="179" t="s">
        <v>176</v>
      </c>
      <c r="H310" s="180">
        <v>1606.054</v>
      </c>
      <c r="I310" s="181"/>
      <c r="J310" s="182">
        <f>ROUND(I310*H310,2)</f>
        <v>0</v>
      </c>
      <c r="K310" s="183"/>
      <c r="L310" s="41"/>
      <c r="M310" s="184" t="s">
        <v>19</v>
      </c>
      <c r="N310" s="185" t="s">
        <v>47</v>
      </c>
      <c r="O310" s="66"/>
      <c r="P310" s="186">
        <f>O310*H310</f>
        <v>0</v>
      </c>
      <c r="Q310" s="186">
        <v>0</v>
      </c>
      <c r="R310" s="186">
        <f>Q310*H310</f>
        <v>0</v>
      </c>
      <c r="S310" s="186">
        <v>0</v>
      </c>
      <c r="T310" s="187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8" t="s">
        <v>163</v>
      </c>
      <c r="AT310" s="188" t="s">
        <v>159</v>
      </c>
      <c r="AU310" s="188" t="s">
        <v>86</v>
      </c>
      <c r="AY310" s="19" t="s">
        <v>157</v>
      </c>
      <c r="BE310" s="189">
        <f>IF(N310="základní",J310,0)</f>
        <v>0</v>
      </c>
      <c r="BF310" s="189">
        <f>IF(N310="snížená",J310,0)</f>
        <v>0</v>
      </c>
      <c r="BG310" s="189">
        <f>IF(N310="zákl. přenesená",J310,0)</f>
        <v>0</v>
      </c>
      <c r="BH310" s="189">
        <f>IF(N310="sníž. přenesená",J310,0)</f>
        <v>0</v>
      </c>
      <c r="BI310" s="189">
        <f>IF(N310="nulová",J310,0)</f>
        <v>0</v>
      </c>
      <c r="BJ310" s="19" t="s">
        <v>84</v>
      </c>
      <c r="BK310" s="189">
        <f>ROUND(I310*H310,2)</f>
        <v>0</v>
      </c>
      <c r="BL310" s="19" t="s">
        <v>163</v>
      </c>
      <c r="BM310" s="188" t="s">
        <v>394</v>
      </c>
    </row>
    <row r="311" spans="1:47" s="2" customFormat="1" ht="10">
      <c r="A311" s="36"/>
      <c r="B311" s="37"/>
      <c r="C311" s="38"/>
      <c r="D311" s="212" t="s">
        <v>178</v>
      </c>
      <c r="E311" s="38"/>
      <c r="F311" s="213" t="s">
        <v>395</v>
      </c>
      <c r="G311" s="38"/>
      <c r="H311" s="38"/>
      <c r="I311" s="214"/>
      <c r="J311" s="38"/>
      <c r="K311" s="38"/>
      <c r="L311" s="41"/>
      <c r="M311" s="215"/>
      <c r="N311" s="216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178</v>
      </c>
      <c r="AU311" s="19" t="s">
        <v>86</v>
      </c>
    </row>
    <row r="312" spans="2:51" s="13" customFormat="1" ht="10">
      <c r="B312" s="190"/>
      <c r="C312" s="191"/>
      <c r="D312" s="192" t="s">
        <v>165</v>
      </c>
      <c r="E312" s="193" t="s">
        <v>19</v>
      </c>
      <c r="F312" s="194" t="s">
        <v>387</v>
      </c>
      <c r="G312" s="191"/>
      <c r="H312" s="193" t="s">
        <v>19</v>
      </c>
      <c r="I312" s="195"/>
      <c r="J312" s="191"/>
      <c r="K312" s="191"/>
      <c r="L312" s="196"/>
      <c r="M312" s="197"/>
      <c r="N312" s="198"/>
      <c r="O312" s="198"/>
      <c r="P312" s="198"/>
      <c r="Q312" s="198"/>
      <c r="R312" s="198"/>
      <c r="S312" s="198"/>
      <c r="T312" s="199"/>
      <c r="AT312" s="200" t="s">
        <v>165</v>
      </c>
      <c r="AU312" s="200" t="s">
        <v>86</v>
      </c>
      <c r="AV312" s="13" t="s">
        <v>84</v>
      </c>
      <c r="AW312" s="13" t="s">
        <v>37</v>
      </c>
      <c r="AX312" s="13" t="s">
        <v>76</v>
      </c>
      <c r="AY312" s="200" t="s">
        <v>157</v>
      </c>
    </row>
    <row r="313" spans="2:51" s="13" customFormat="1" ht="10">
      <c r="B313" s="190"/>
      <c r="C313" s="191"/>
      <c r="D313" s="192" t="s">
        <v>165</v>
      </c>
      <c r="E313" s="193" t="s">
        <v>19</v>
      </c>
      <c r="F313" s="194" t="s">
        <v>389</v>
      </c>
      <c r="G313" s="191"/>
      <c r="H313" s="193" t="s">
        <v>19</v>
      </c>
      <c r="I313" s="195"/>
      <c r="J313" s="191"/>
      <c r="K313" s="191"/>
      <c r="L313" s="196"/>
      <c r="M313" s="197"/>
      <c r="N313" s="198"/>
      <c r="O313" s="198"/>
      <c r="P313" s="198"/>
      <c r="Q313" s="198"/>
      <c r="R313" s="198"/>
      <c r="S313" s="198"/>
      <c r="T313" s="199"/>
      <c r="AT313" s="200" t="s">
        <v>165</v>
      </c>
      <c r="AU313" s="200" t="s">
        <v>86</v>
      </c>
      <c r="AV313" s="13" t="s">
        <v>84</v>
      </c>
      <c r="AW313" s="13" t="s">
        <v>37</v>
      </c>
      <c r="AX313" s="13" t="s">
        <v>76</v>
      </c>
      <c r="AY313" s="200" t="s">
        <v>157</v>
      </c>
    </row>
    <row r="314" spans="2:51" s="14" customFormat="1" ht="10">
      <c r="B314" s="201"/>
      <c r="C314" s="202"/>
      <c r="D314" s="192" t="s">
        <v>165</v>
      </c>
      <c r="E314" s="203" t="s">
        <v>19</v>
      </c>
      <c r="F314" s="204" t="s">
        <v>396</v>
      </c>
      <c r="G314" s="202"/>
      <c r="H314" s="205">
        <v>1606.054</v>
      </c>
      <c r="I314" s="206"/>
      <c r="J314" s="202"/>
      <c r="K314" s="202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165</v>
      </c>
      <c r="AU314" s="211" t="s">
        <v>86</v>
      </c>
      <c r="AV314" s="14" t="s">
        <v>86</v>
      </c>
      <c r="AW314" s="14" t="s">
        <v>37</v>
      </c>
      <c r="AX314" s="14" t="s">
        <v>76</v>
      </c>
      <c r="AY314" s="211" t="s">
        <v>157</v>
      </c>
    </row>
    <row r="315" spans="2:51" s="15" customFormat="1" ht="10">
      <c r="B315" s="217"/>
      <c r="C315" s="218"/>
      <c r="D315" s="192" t="s">
        <v>165</v>
      </c>
      <c r="E315" s="219" t="s">
        <v>19</v>
      </c>
      <c r="F315" s="220" t="s">
        <v>183</v>
      </c>
      <c r="G315" s="218"/>
      <c r="H315" s="221">
        <v>1606.054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165</v>
      </c>
      <c r="AU315" s="227" t="s">
        <v>86</v>
      </c>
      <c r="AV315" s="15" t="s">
        <v>163</v>
      </c>
      <c r="AW315" s="15" t="s">
        <v>37</v>
      </c>
      <c r="AX315" s="15" t="s">
        <v>84</v>
      </c>
      <c r="AY315" s="227" t="s">
        <v>157</v>
      </c>
    </row>
    <row r="316" spans="2:63" s="12" customFormat="1" ht="22.75" customHeight="1">
      <c r="B316" s="160"/>
      <c r="C316" s="161"/>
      <c r="D316" s="162" t="s">
        <v>75</v>
      </c>
      <c r="E316" s="174" t="s">
        <v>86</v>
      </c>
      <c r="F316" s="174" t="s">
        <v>397</v>
      </c>
      <c r="G316" s="161"/>
      <c r="H316" s="161"/>
      <c r="I316" s="164"/>
      <c r="J316" s="175">
        <f>BK316</f>
        <v>0</v>
      </c>
      <c r="K316" s="161"/>
      <c r="L316" s="166"/>
      <c r="M316" s="167"/>
      <c r="N316" s="168"/>
      <c r="O316" s="168"/>
      <c r="P316" s="169">
        <f>SUM(P317:P502)</f>
        <v>0</v>
      </c>
      <c r="Q316" s="168"/>
      <c r="R316" s="169">
        <f>SUM(R317:R502)</f>
        <v>124.68638889</v>
      </c>
      <c r="S316" s="168"/>
      <c r="T316" s="170">
        <f>SUM(T317:T502)</f>
        <v>0</v>
      </c>
      <c r="AR316" s="171" t="s">
        <v>84</v>
      </c>
      <c r="AT316" s="172" t="s">
        <v>75</v>
      </c>
      <c r="AU316" s="172" t="s">
        <v>84</v>
      </c>
      <c r="AY316" s="171" t="s">
        <v>157</v>
      </c>
      <c r="BK316" s="173">
        <f>SUM(BK317:BK502)</f>
        <v>0</v>
      </c>
    </row>
    <row r="317" spans="1:65" s="2" customFormat="1" ht="30" customHeight="1">
      <c r="A317" s="36"/>
      <c r="B317" s="37"/>
      <c r="C317" s="176" t="s">
        <v>398</v>
      </c>
      <c r="D317" s="176" t="s">
        <v>159</v>
      </c>
      <c r="E317" s="177" t="s">
        <v>399</v>
      </c>
      <c r="F317" s="178" t="s">
        <v>400</v>
      </c>
      <c r="G317" s="179" t="s">
        <v>224</v>
      </c>
      <c r="H317" s="180">
        <v>75.91</v>
      </c>
      <c r="I317" s="181"/>
      <c r="J317" s="182">
        <f>ROUND(I317*H317,2)</f>
        <v>0</v>
      </c>
      <c r="K317" s="183"/>
      <c r="L317" s="41"/>
      <c r="M317" s="184" t="s">
        <v>19</v>
      </c>
      <c r="N317" s="185" t="s">
        <v>47</v>
      </c>
      <c r="O317" s="66"/>
      <c r="P317" s="186">
        <f>O317*H317</f>
        <v>0</v>
      </c>
      <c r="Q317" s="186">
        <v>0.20469</v>
      </c>
      <c r="R317" s="186">
        <f>Q317*H317</f>
        <v>15.5380179</v>
      </c>
      <c r="S317" s="186">
        <v>0</v>
      </c>
      <c r="T317" s="187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8" t="s">
        <v>163</v>
      </c>
      <c r="AT317" s="188" t="s">
        <v>159</v>
      </c>
      <c r="AU317" s="188" t="s">
        <v>86</v>
      </c>
      <c r="AY317" s="19" t="s">
        <v>157</v>
      </c>
      <c r="BE317" s="189">
        <f>IF(N317="základní",J317,0)</f>
        <v>0</v>
      </c>
      <c r="BF317" s="189">
        <f>IF(N317="snížená",J317,0)</f>
        <v>0</v>
      </c>
      <c r="BG317" s="189">
        <f>IF(N317="zákl. přenesená",J317,0)</f>
        <v>0</v>
      </c>
      <c r="BH317" s="189">
        <f>IF(N317="sníž. přenesená",J317,0)</f>
        <v>0</v>
      </c>
      <c r="BI317" s="189">
        <f>IF(N317="nulová",J317,0)</f>
        <v>0</v>
      </c>
      <c r="BJ317" s="19" t="s">
        <v>84</v>
      </c>
      <c r="BK317" s="189">
        <f>ROUND(I317*H317,2)</f>
        <v>0</v>
      </c>
      <c r="BL317" s="19" t="s">
        <v>163</v>
      </c>
      <c r="BM317" s="188" t="s">
        <v>401</v>
      </c>
    </row>
    <row r="318" spans="1:47" s="2" customFormat="1" ht="10">
      <c r="A318" s="36"/>
      <c r="B318" s="37"/>
      <c r="C318" s="38"/>
      <c r="D318" s="212" t="s">
        <v>178</v>
      </c>
      <c r="E318" s="38"/>
      <c r="F318" s="213" t="s">
        <v>402</v>
      </c>
      <c r="G318" s="38"/>
      <c r="H318" s="38"/>
      <c r="I318" s="214"/>
      <c r="J318" s="38"/>
      <c r="K318" s="38"/>
      <c r="L318" s="41"/>
      <c r="M318" s="215"/>
      <c r="N318" s="216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178</v>
      </c>
      <c r="AU318" s="19" t="s">
        <v>86</v>
      </c>
    </row>
    <row r="319" spans="2:51" s="13" customFormat="1" ht="10">
      <c r="B319" s="190"/>
      <c r="C319" s="191"/>
      <c r="D319" s="192" t="s">
        <v>165</v>
      </c>
      <c r="E319" s="193" t="s">
        <v>19</v>
      </c>
      <c r="F319" s="194" t="s">
        <v>403</v>
      </c>
      <c r="G319" s="191"/>
      <c r="H319" s="193" t="s">
        <v>19</v>
      </c>
      <c r="I319" s="195"/>
      <c r="J319" s="191"/>
      <c r="K319" s="191"/>
      <c r="L319" s="196"/>
      <c r="M319" s="197"/>
      <c r="N319" s="198"/>
      <c r="O319" s="198"/>
      <c r="P319" s="198"/>
      <c r="Q319" s="198"/>
      <c r="R319" s="198"/>
      <c r="S319" s="198"/>
      <c r="T319" s="199"/>
      <c r="AT319" s="200" t="s">
        <v>165</v>
      </c>
      <c r="AU319" s="200" t="s">
        <v>86</v>
      </c>
      <c r="AV319" s="13" t="s">
        <v>84</v>
      </c>
      <c r="AW319" s="13" t="s">
        <v>37</v>
      </c>
      <c r="AX319" s="13" t="s">
        <v>76</v>
      </c>
      <c r="AY319" s="200" t="s">
        <v>157</v>
      </c>
    </row>
    <row r="320" spans="2:51" s="13" customFormat="1" ht="10">
      <c r="B320" s="190"/>
      <c r="C320" s="191"/>
      <c r="D320" s="192" t="s">
        <v>165</v>
      </c>
      <c r="E320" s="193" t="s">
        <v>19</v>
      </c>
      <c r="F320" s="194" t="s">
        <v>258</v>
      </c>
      <c r="G320" s="191"/>
      <c r="H320" s="193" t="s">
        <v>19</v>
      </c>
      <c r="I320" s="195"/>
      <c r="J320" s="191"/>
      <c r="K320" s="191"/>
      <c r="L320" s="196"/>
      <c r="M320" s="197"/>
      <c r="N320" s="198"/>
      <c r="O320" s="198"/>
      <c r="P320" s="198"/>
      <c r="Q320" s="198"/>
      <c r="R320" s="198"/>
      <c r="S320" s="198"/>
      <c r="T320" s="199"/>
      <c r="AT320" s="200" t="s">
        <v>165</v>
      </c>
      <c r="AU320" s="200" t="s">
        <v>86</v>
      </c>
      <c r="AV320" s="13" t="s">
        <v>84</v>
      </c>
      <c r="AW320" s="13" t="s">
        <v>37</v>
      </c>
      <c r="AX320" s="13" t="s">
        <v>76</v>
      </c>
      <c r="AY320" s="200" t="s">
        <v>157</v>
      </c>
    </row>
    <row r="321" spans="2:51" s="13" customFormat="1" ht="10">
      <c r="B321" s="190"/>
      <c r="C321" s="191"/>
      <c r="D321" s="192" t="s">
        <v>165</v>
      </c>
      <c r="E321" s="193" t="s">
        <v>19</v>
      </c>
      <c r="F321" s="194" t="s">
        <v>404</v>
      </c>
      <c r="G321" s="191"/>
      <c r="H321" s="193" t="s">
        <v>19</v>
      </c>
      <c r="I321" s="195"/>
      <c r="J321" s="191"/>
      <c r="K321" s="191"/>
      <c r="L321" s="196"/>
      <c r="M321" s="197"/>
      <c r="N321" s="198"/>
      <c r="O321" s="198"/>
      <c r="P321" s="198"/>
      <c r="Q321" s="198"/>
      <c r="R321" s="198"/>
      <c r="S321" s="198"/>
      <c r="T321" s="199"/>
      <c r="AT321" s="200" t="s">
        <v>165</v>
      </c>
      <c r="AU321" s="200" t="s">
        <v>86</v>
      </c>
      <c r="AV321" s="13" t="s">
        <v>84</v>
      </c>
      <c r="AW321" s="13" t="s">
        <v>37</v>
      </c>
      <c r="AX321" s="13" t="s">
        <v>76</v>
      </c>
      <c r="AY321" s="200" t="s">
        <v>157</v>
      </c>
    </row>
    <row r="322" spans="2:51" s="14" customFormat="1" ht="10">
      <c r="B322" s="201"/>
      <c r="C322" s="202"/>
      <c r="D322" s="192" t="s">
        <v>165</v>
      </c>
      <c r="E322" s="203" t="s">
        <v>19</v>
      </c>
      <c r="F322" s="204" t="s">
        <v>405</v>
      </c>
      <c r="G322" s="202"/>
      <c r="H322" s="205">
        <v>75.91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165</v>
      </c>
      <c r="AU322" s="211" t="s">
        <v>86</v>
      </c>
      <c r="AV322" s="14" t="s">
        <v>86</v>
      </c>
      <c r="AW322" s="14" t="s">
        <v>37</v>
      </c>
      <c r="AX322" s="14" t="s">
        <v>76</v>
      </c>
      <c r="AY322" s="211" t="s">
        <v>157</v>
      </c>
    </row>
    <row r="323" spans="2:51" s="15" customFormat="1" ht="10">
      <c r="B323" s="217"/>
      <c r="C323" s="218"/>
      <c r="D323" s="192" t="s">
        <v>165</v>
      </c>
      <c r="E323" s="219" t="s">
        <v>19</v>
      </c>
      <c r="F323" s="220" t="s">
        <v>183</v>
      </c>
      <c r="G323" s="218"/>
      <c r="H323" s="221">
        <v>75.91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165</v>
      </c>
      <c r="AU323" s="227" t="s">
        <v>86</v>
      </c>
      <c r="AV323" s="15" t="s">
        <v>163</v>
      </c>
      <c r="AW323" s="15" t="s">
        <v>37</v>
      </c>
      <c r="AX323" s="15" t="s">
        <v>84</v>
      </c>
      <c r="AY323" s="227" t="s">
        <v>157</v>
      </c>
    </row>
    <row r="324" spans="1:65" s="2" customFormat="1" ht="22.25" customHeight="1">
      <c r="A324" s="36"/>
      <c r="B324" s="37"/>
      <c r="C324" s="176" t="s">
        <v>406</v>
      </c>
      <c r="D324" s="176" t="s">
        <v>159</v>
      </c>
      <c r="E324" s="177" t="s">
        <v>407</v>
      </c>
      <c r="F324" s="178" t="s">
        <v>408</v>
      </c>
      <c r="G324" s="179" t="s">
        <v>176</v>
      </c>
      <c r="H324" s="180">
        <v>91.092</v>
      </c>
      <c r="I324" s="181"/>
      <c r="J324" s="182">
        <f>ROUND(I324*H324,2)</f>
        <v>0</v>
      </c>
      <c r="K324" s="183"/>
      <c r="L324" s="41"/>
      <c r="M324" s="184" t="s">
        <v>19</v>
      </c>
      <c r="N324" s="185" t="s">
        <v>47</v>
      </c>
      <c r="O324" s="66"/>
      <c r="P324" s="186">
        <f>O324*H324</f>
        <v>0</v>
      </c>
      <c r="Q324" s="186">
        <v>0.0001</v>
      </c>
      <c r="R324" s="186">
        <f>Q324*H324</f>
        <v>0.0091092</v>
      </c>
      <c r="S324" s="186">
        <v>0</v>
      </c>
      <c r="T324" s="187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8" t="s">
        <v>163</v>
      </c>
      <c r="AT324" s="188" t="s">
        <v>159</v>
      </c>
      <c r="AU324" s="188" t="s">
        <v>86</v>
      </c>
      <c r="AY324" s="19" t="s">
        <v>157</v>
      </c>
      <c r="BE324" s="189">
        <f>IF(N324="základní",J324,0)</f>
        <v>0</v>
      </c>
      <c r="BF324" s="189">
        <f>IF(N324="snížená",J324,0)</f>
        <v>0</v>
      </c>
      <c r="BG324" s="189">
        <f>IF(N324="zákl. přenesená",J324,0)</f>
        <v>0</v>
      </c>
      <c r="BH324" s="189">
        <f>IF(N324="sníž. přenesená",J324,0)</f>
        <v>0</v>
      </c>
      <c r="BI324" s="189">
        <f>IF(N324="nulová",J324,0)</f>
        <v>0</v>
      </c>
      <c r="BJ324" s="19" t="s">
        <v>84</v>
      </c>
      <c r="BK324" s="189">
        <f>ROUND(I324*H324,2)</f>
        <v>0</v>
      </c>
      <c r="BL324" s="19" t="s">
        <v>163</v>
      </c>
      <c r="BM324" s="188" t="s">
        <v>409</v>
      </c>
    </row>
    <row r="325" spans="1:47" s="2" customFormat="1" ht="10">
      <c r="A325" s="36"/>
      <c r="B325" s="37"/>
      <c r="C325" s="38"/>
      <c r="D325" s="212" t="s">
        <v>178</v>
      </c>
      <c r="E325" s="38"/>
      <c r="F325" s="213" t="s">
        <v>410</v>
      </c>
      <c r="G325" s="38"/>
      <c r="H325" s="38"/>
      <c r="I325" s="214"/>
      <c r="J325" s="38"/>
      <c r="K325" s="38"/>
      <c r="L325" s="41"/>
      <c r="M325" s="215"/>
      <c r="N325" s="216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178</v>
      </c>
      <c r="AU325" s="19" t="s">
        <v>86</v>
      </c>
    </row>
    <row r="326" spans="2:51" s="13" customFormat="1" ht="10">
      <c r="B326" s="190"/>
      <c r="C326" s="191"/>
      <c r="D326" s="192" t="s">
        <v>165</v>
      </c>
      <c r="E326" s="193" t="s">
        <v>19</v>
      </c>
      <c r="F326" s="194" t="s">
        <v>403</v>
      </c>
      <c r="G326" s="191"/>
      <c r="H326" s="193" t="s">
        <v>19</v>
      </c>
      <c r="I326" s="195"/>
      <c r="J326" s="191"/>
      <c r="K326" s="191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165</v>
      </c>
      <c r="AU326" s="200" t="s">
        <v>86</v>
      </c>
      <c r="AV326" s="13" t="s">
        <v>84</v>
      </c>
      <c r="AW326" s="13" t="s">
        <v>37</v>
      </c>
      <c r="AX326" s="13" t="s">
        <v>76</v>
      </c>
      <c r="AY326" s="200" t="s">
        <v>157</v>
      </c>
    </row>
    <row r="327" spans="2:51" s="13" customFormat="1" ht="10">
      <c r="B327" s="190"/>
      <c r="C327" s="191"/>
      <c r="D327" s="192" t="s">
        <v>165</v>
      </c>
      <c r="E327" s="193" t="s">
        <v>19</v>
      </c>
      <c r="F327" s="194" t="s">
        <v>258</v>
      </c>
      <c r="G327" s="191"/>
      <c r="H327" s="193" t="s">
        <v>19</v>
      </c>
      <c r="I327" s="195"/>
      <c r="J327" s="191"/>
      <c r="K327" s="191"/>
      <c r="L327" s="196"/>
      <c r="M327" s="197"/>
      <c r="N327" s="198"/>
      <c r="O327" s="198"/>
      <c r="P327" s="198"/>
      <c r="Q327" s="198"/>
      <c r="R327" s="198"/>
      <c r="S327" s="198"/>
      <c r="T327" s="199"/>
      <c r="AT327" s="200" t="s">
        <v>165</v>
      </c>
      <c r="AU327" s="200" t="s">
        <v>86</v>
      </c>
      <c r="AV327" s="13" t="s">
        <v>84</v>
      </c>
      <c r="AW327" s="13" t="s">
        <v>37</v>
      </c>
      <c r="AX327" s="13" t="s">
        <v>76</v>
      </c>
      <c r="AY327" s="200" t="s">
        <v>157</v>
      </c>
    </row>
    <row r="328" spans="2:51" s="13" customFormat="1" ht="10">
      <c r="B328" s="190"/>
      <c r="C328" s="191"/>
      <c r="D328" s="192" t="s">
        <v>165</v>
      </c>
      <c r="E328" s="193" t="s">
        <v>19</v>
      </c>
      <c r="F328" s="194" t="s">
        <v>404</v>
      </c>
      <c r="G328" s="191"/>
      <c r="H328" s="193" t="s">
        <v>19</v>
      </c>
      <c r="I328" s="195"/>
      <c r="J328" s="191"/>
      <c r="K328" s="191"/>
      <c r="L328" s="196"/>
      <c r="M328" s="197"/>
      <c r="N328" s="198"/>
      <c r="O328" s="198"/>
      <c r="P328" s="198"/>
      <c r="Q328" s="198"/>
      <c r="R328" s="198"/>
      <c r="S328" s="198"/>
      <c r="T328" s="199"/>
      <c r="AT328" s="200" t="s">
        <v>165</v>
      </c>
      <c r="AU328" s="200" t="s">
        <v>86</v>
      </c>
      <c r="AV328" s="13" t="s">
        <v>84</v>
      </c>
      <c r="AW328" s="13" t="s">
        <v>37</v>
      </c>
      <c r="AX328" s="13" t="s">
        <v>76</v>
      </c>
      <c r="AY328" s="200" t="s">
        <v>157</v>
      </c>
    </row>
    <row r="329" spans="2:51" s="14" customFormat="1" ht="10">
      <c r="B329" s="201"/>
      <c r="C329" s="202"/>
      <c r="D329" s="192" t="s">
        <v>165</v>
      </c>
      <c r="E329" s="203" t="s">
        <v>19</v>
      </c>
      <c r="F329" s="204" t="s">
        <v>411</v>
      </c>
      <c r="G329" s="202"/>
      <c r="H329" s="205">
        <v>91.092</v>
      </c>
      <c r="I329" s="206"/>
      <c r="J329" s="202"/>
      <c r="K329" s="202"/>
      <c r="L329" s="207"/>
      <c r="M329" s="208"/>
      <c r="N329" s="209"/>
      <c r="O329" s="209"/>
      <c r="P329" s="209"/>
      <c r="Q329" s="209"/>
      <c r="R329" s="209"/>
      <c r="S329" s="209"/>
      <c r="T329" s="210"/>
      <c r="AT329" s="211" t="s">
        <v>165</v>
      </c>
      <c r="AU329" s="211" t="s">
        <v>86</v>
      </c>
      <c r="AV329" s="14" t="s">
        <v>86</v>
      </c>
      <c r="AW329" s="14" t="s">
        <v>37</v>
      </c>
      <c r="AX329" s="14" t="s">
        <v>76</v>
      </c>
      <c r="AY329" s="211" t="s">
        <v>157</v>
      </c>
    </row>
    <row r="330" spans="2:51" s="15" customFormat="1" ht="10">
      <c r="B330" s="217"/>
      <c r="C330" s="218"/>
      <c r="D330" s="192" t="s">
        <v>165</v>
      </c>
      <c r="E330" s="219" t="s">
        <v>19</v>
      </c>
      <c r="F330" s="220" t="s">
        <v>183</v>
      </c>
      <c r="G330" s="218"/>
      <c r="H330" s="221">
        <v>91.092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165</v>
      </c>
      <c r="AU330" s="227" t="s">
        <v>86</v>
      </c>
      <c r="AV330" s="15" t="s">
        <v>163</v>
      </c>
      <c r="AW330" s="15" t="s">
        <v>37</v>
      </c>
      <c r="AX330" s="15" t="s">
        <v>84</v>
      </c>
      <c r="AY330" s="227" t="s">
        <v>157</v>
      </c>
    </row>
    <row r="331" spans="1:65" s="2" customFormat="1" ht="14.4" customHeight="1">
      <c r="A331" s="36"/>
      <c r="B331" s="37"/>
      <c r="C331" s="239" t="s">
        <v>412</v>
      </c>
      <c r="D331" s="239" t="s">
        <v>311</v>
      </c>
      <c r="E331" s="240" t="s">
        <v>413</v>
      </c>
      <c r="F331" s="241" t="s">
        <v>414</v>
      </c>
      <c r="G331" s="242" t="s">
        <v>176</v>
      </c>
      <c r="H331" s="243">
        <v>107.898</v>
      </c>
      <c r="I331" s="244"/>
      <c r="J331" s="245">
        <f>ROUND(I331*H331,2)</f>
        <v>0</v>
      </c>
      <c r="K331" s="246"/>
      <c r="L331" s="247"/>
      <c r="M331" s="248" t="s">
        <v>19</v>
      </c>
      <c r="N331" s="249" t="s">
        <v>47</v>
      </c>
      <c r="O331" s="66"/>
      <c r="P331" s="186">
        <f>O331*H331</f>
        <v>0</v>
      </c>
      <c r="Q331" s="186">
        <v>0.0001</v>
      </c>
      <c r="R331" s="186">
        <f>Q331*H331</f>
        <v>0.0107898</v>
      </c>
      <c r="S331" s="186">
        <v>0</v>
      </c>
      <c r="T331" s="187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8" t="s">
        <v>211</v>
      </c>
      <c r="AT331" s="188" t="s">
        <v>311</v>
      </c>
      <c r="AU331" s="188" t="s">
        <v>86</v>
      </c>
      <c r="AY331" s="19" t="s">
        <v>157</v>
      </c>
      <c r="BE331" s="189">
        <f>IF(N331="základní",J331,0)</f>
        <v>0</v>
      </c>
      <c r="BF331" s="189">
        <f>IF(N331="snížená",J331,0)</f>
        <v>0</v>
      </c>
      <c r="BG331" s="189">
        <f>IF(N331="zákl. přenesená",J331,0)</f>
        <v>0</v>
      </c>
      <c r="BH331" s="189">
        <f>IF(N331="sníž. přenesená",J331,0)</f>
        <v>0</v>
      </c>
      <c r="BI331" s="189">
        <f>IF(N331="nulová",J331,0)</f>
        <v>0</v>
      </c>
      <c r="BJ331" s="19" t="s">
        <v>84</v>
      </c>
      <c r="BK331" s="189">
        <f>ROUND(I331*H331,2)</f>
        <v>0</v>
      </c>
      <c r="BL331" s="19" t="s">
        <v>163</v>
      </c>
      <c r="BM331" s="188" t="s">
        <v>415</v>
      </c>
    </row>
    <row r="332" spans="1:47" s="2" customFormat="1" ht="10">
      <c r="A332" s="36"/>
      <c r="B332" s="37"/>
      <c r="C332" s="38"/>
      <c r="D332" s="212" t="s">
        <v>178</v>
      </c>
      <c r="E332" s="38"/>
      <c r="F332" s="213" t="s">
        <v>416</v>
      </c>
      <c r="G332" s="38"/>
      <c r="H332" s="38"/>
      <c r="I332" s="214"/>
      <c r="J332" s="38"/>
      <c r="K332" s="38"/>
      <c r="L332" s="41"/>
      <c r="M332" s="215"/>
      <c r="N332" s="216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178</v>
      </c>
      <c r="AU332" s="19" t="s">
        <v>86</v>
      </c>
    </row>
    <row r="333" spans="2:51" s="13" customFormat="1" ht="10">
      <c r="B333" s="190"/>
      <c r="C333" s="191"/>
      <c r="D333" s="192" t="s">
        <v>165</v>
      </c>
      <c r="E333" s="193" t="s">
        <v>19</v>
      </c>
      <c r="F333" s="194" t="s">
        <v>403</v>
      </c>
      <c r="G333" s="191"/>
      <c r="H333" s="193" t="s">
        <v>19</v>
      </c>
      <c r="I333" s="195"/>
      <c r="J333" s="191"/>
      <c r="K333" s="191"/>
      <c r="L333" s="196"/>
      <c r="M333" s="197"/>
      <c r="N333" s="198"/>
      <c r="O333" s="198"/>
      <c r="P333" s="198"/>
      <c r="Q333" s="198"/>
      <c r="R333" s="198"/>
      <c r="S333" s="198"/>
      <c r="T333" s="199"/>
      <c r="AT333" s="200" t="s">
        <v>165</v>
      </c>
      <c r="AU333" s="200" t="s">
        <v>86</v>
      </c>
      <c r="AV333" s="13" t="s">
        <v>84</v>
      </c>
      <c r="AW333" s="13" t="s">
        <v>37</v>
      </c>
      <c r="AX333" s="13" t="s">
        <v>76</v>
      </c>
      <c r="AY333" s="200" t="s">
        <v>157</v>
      </c>
    </row>
    <row r="334" spans="2:51" s="13" customFormat="1" ht="10">
      <c r="B334" s="190"/>
      <c r="C334" s="191"/>
      <c r="D334" s="192" t="s">
        <v>165</v>
      </c>
      <c r="E334" s="193" t="s">
        <v>19</v>
      </c>
      <c r="F334" s="194" t="s">
        <v>258</v>
      </c>
      <c r="G334" s="191"/>
      <c r="H334" s="193" t="s">
        <v>19</v>
      </c>
      <c r="I334" s="195"/>
      <c r="J334" s="191"/>
      <c r="K334" s="191"/>
      <c r="L334" s="196"/>
      <c r="M334" s="197"/>
      <c r="N334" s="198"/>
      <c r="O334" s="198"/>
      <c r="P334" s="198"/>
      <c r="Q334" s="198"/>
      <c r="R334" s="198"/>
      <c r="S334" s="198"/>
      <c r="T334" s="199"/>
      <c r="AT334" s="200" t="s">
        <v>165</v>
      </c>
      <c r="AU334" s="200" t="s">
        <v>86</v>
      </c>
      <c r="AV334" s="13" t="s">
        <v>84</v>
      </c>
      <c r="AW334" s="13" t="s">
        <v>37</v>
      </c>
      <c r="AX334" s="13" t="s">
        <v>76</v>
      </c>
      <c r="AY334" s="200" t="s">
        <v>157</v>
      </c>
    </row>
    <row r="335" spans="2:51" s="14" customFormat="1" ht="10">
      <c r="B335" s="201"/>
      <c r="C335" s="202"/>
      <c r="D335" s="192" t="s">
        <v>165</v>
      </c>
      <c r="E335" s="203" t="s">
        <v>19</v>
      </c>
      <c r="F335" s="204" t="s">
        <v>417</v>
      </c>
      <c r="G335" s="202"/>
      <c r="H335" s="205">
        <v>91.092</v>
      </c>
      <c r="I335" s="206"/>
      <c r="J335" s="202"/>
      <c r="K335" s="202"/>
      <c r="L335" s="207"/>
      <c r="M335" s="208"/>
      <c r="N335" s="209"/>
      <c r="O335" s="209"/>
      <c r="P335" s="209"/>
      <c r="Q335" s="209"/>
      <c r="R335" s="209"/>
      <c r="S335" s="209"/>
      <c r="T335" s="210"/>
      <c r="AT335" s="211" t="s">
        <v>165</v>
      </c>
      <c r="AU335" s="211" t="s">
        <v>86</v>
      </c>
      <c r="AV335" s="14" t="s">
        <v>86</v>
      </c>
      <c r="AW335" s="14" t="s">
        <v>37</v>
      </c>
      <c r="AX335" s="14" t="s">
        <v>84</v>
      </c>
      <c r="AY335" s="211" t="s">
        <v>157</v>
      </c>
    </row>
    <row r="336" spans="2:51" s="14" customFormat="1" ht="10">
      <c r="B336" s="201"/>
      <c r="C336" s="202"/>
      <c r="D336" s="192" t="s">
        <v>165</v>
      </c>
      <c r="E336" s="202"/>
      <c r="F336" s="204" t="s">
        <v>418</v>
      </c>
      <c r="G336" s="202"/>
      <c r="H336" s="205">
        <v>107.898</v>
      </c>
      <c r="I336" s="206"/>
      <c r="J336" s="202"/>
      <c r="K336" s="202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165</v>
      </c>
      <c r="AU336" s="211" t="s">
        <v>86</v>
      </c>
      <c r="AV336" s="14" t="s">
        <v>86</v>
      </c>
      <c r="AW336" s="14" t="s">
        <v>4</v>
      </c>
      <c r="AX336" s="14" t="s">
        <v>84</v>
      </c>
      <c r="AY336" s="211" t="s">
        <v>157</v>
      </c>
    </row>
    <row r="337" spans="1:65" s="2" customFormat="1" ht="19.75" customHeight="1">
      <c r="A337" s="36"/>
      <c r="B337" s="37"/>
      <c r="C337" s="176" t="s">
        <v>419</v>
      </c>
      <c r="D337" s="176" t="s">
        <v>159</v>
      </c>
      <c r="E337" s="177" t="s">
        <v>420</v>
      </c>
      <c r="F337" s="178" t="s">
        <v>421</v>
      </c>
      <c r="G337" s="179" t="s">
        <v>254</v>
      </c>
      <c r="H337" s="180">
        <v>5.22</v>
      </c>
      <c r="I337" s="181"/>
      <c r="J337" s="182">
        <f>ROUND(I337*H337,2)</f>
        <v>0</v>
      </c>
      <c r="K337" s="183"/>
      <c r="L337" s="41"/>
      <c r="M337" s="184" t="s">
        <v>19</v>
      </c>
      <c r="N337" s="185" t="s">
        <v>47</v>
      </c>
      <c r="O337" s="66"/>
      <c r="P337" s="186">
        <f>O337*H337</f>
        <v>0</v>
      </c>
      <c r="Q337" s="186">
        <v>2.16</v>
      </c>
      <c r="R337" s="186">
        <f>Q337*H337</f>
        <v>11.2752</v>
      </c>
      <c r="S337" s="186">
        <v>0</v>
      </c>
      <c r="T337" s="187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8" t="s">
        <v>163</v>
      </c>
      <c r="AT337" s="188" t="s">
        <v>159</v>
      </c>
      <c r="AU337" s="188" t="s">
        <v>86</v>
      </c>
      <c r="AY337" s="19" t="s">
        <v>157</v>
      </c>
      <c r="BE337" s="189">
        <f>IF(N337="základní",J337,0)</f>
        <v>0</v>
      </c>
      <c r="BF337" s="189">
        <f>IF(N337="snížená",J337,0)</f>
        <v>0</v>
      </c>
      <c r="BG337" s="189">
        <f>IF(N337="zákl. přenesená",J337,0)</f>
        <v>0</v>
      </c>
      <c r="BH337" s="189">
        <f>IF(N337="sníž. přenesená",J337,0)</f>
        <v>0</v>
      </c>
      <c r="BI337" s="189">
        <f>IF(N337="nulová",J337,0)</f>
        <v>0</v>
      </c>
      <c r="BJ337" s="19" t="s">
        <v>84</v>
      </c>
      <c r="BK337" s="189">
        <f>ROUND(I337*H337,2)</f>
        <v>0</v>
      </c>
      <c r="BL337" s="19" t="s">
        <v>163</v>
      </c>
      <c r="BM337" s="188" t="s">
        <v>422</v>
      </c>
    </row>
    <row r="338" spans="2:51" s="13" customFormat="1" ht="10">
      <c r="B338" s="190"/>
      <c r="C338" s="191"/>
      <c r="D338" s="192" t="s">
        <v>165</v>
      </c>
      <c r="E338" s="193" t="s">
        <v>19</v>
      </c>
      <c r="F338" s="194" t="s">
        <v>343</v>
      </c>
      <c r="G338" s="191"/>
      <c r="H338" s="193" t="s">
        <v>19</v>
      </c>
      <c r="I338" s="195"/>
      <c r="J338" s="191"/>
      <c r="K338" s="191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165</v>
      </c>
      <c r="AU338" s="200" t="s">
        <v>86</v>
      </c>
      <c r="AV338" s="13" t="s">
        <v>84</v>
      </c>
      <c r="AW338" s="13" t="s">
        <v>37</v>
      </c>
      <c r="AX338" s="13" t="s">
        <v>76</v>
      </c>
      <c r="AY338" s="200" t="s">
        <v>157</v>
      </c>
    </row>
    <row r="339" spans="2:51" s="13" customFormat="1" ht="10">
      <c r="B339" s="190"/>
      <c r="C339" s="191"/>
      <c r="D339" s="192" t="s">
        <v>165</v>
      </c>
      <c r="E339" s="193" t="s">
        <v>19</v>
      </c>
      <c r="F339" s="194" t="s">
        <v>423</v>
      </c>
      <c r="G339" s="191"/>
      <c r="H339" s="193" t="s">
        <v>19</v>
      </c>
      <c r="I339" s="195"/>
      <c r="J339" s="191"/>
      <c r="K339" s="191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165</v>
      </c>
      <c r="AU339" s="200" t="s">
        <v>86</v>
      </c>
      <c r="AV339" s="13" t="s">
        <v>84</v>
      </c>
      <c r="AW339" s="13" t="s">
        <v>37</v>
      </c>
      <c r="AX339" s="13" t="s">
        <v>76</v>
      </c>
      <c r="AY339" s="200" t="s">
        <v>157</v>
      </c>
    </row>
    <row r="340" spans="2:51" s="13" customFormat="1" ht="10">
      <c r="B340" s="190"/>
      <c r="C340" s="191"/>
      <c r="D340" s="192" t="s">
        <v>165</v>
      </c>
      <c r="E340" s="193" t="s">
        <v>19</v>
      </c>
      <c r="F340" s="194" t="s">
        <v>424</v>
      </c>
      <c r="G340" s="191"/>
      <c r="H340" s="193" t="s">
        <v>19</v>
      </c>
      <c r="I340" s="195"/>
      <c r="J340" s="191"/>
      <c r="K340" s="191"/>
      <c r="L340" s="196"/>
      <c r="M340" s="197"/>
      <c r="N340" s="198"/>
      <c r="O340" s="198"/>
      <c r="P340" s="198"/>
      <c r="Q340" s="198"/>
      <c r="R340" s="198"/>
      <c r="S340" s="198"/>
      <c r="T340" s="199"/>
      <c r="AT340" s="200" t="s">
        <v>165</v>
      </c>
      <c r="AU340" s="200" t="s">
        <v>86</v>
      </c>
      <c r="AV340" s="13" t="s">
        <v>84</v>
      </c>
      <c r="AW340" s="13" t="s">
        <v>37</v>
      </c>
      <c r="AX340" s="13" t="s">
        <v>76</v>
      </c>
      <c r="AY340" s="200" t="s">
        <v>157</v>
      </c>
    </row>
    <row r="341" spans="2:51" s="13" customFormat="1" ht="10">
      <c r="B341" s="190"/>
      <c r="C341" s="191"/>
      <c r="D341" s="192" t="s">
        <v>165</v>
      </c>
      <c r="E341" s="193" t="s">
        <v>19</v>
      </c>
      <c r="F341" s="194" t="s">
        <v>290</v>
      </c>
      <c r="G341" s="191"/>
      <c r="H341" s="193" t="s">
        <v>19</v>
      </c>
      <c r="I341" s="195"/>
      <c r="J341" s="191"/>
      <c r="K341" s="191"/>
      <c r="L341" s="196"/>
      <c r="M341" s="197"/>
      <c r="N341" s="198"/>
      <c r="O341" s="198"/>
      <c r="P341" s="198"/>
      <c r="Q341" s="198"/>
      <c r="R341" s="198"/>
      <c r="S341" s="198"/>
      <c r="T341" s="199"/>
      <c r="AT341" s="200" t="s">
        <v>165</v>
      </c>
      <c r="AU341" s="200" t="s">
        <v>86</v>
      </c>
      <c r="AV341" s="13" t="s">
        <v>84</v>
      </c>
      <c r="AW341" s="13" t="s">
        <v>37</v>
      </c>
      <c r="AX341" s="13" t="s">
        <v>76</v>
      </c>
      <c r="AY341" s="200" t="s">
        <v>157</v>
      </c>
    </row>
    <row r="342" spans="2:51" s="13" customFormat="1" ht="10">
      <c r="B342" s="190"/>
      <c r="C342" s="191"/>
      <c r="D342" s="192" t="s">
        <v>165</v>
      </c>
      <c r="E342" s="193" t="s">
        <v>19</v>
      </c>
      <c r="F342" s="194" t="s">
        <v>425</v>
      </c>
      <c r="G342" s="191"/>
      <c r="H342" s="193" t="s">
        <v>19</v>
      </c>
      <c r="I342" s="195"/>
      <c r="J342" s="191"/>
      <c r="K342" s="191"/>
      <c r="L342" s="196"/>
      <c r="M342" s="197"/>
      <c r="N342" s="198"/>
      <c r="O342" s="198"/>
      <c r="P342" s="198"/>
      <c r="Q342" s="198"/>
      <c r="R342" s="198"/>
      <c r="S342" s="198"/>
      <c r="T342" s="199"/>
      <c r="AT342" s="200" t="s">
        <v>165</v>
      </c>
      <c r="AU342" s="200" t="s">
        <v>86</v>
      </c>
      <c r="AV342" s="13" t="s">
        <v>84</v>
      </c>
      <c r="AW342" s="13" t="s">
        <v>37</v>
      </c>
      <c r="AX342" s="13" t="s">
        <v>76</v>
      </c>
      <c r="AY342" s="200" t="s">
        <v>157</v>
      </c>
    </row>
    <row r="343" spans="2:51" s="14" customFormat="1" ht="10">
      <c r="B343" s="201"/>
      <c r="C343" s="202"/>
      <c r="D343" s="192" t="s">
        <v>165</v>
      </c>
      <c r="E343" s="203" t="s">
        <v>19</v>
      </c>
      <c r="F343" s="204" t="s">
        <v>426</v>
      </c>
      <c r="G343" s="202"/>
      <c r="H343" s="205">
        <v>0.6</v>
      </c>
      <c r="I343" s="206"/>
      <c r="J343" s="202"/>
      <c r="K343" s="202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165</v>
      </c>
      <c r="AU343" s="211" t="s">
        <v>86</v>
      </c>
      <c r="AV343" s="14" t="s">
        <v>86</v>
      </c>
      <c r="AW343" s="14" t="s">
        <v>37</v>
      </c>
      <c r="AX343" s="14" t="s">
        <v>76</v>
      </c>
      <c r="AY343" s="211" t="s">
        <v>157</v>
      </c>
    </row>
    <row r="344" spans="2:51" s="14" customFormat="1" ht="10">
      <c r="B344" s="201"/>
      <c r="C344" s="202"/>
      <c r="D344" s="192" t="s">
        <v>165</v>
      </c>
      <c r="E344" s="203" t="s">
        <v>19</v>
      </c>
      <c r="F344" s="204" t="s">
        <v>427</v>
      </c>
      <c r="G344" s="202"/>
      <c r="H344" s="205">
        <v>2.3</v>
      </c>
      <c r="I344" s="206"/>
      <c r="J344" s="202"/>
      <c r="K344" s="202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165</v>
      </c>
      <c r="AU344" s="211" t="s">
        <v>86</v>
      </c>
      <c r="AV344" s="14" t="s">
        <v>86</v>
      </c>
      <c r="AW344" s="14" t="s">
        <v>37</v>
      </c>
      <c r="AX344" s="14" t="s">
        <v>76</v>
      </c>
      <c r="AY344" s="211" t="s">
        <v>157</v>
      </c>
    </row>
    <row r="345" spans="2:51" s="16" customFormat="1" ht="10">
      <c r="B345" s="228"/>
      <c r="C345" s="229"/>
      <c r="D345" s="192" t="s">
        <v>165</v>
      </c>
      <c r="E345" s="230" t="s">
        <v>19</v>
      </c>
      <c r="F345" s="231" t="s">
        <v>190</v>
      </c>
      <c r="G345" s="229"/>
      <c r="H345" s="232">
        <v>2.9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165</v>
      </c>
      <c r="AU345" s="238" t="s">
        <v>86</v>
      </c>
      <c r="AV345" s="16" t="s">
        <v>173</v>
      </c>
      <c r="AW345" s="16" t="s">
        <v>37</v>
      </c>
      <c r="AX345" s="16" t="s">
        <v>76</v>
      </c>
      <c r="AY345" s="238" t="s">
        <v>157</v>
      </c>
    </row>
    <row r="346" spans="2:51" s="13" customFormat="1" ht="10">
      <c r="B346" s="190"/>
      <c r="C346" s="191"/>
      <c r="D346" s="192" t="s">
        <v>165</v>
      </c>
      <c r="E346" s="193" t="s">
        <v>19</v>
      </c>
      <c r="F346" s="194" t="s">
        <v>428</v>
      </c>
      <c r="G346" s="191"/>
      <c r="H346" s="193" t="s">
        <v>19</v>
      </c>
      <c r="I346" s="195"/>
      <c r="J346" s="191"/>
      <c r="K346" s="191"/>
      <c r="L346" s="196"/>
      <c r="M346" s="197"/>
      <c r="N346" s="198"/>
      <c r="O346" s="198"/>
      <c r="P346" s="198"/>
      <c r="Q346" s="198"/>
      <c r="R346" s="198"/>
      <c r="S346" s="198"/>
      <c r="T346" s="199"/>
      <c r="AT346" s="200" t="s">
        <v>165</v>
      </c>
      <c r="AU346" s="200" t="s">
        <v>86</v>
      </c>
      <c r="AV346" s="13" t="s">
        <v>84</v>
      </c>
      <c r="AW346" s="13" t="s">
        <v>37</v>
      </c>
      <c r="AX346" s="13" t="s">
        <v>76</v>
      </c>
      <c r="AY346" s="200" t="s">
        <v>157</v>
      </c>
    </row>
    <row r="347" spans="2:51" s="14" customFormat="1" ht="10">
      <c r="B347" s="201"/>
      <c r="C347" s="202"/>
      <c r="D347" s="192" t="s">
        <v>165</v>
      </c>
      <c r="E347" s="203" t="s">
        <v>19</v>
      </c>
      <c r="F347" s="204" t="s">
        <v>429</v>
      </c>
      <c r="G347" s="202"/>
      <c r="H347" s="205">
        <v>0.48</v>
      </c>
      <c r="I347" s="206"/>
      <c r="J347" s="202"/>
      <c r="K347" s="202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165</v>
      </c>
      <c r="AU347" s="211" t="s">
        <v>86</v>
      </c>
      <c r="AV347" s="14" t="s">
        <v>86</v>
      </c>
      <c r="AW347" s="14" t="s">
        <v>37</v>
      </c>
      <c r="AX347" s="14" t="s">
        <v>76</v>
      </c>
      <c r="AY347" s="211" t="s">
        <v>157</v>
      </c>
    </row>
    <row r="348" spans="2:51" s="14" customFormat="1" ht="10">
      <c r="B348" s="201"/>
      <c r="C348" s="202"/>
      <c r="D348" s="192" t="s">
        <v>165</v>
      </c>
      <c r="E348" s="203" t="s">
        <v>19</v>
      </c>
      <c r="F348" s="204" t="s">
        <v>430</v>
      </c>
      <c r="G348" s="202"/>
      <c r="H348" s="205">
        <v>1.84</v>
      </c>
      <c r="I348" s="206"/>
      <c r="J348" s="202"/>
      <c r="K348" s="202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165</v>
      </c>
      <c r="AU348" s="211" t="s">
        <v>86</v>
      </c>
      <c r="AV348" s="14" t="s">
        <v>86</v>
      </c>
      <c r="AW348" s="14" t="s">
        <v>37</v>
      </c>
      <c r="AX348" s="14" t="s">
        <v>76</v>
      </c>
      <c r="AY348" s="211" t="s">
        <v>157</v>
      </c>
    </row>
    <row r="349" spans="2:51" s="16" customFormat="1" ht="10">
      <c r="B349" s="228"/>
      <c r="C349" s="229"/>
      <c r="D349" s="192" t="s">
        <v>165</v>
      </c>
      <c r="E349" s="230" t="s">
        <v>19</v>
      </c>
      <c r="F349" s="231" t="s">
        <v>190</v>
      </c>
      <c r="G349" s="229"/>
      <c r="H349" s="232">
        <v>2.32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165</v>
      </c>
      <c r="AU349" s="238" t="s">
        <v>86</v>
      </c>
      <c r="AV349" s="16" t="s">
        <v>173</v>
      </c>
      <c r="AW349" s="16" t="s">
        <v>37</v>
      </c>
      <c r="AX349" s="16" t="s">
        <v>76</v>
      </c>
      <c r="AY349" s="238" t="s">
        <v>157</v>
      </c>
    </row>
    <row r="350" spans="2:51" s="15" customFormat="1" ht="10">
      <c r="B350" s="217"/>
      <c r="C350" s="218"/>
      <c r="D350" s="192" t="s">
        <v>165</v>
      </c>
      <c r="E350" s="219" t="s">
        <v>19</v>
      </c>
      <c r="F350" s="220" t="s">
        <v>183</v>
      </c>
      <c r="G350" s="218"/>
      <c r="H350" s="221">
        <v>5.22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165</v>
      </c>
      <c r="AU350" s="227" t="s">
        <v>86</v>
      </c>
      <c r="AV350" s="15" t="s">
        <v>163</v>
      </c>
      <c r="AW350" s="15" t="s">
        <v>37</v>
      </c>
      <c r="AX350" s="15" t="s">
        <v>84</v>
      </c>
      <c r="AY350" s="227" t="s">
        <v>157</v>
      </c>
    </row>
    <row r="351" spans="1:65" s="2" customFormat="1" ht="14.4" customHeight="1">
      <c r="A351" s="36"/>
      <c r="B351" s="37"/>
      <c r="C351" s="176" t="s">
        <v>431</v>
      </c>
      <c r="D351" s="176" t="s">
        <v>159</v>
      </c>
      <c r="E351" s="177" t="s">
        <v>432</v>
      </c>
      <c r="F351" s="178" t="s">
        <v>433</v>
      </c>
      <c r="G351" s="179" t="s">
        <v>254</v>
      </c>
      <c r="H351" s="180">
        <v>9.164</v>
      </c>
      <c r="I351" s="181"/>
      <c r="J351" s="182">
        <f>ROUND(I351*H351,2)</f>
        <v>0</v>
      </c>
      <c r="K351" s="183"/>
      <c r="L351" s="41"/>
      <c r="M351" s="184" t="s">
        <v>19</v>
      </c>
      <c r="N351" s="185" t="s">
        <v>47</v>
      </c>
      <c r="O351" s="66"/>
      <c r="P351" s="186">
        <f>O351*H351</f>
        <v>0</v>
      </c>
      <c r="Q351" s="186">
        <v>2.25634</v>
      </c>
      <c r="R351" s="186">
        <f>Q351*H351</f>
        <v>20.677099759999997</v>
      </c>
      <c r="S351" s="186">
        <v>0</v>
      </c>
      <c r="T351" s="187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8" t="s">
        <v>163</v>
      </c>
      <c r="AT351" s="188" t="s">
        <v>159</v>
      </c>
      <c r="AU351" s="188" t="s">
        <v>86</v>
      </c>
      <c r="AY351" s="19" t="s">
        <v>157</v>
      </c>
      <c r="BE351" s="189">
        <f>IF(N351="základní",J351,0)</f>
        <v>0</v>
      </c>
      <c r="BF351" s="189">
        <f>IF(N351="snížená",J351,0)</f>
        <v>0</v>
      </c>
      <c r="BG351" s="189">
        <f>IF(N351="zákl. přenesená",J351,0)</f>
        <v>0</v>
      </c>
      <c r="BH351" s="189">
        <f>IF(N351="sníž. přenesená",J351,0)</f>
        <v>0</v>
      </c>
      <c r="BI351" s="189">
        <f>IF(N351="nulová",J351,0)</f>
        <v>0</v>
      </c>
      <c r="BJ351" s="19" t="s">
        <v>84</v>
      </c>
      <c r="BK351" s="189">
        <f>ROUND(I351*H351,2)</f>
        <v>0</v>
      </c>
      <c r="BL351" s="19" t="s">
        <v>163</v>
      </c>
      <c r="BM351" s="188" t="s">
        <v>434</v>
      </c>
    </row>
    <row r="352" spans="1:47" s="2" customFormat="1" ht="10">
      <c r="A352" s="36"/>
      <c r="B352" s="37"/>
      <c r="C352" s="38"/>
      <c r="D352" s="212" t="s">
        <v>178</v>
      </c>
      <c r="E352" s="38"/>
      <c r="F352" s="213" t="s">
        <v>435</v>
      </c>
      <c r="G352" s="38"/>
      <c r="H352" s="38"/>
      <c r="I352" s="214"/>
      <c r="J352" s="38"/>
      <c r="K352" s="38"/>
      <c r="L352" s="41"/>
      <c r="M352" s="215"/>
      <c r="N352" s="216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178</v>
      </c>
      <c r="AU352" s="19" t="s">
        <v>86</v>
      </c>
    </row>
    <row r="353" spans="2:51" s="13" customFormat="1" ht="10">
      <c r="B353" s="190"/>
      <c r="C353" s="191"/>
      <c r="D353" s="192" t="s">
        <v>165</v>
      </c>
      <c r="E353" s="193" t="s">
        <v>19</v>
      </c>
      <c r="F353" s="194" t="s">
        <v>343</v>
      </c>
      <c r="G353" s="191"/>
      <c r="H353" s="193" t="s">
        <v>19</v>
      </c>
      <c r="I353" s="195"/>
      <c r="J353" s="191"/>
      <c r="K353" s="191"/>
      <c r="L353" s="196"/>
      <c r="M353" s="197"/>
      <c r="N353" s="198"/>
      <c r="O353" s="198"/>
      <c r="P353" s="198"/>
      <c r="Q353" s="198"/>
      <c r="R353" s="198"/>
      <c r="S353" s="198"/>
      <c r="T353" s="199"/>
      <c r="AT353" s="200" t="s">
        <v>165</v>
      </c>
      <c r="AU353" s="200" t="s">
        <v>86</v>
      </c>
      <c r="AV353" s="13" t="s">
        <v>84</v>
      </c>
      <c r="AW353" s="13" t="s">
        <v>37</v>
      </c>
      <c r="AX353" s="13" t="s">
        <v>76</v>
      </c>
      <c r="AY353" s="200" t="s">
        <v>157</v>
      </c>
    </row>
    <row r="354" spans="2:51" s="13" customFormat="1" ht="10">
      <c r="B354" s="190"/>
      <c r="C354" s="191"/>
      <c r="D354" s="192" t="s">
        <v>165</v>
      </c>
      <c r="E354" s="193" t="s">
        <v>19</v>
      </c>
      <c r="F354" s="194" t="s">
        <v>436</v>
      </c>
      <c r="G354" s="191"/>
      <c r="H354" s="193" t="s">
        <v>19</v>
      </c>
      <c r="I354" s="195"/>
      <c r="J354" s="191"/>
      <c r="K354" s="191"/>
      <c r="L354" s="196"/>
      <c r="M354" s="197"/>
      <c r="N354" s="198"/>
      <c r="O354" s="198"/>
      <c r="P354" s="198"/>
      <c r="Q354" s="198"/>
      <c r="R354" s="198"/>
      <c r="S354" s="198"/>
      <c r="T354" s="199"/>
      <c r="AT354" s="200" t="s">
        <v>165</v>
      </c>
      <c r="AU354" s="200" t="s">
        <v>86</v>
      </c>
      <c r="AV354" s="13" t="s">
        <v>84</v>
      </c>
      <c r="AW354" s="13" t="s">
        <v>37</v>
      </c>
      <c r="AX354" s="13" t="s">
        <v>76</v>
      </c>
      <c r="AY354" s="200" t="s">
        <v>157</v>
      </c>
    </row>
    <row r="355" spans="2:51" s="13" customFormat="1" ht="10">
      <c r="B355" s="190"/>
      <c r="C355" s="191"/>
      <c r="D355" s="192" t="s">
        <v>165</v>
      </c>
      <c r="E355" s="193" t="s">
        <v>19</v>
      </c>
      <c r="F355" s="194" t="s">
        <v>290</v>
      </c>
      <c r="G355" s="191"/>
      <c r="H355" s="193" t="s">
        <v>19</v>
      </c>
      <c r="I355" s="195"/>
      <c r="J355" s="191"/>
      <c r="K355" s="191"/>
      <c r="L355" s="196"/>
      <c r="M355" s="197"/>
      <c r="N355" s="198"/>
      <c r="O355" s="198"/>
      <c r="P355" s="198"/>
      <c r="Q355" s="198"/>
      <c r="R355" s="198"/>
      <c r="S355" s="198"/>
      <c r="T355" s="199"/>
      <c r="AT355" s="200" t="s">
        <v>165</v>
      </c>
      <c r="AU355" s="200" t="s">
        <v>86</v>
      </c>
      <c r="AV355" s="13" t="s">
        <v>84</v>
      </c>
      <c r="AW355" s="13" t="s">
        <v>37</v>
      </c>
      <c r="AX355" s="13" t="s">
        <v>76</v>
      </c>
      <c r="AY355" s="200" t="s">
        <v>157</v>
      </c>
    </row>
    <row r="356" spans="2:51" s="13" customFormat="1" ht="10">
      <c r="B356" s="190"/>
      <c r="C356" s="191"/>
      <c r="D356" s="192" t="s">
        <v>165</v>
      </c>
      <c r="E356" s="193" t="s">
        <v>19</v>
      </c>
      <c r="F356" s="194" t="s">
        <v>437</v>
      </c>
      <c r="G356" s="191"/>
      <c r="H356" s="193" t="s">
        <v>19</v>
      </c>
      <c r="I356" s="195"/>
      <c r="J356" s="191"/>
      <c r="K356" s="191"/>
      <c r="L356" s="196"/>
      <c r="M356" s="197"/>
      <c r="N356" s="198"/>
      <c r="O356" s="198"/>
      <c r="P356" s="198"/>
      <c r="Q356" s="198"/>
      <c r="R356" s="198"/>
      <c r="S356" s="198"/>
      <c r="T356" s="199"/>
      <c r="AT356" s="200" t="s">
        <v>165</v>
      </c>
      <c r="AU356" s="200" t="s">
        <v>86</v>
      </c>
      <c r="AV356" s="13" t="s">
        <v>84</v>
      </c>
      <c r="AW356" s="13" t="s">
        <v>37</v>
      </c>
      <c r="AX356" s="13" t="s">
        <v>76</v>
      </c>
      <c r="AY356" s="200" t="s">
        <v>157</v>
      </c>
    </row>
    <row r="357" spans="2:51" s="13" customFormat="1" ht="10">
      <c r="B357" s="190"/>
      <c r="C357" s="191"/>
      <c r="D357" s="192" t="s">
        <v>165</v>
      </c>
      <c r="E357" s="193" t="s">
        <v>19</v>
      </c>
      <c r="F357" s="194" t="s">
        <v>438</v>
      </c>
      <c r="G357" s="191"/>
      <c r="H357" s="193" t="s">
        <v>19</v>
      </c>
      <c r="I357" s="195"/>
      <c r="J357" s="191"/>
      <c r="K357" s="191"/>
      <c r="L357" s="196"/>
      <c r="M357" s="197"/>
      <c r="N357" s="198"/>
      <c r="O357" s="198"/>
      <c r="P357" s="198"/>
      <c r="Q357" s="198"/>
      <c r="R357" s="198"/>
      <c r="S357" s="198"/>
      <c r="T357" s="199"/>
      <c r="AT357" s="200" t="s">
        <v>165</v>
      </c>
      <c r="AU357" s="200" t="s">
        <v>86</v>
      </c>
      <c r="AV357" s="13" t="s">
        <v>84</v>
      </c>
      <c r="AW357" s="13" t="s">
        <v>37</v>
      </c>
      <c r="AX357" s="13" t="s">
        <v>76</v>
      </c>
      <c r="AY357" s="200" t="s">
        <v>157</v>
      </c>
    </row>
    <row r="358" spans="2:51" s="13" customFormat="1" ht="10">
      <c r="B358" s="190"/>
      <c r="C358" s="191"/>
      <c r="D358" s="192" t="s">
        <v>165</v>
      </c>
      <c r="E358" s="193" t="s">
        <v>19</v>
      </c>
      <c r="F358" s="194" t="s">
        <v>357</v>
      </c>
      <c r="G358" s="191"/>
      <c r="H358" s="193" t="s">
        <v>19</v>
      </c>
      <c r="I358" s="195"/>
      <c r="J358" s="191"/>
      <c r="K358" s="191"/>
      <c r="L358" s="196"/>
      <c r="M358" s="197"/>
      <c r="N358" s="198"/>
      <c r="O358" s="198"/>
      <c r="P358" s="198"/>
      <c r="Q358" s="198"/>
      <c r="R358" s="198"/>
      <c r="S358" s="198"/>
      <c r="T358" s="199"/>
      <c r="AT358" s="200" t="s">
        <v>165</v>
      </c>
      <c r="AU358" s="200" t="s">
        <v>86</v>
      </c>
      <c r="AV358" s="13" t="s">
        <v>84</v>
      </c>
      <c r="AW358" s="13" t="s">
        <v>37</v>
      </c>
      <c r="AX358" s="13" t="s">
        <v>76</v>
      </c>
      <c r="AY358" s="200" t="s">
        <v>157</v>
      </c>
    </row>
    <row r="359" spans="2:51" s="13" customFormat="1" ht="10">
      <c r="B359" s="190"/>
      <c r="C359" s="191"/>
      <c r="D359" s="192" t="s">
        <v>165</v>
      </c>
      <c r="E359" s="193" t="s">
        <v>19</v>
      </c>
      <c r="F359" s="194" t="s">
        <v>439</v>
      </c>
      <c r="G359" s="191"/>
      <c r="H359" s="193" t="s">
        <v>19</v>
      </c>
      <c r="I359" s="195"/>
      <c r="J359" s="191"/>
      <c r="K359" s="191"/>
      <c r="L359" s="196"/>
      <c r="M359" s="197"/>
      <c r="N359" s="198"/>
      <c r="O359" s="198"/>
      <c r="P359" s="198"/>
      <c r="Q359" s="198"/>
      <c r="R359" s="198"/>
      <c r="S359" s="198"/>
      <c r="T359" s="199"/>
      <c r="AT359" s="200" t="s">
        <v>165</v>
      </c>
      <c r="AU359" s="200" t="s">
        <v>86</v>
      </c>
      <c r="AV359" s="13" t="s">
        <v>84</v>
      </c>
      <c r="AW359" s="13" t="s">
        <v>37</v>
      </c>
      <c r="AX359" s="13" t="s">
        <v>76</v>
      </c>
      <c r="AY359" s="200" t="s">
        <v>157</v>
      </c>
    </row>
    <row r="360" spans="2:51" s="13" customFormat="1" ht="10">
      <c r="B360" s="190"/>
      <c r="C360" s="191"/>
      <c r="D360" s="192" t="s">
        <v>165</v>
      </c>
      <c r="E360" s="193" t="s">
        <v>19</v>
      </c>
      <c r="F360" s="194" t="s">
        <v>440</v>
      </c>
      <c r="G360" s="191"/>
      <c r="H360" s="193" t="s">
        <v>19</v>
      </c>
      <c r="I360" s="195"/>
      <c r="J360" s="191"/>
      <c r="K360" s="191"/>
      <c r="L360" s="196"/>
      <c r="M360" s="197"/>
      <c r="N360" s="198"/>
      <c r="O360" s="198"/>
      <c r="P360" s="198"/>
      <c r="Q360" s="198"/>
      <c r="R360" s="198"/>
      <c r="S360" s="198"/>
      <c r="T360" s="199"/>
      <c r="AT360" s="200" t="s">
        <v>165</v>
      </c>
      <c r="AU360" s="200" t="s">
        <v>86</v>
      </c>
      <c r="AV360" s="13" t="s">
        <v>84</v>
      </c>
      <c r="AW360" s="13" t="s">
        <v>37</v>
      </c>
      <c r="AX360" s="13" t="s">
        <v>76</v>
      </c>
      <c r="AY360" s="200" t="s">
        <v>157</v>
      </c>
    </row>
    <row r="361" spans="2:51" s="14" customFormat="1" ht="20">
      <c r="B361" s="201"/>
      <c r="C361" s="202"/>
      <c r="D361" s="192" t="s">
        <v>165</v>
      </c>
      <c r="E361" s="203" t="s">
        <v>19</v>
      </c>
      <c r="F361" s="204" t="s">
        <v>441</v>
      </c>
      <c r="G361" s="202"/>
      <c r="H361" s="205">
        <v>0.314</v>
      </c>
      <c r="I361" s="206"/>
      <c r="J361" s="202"/>
      <c r="K361" s="202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165</v>
      </c>
      <c r="AU361" s="211" t="s">
        <v>86</v>
      </c>
      <c r="AV361" s="14" t="s">
        <v>86</v>
      </c>
      <c r="AW361" s="14" t="s">
        <v>37</v>
      </c>
      <c r="AX361" s="14" t="s">
        <v>76</v>
      </c>
      <c r="AY361" s="211" t="s">
        <v>157</v>
      </c>
    </row>
    <row r="362" spans="2:51" s="16" customFormat="1" ht="10">
      <c r="B362" s="228"/>
      <c r="C362" s="229"/>
      <c r="D362" s="192" t="s">
        <v>165</v>
      </c>
      <c r="E362" s="230" t="s">
        <v>19</v>
      </c>
      <c r="F362" s="231" t="s">
        <v>190</v>
      </c>
      <c r="G362" s="229"/>
      <c r="H362" s="232">
        <v>0.314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165</v>
      </c>
      <c r="AU362" s="238" t="s">
        <v>86</v>
      </c>
      <c r="AV362" s="16" t="s">
        <v>173</v>
      </c>
      <c r="AW362" s="16" t="s">
        <v>37</v>
      </c>
      <c r="AX362" s="16" t="s">
        <v>76</v>
      </c>
      <c r="AY362" s="238" t="s">
        <v>157</v>
      </c>
    </row>
    <row r="363" spans="2:51" s="13" customFormat="1" ht="10">
      <c r="B363" s="190"/>
      <c r="C363" s="191"/>
      <c r="D363" s="192" t="s">
        <v>165</v>
      </c>
      <c r="E363" s="193" t="s">
        <v>19</v>
      </c>
      <c r="F363" s="194" t="s">
        <v>442</v>
      </c>
      <c r="G363" s="191"/>
      <c r="H363" s="193" t="s">
        <v>19</v>
      </c>
      <c r="I363" s="195"/>
      <c r="J363" s="191"/>
      <c r="K363" s="191"/>
      <c r="L363" s="196"/>
      <c r="M363" s="197"/>
      <c r="N363" s="198"/>
      <c r="O363" s="198"/>
      <c r="P363" s="198"/>
      <c r="Q363" s="198"/>
      <c r="R363" s="198"/>
      <c r="S363" s="198"/>
      <c r="T363" s="199"/>
      <c r="AT363" s="200" t="s">
        <v>165</v>
      </c>
      <c r="AU363" s="200" t="s">
        <v>86</v>
      </c>
      <c r="AV363" s="13" t="s">
        <v>84</v>
      </c>
      <c r="AW363" s="13" t="s">
        <v>37</v>
      </c>
      <c r="AX363" s="13" t="s">
        <v>76</v>
      </c>
      <c r="AY363" s="200" t="s">
        <v>157</v>
      </c>
    </row>
    <row r="364" spans="2:51" s="14" customFormat="1" ht="10">
      <c r="B364" s="201"/>
      <c r="C364" s="202"/>
      <c r="D364" s="192" t="s">
        <v>165</v>
      </c>
      <c r="E364" s="203" t="s">
        <v>19</v>
      </c>
      <c r="F364" s="204" t="s">
        <v>443</v>
      </c>
      <c r="G364" s="202"/>
      <c r="H364" s="205">
        <v>0.491</v>
      </c>
      <c r="I364" s="206"/>
      <c r="J364" s="202"/>
      <c r="K364" s="202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165</v>
      </c>
      <c r="AU364" s="211" t="s">
        <v>86</v>
      </c>
      <c r="AV364" s="14" t="s">
        <v>86</v>
      </c>
      <c r="AW364" s="14" t="s">
        <v>37</v>
      </c>
      <c r="AX364" s="14" t="s">
        <v>76</v>
      </c>
      <c r="AY364" s="211" t="s">
        <v>157</v>
      </c>
    </row>
    <row r="365" spans="2:51" s="14" customFormat="1" ht="10">
      <c r="B365" s="201"/>
      <c r="C365" s="202"/>
      <c r="D365" s="192" t="s">
        <v>165</v>
      </c>
      <c r="E365" s="203" t="s">
        <v>19</v>
      </c>
      <c r="F365" s="204" t="s">
        <v>444</v>
      </c>
      <c r="G365" s="202"/>
      <c r="H365" s="205">
        <v>1.705</v>
      </c>
      <c r="I365" s="206"/>
      <c r="J365" s="202"/>
      <c r="K365" s="202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165</v>
      </c>
      <c r="AU365" s="211" t="s">
        <v>86</v>
      </c>
      <c r="AV365" s="14" t="s">
        <v>86</v>
      </c>
      <c r="AW365" s="14" t="s">
        <v>37</v>
      </c>
      <c r="AX365" s="14" t="s">
        <v>76</v>
      </c>
      <c r="AY365" s="211" t="s">
        <v>157</v>
      </c>
    </row>
    <row r="366" spans="2:51" s="14" customFormat="1" ht="10">
      <c r="B366" s="201"/>
      <c r="C366" s="202"/>
      <c r="D366" s="192" t="s">
        <v>165</v>
      </c>
      <c r="E366" s="203" t="s">
        <v>19</v>
      </c>
      <c r="F366" s="204" t="s">
        <v>445</v>
      </c>
      <c r="G366" s="202"/>
      <c r="H366" s="205">
        <v>1.61</v>
      </c>
      <c r="I366" s="206"/>
      <c r="J366" s="202"/>
      <c r="K366" s="202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165</v>
      </c>
      <c r="AU366" s="211" t="s">
        <v>86</v>
      </c>
      <c r="AV366" s="14" t="s">
        <v>86</v>
      </c>
      <c r="AW366" s="14" t="s">
        <v>37</v>
      </c>
      <c r="AX366" s="14" t="s">
        <v>76</v>
      </c>
      <c r="AY366" s="211" t="s">
        <v>157</v>
      </c>
    </row>
    <row r="367" spans="2:51" s="16" customFormat="1" ht="10">
      <c r="B367" s="228"/>
      <c r="C367" s="229"/>
      <c r="D367" s="192" t="s">
        <v>165</v>
      </c>
      <c r="E367" s="230" t="s">
        <v>19</v>
      </c>
      <c r="F367" s="231" t="s">
        <v>190</v>
      </c>
      <c r="G367" s="229"/>
      <c r="H367" s="232">
        <v>3.806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165</v>
      </c>
      <c r="AU367" s="238" t="s">
        <v>86</v>
      </c>
      <c r="AV367" s="16" t="s">
        <v>173</v>
      </c>
      <c r="AW367" s="16" t="s">
        <v>37</v>
      </c>
      <c r="AX367" s="16" t="s">
        <v>76</v>
      </c>
      <c r="AY367" s="238" t="s">
        <v>157</v>
      </c>
    </row>
    <row r="368" spans="2:51" s="13" customFormat="1" ht="10">
      <c r="B368" s="190"/>
      <c r="C368" s="191"/>
      <c r="D368" s="192" t="s">
        <v>165</v>
      </c>
      <c r="E368" s="193" t="s">
        <v>19</v>
      </c>
      <c r="F368" s="194" t="s">
        <v>446</v>
      </c>
      <c r="G368" s="191"/>
      <c r="H368" s="193" t="s">
        <v>19</v>
      </c>
      <c r="I368" s="195"/>
      <c r="J368" s="191"/>
      <c r="K368" s="191"/>
      <c r="L368" s="196"/>
      <c r="M368" s="197"/>
      <c r="N368" s="198"/>
      <c r="O368" s="198"/>
      <c r="P368" s="198"/>
      <c r="Q368" s="198"/>
      <c r="R368" s="198"/>
      <c r="S368" s="198"/>
      <c r="T368" s="199"/>
      <c r="AT368" s="200" t="s">
        <v>165</v>
      </c>
      <c r="AU368" s="200" t="s">
        <v>86</v>
      </c>
      <c r="AV368" s="13" t="s">
        <v>84</v>
      </c>
      <c r="AW368" s="13" t="s">
        <v>37</v>
      </c>
      <c r="AX368" s="13" t="s">
        <v>76</v>
      </c>
      <c r="AY368" s="200" t="s">
        <v>157</v>
      </c>
    </row>
    <row r="369" spans="2:51" s="14" customFormat="1" ht="10">
      <c r="B369" s="201"/>
      <c r="C369" s="202"/>
      <c r="D369" s="192" t="s">
        <v>165</v>
      </c>
      <c r="E369" s="203" t="s">
        <v>19</v>
      </c>
      <c r="F369" s="204" t="s">
        <v>447</v>
      </c>
      <c r="G369" s="202"/>
      <c r="H369" s="205">
        <v>1.25</v>
      </c>
      <c r="I369" s="206"/>
      <c r="J369" s="202"/>
      <c r="K369" s="202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165</v>
      </c>
      <c r="AU369" s="211" t="s">
        <v>86</v>
      </c>
      <c r="AV369" s="14" t="s">
        <v>86</v>
      </c>
      <c r="AW369" s="14" t="s">
        <v>37</v>
      </c>
      <c r="AX369" s="14" t="s">
        <v>76</v>
      </c>
      <c r="AY369" s="211" t="s">
        <v>157</v>
      </c>
    </row>
    <row r="370" spans="2:51" s="13" customFormat="1" ht="10">
      <c r="B370" s="190"/>
      <c r="C370" s="191"/>
      <c r="D370" s="192" t="s">
        <v>165</v>
      </c>
      <c r="E370" s="193" t="s">
        <v>19</v>
      </c>
      <c r="F370" s="194" t="s">
        <v>448</v>
      </c>
      <c r="G370" s="191"/>
      <c r="H370" s="193" t="s">
        <v>19</v>
      </c>
      <c r="I370" s="195"/>
      <c r="J370" s="191"/>
      <c r="K370" s="191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165</v>
      </c>
      <c r="AU370" s="200" t="s">
        <v>86</v>
      </c>
      <c r="AV370" s="13" t="s">
        <v>84</v>
      </c>
      <c r="AW370" s="13" t="s">
        <v>37</v>
      </c>
      <c r="AX370" s="13" t="s">
        <v>76</v>
      </c>
      <c r="AY370" s="200" t="s">
        <v>157</v>
      </c>
    </row>
    <row r="371" spans="2:51" s="14" customFormat="1" ht="10">
      <c r="B371" s="201"/>
      <c r="C371" s="202"/>
      <c r="D371" s="192" t="s">
        <v>165</v>
      </c>
      <c r="E371" s="203" t="s">
        <v>19</v>
      </c>
      <c r="F371" s="204" t="s">
        <v>449</v>
      </c>
      <c r="G371" s="202"/>
      <c r="H371" s="205">
        <v>0.07</v>
      </c>
      <c r="I371" s="206"/>
      <c r="J371" s="202"/>
      <c r="K371" s="202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165</v>
      </c>
      <c r="AU371" s="211" t="s">
        <v>86</v>
      </c>
      <c r="AV371" s="14" t="s">
        <v>86</v>
      </c>
      <c r="AW371" s="14" t="s">
        <v>37</v>
      </c>
      <c r="AX371" s="14" t="s">
        <v>76</v>
      </c>
      <c r="AY371" s="211" t="s">
        <v>157</v>
      </c>
    </row>
    <row r="372" spans="2:51" s="16" customFormat="1" ht="10">
      <c r="B372" s="228"/>
      <c r="C372" s="229"/>
      <c r="D372" s="192" t="s">
        <v>165</v>
      </c>
      <c r="E372" s="230" t="s">
        <v>19</v>
      </c>
      <c r="F372" s="231" t="s">
        <v>190</v>
      </c>
      <c r="G372" s="229"/>
      <c r="H372" s="232">
        <v>1.32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165</v>
      </c>
      <c r="AU372" s="238" t="s">
        <v>86</v>
      </c>
      <c r="AV372" s="16" t="s">
        <v>173</v>
      </c>
      <c r="AW372" s="16" t="s">
        <v>37</v>
      </c>
      <c r="AX372" s="16" t="s">
        <v>76</v>
      </c>
      <c r="AY372" s="238" t="s">
        <v>157</v>
      </c>
    </row>
    <row r="373" spans="2:51" s="13" customFormat="1" ht="10">
      <c r="B373" s="190"/>
      <c r="C373" s="191"/>
      <c r="D373" s="192" t="s">
        <v>165</v>
      </c>
      <c r="E373" s="193" t="s">
        <v>19</v>
      </c>
      <c r="F373" s="194" t="s">
        <v>450</v>
      </c>
      <c r="G373" s="191"/>
      <c r="H373" s="193" t="s">
        <v>19</v>
      </c>
      <c r="I373" s="195"/>
      <c r="J373" s="191"/>
      <c r="K373" s="191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165</v>
      </c>
      <c r="AU373" s="200" t="s">
        <v>86</v>
      </c>
      <c r="AV373" s="13" t="s">
        <v>84</v>
      </c>
      <c r="AW373" s="13" t="s">
        <v>37</v>
      </c>
      <c r="AX373" s="13" t="s">
        <v>76</v>
      </c>
      <c r="AY373" s="200" t="s">
        <v>157</v>
      </c>
    </row>
    <row r="374" spans="2:51" s="14" customFormat="1" ht="10">
      <c r="B374" s="201"/>
      <c r="C374" s="202"/>
      <c r="D374" s="192" t="s">
        <v>165</v>
      </c>
      <c r="E374" s="203" t="s">
        <v>19</v>
      </c>
      <c r="F374" s="204" t="s">
        <v>451</v>
      </c>
      <c r="G374" s="202"/>
      <c r="H374" s="205">
        <v>0.84</v>
      </c>
      <c r="I374" s="206"/>
      <c r="J374" s="202"/>
      <c r="K374" s="202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165</v>
      </c>
      <c r="AU374" s="211" t="s">
        <v>86</v>
      </c>
      <c r="AV374" s="14" t="s">
        <v>86</v>
      </c>
      <c r="AW374" s="14" t="s">
        <v>37</v>
      </c>
      <c r="AX374" s="14" t="s">
        <v>76</v>
      </c>
      <c r="AY374" s="211" t="s">
        <v>157</v>
      </c>
    </row>
    <row r="375" spans="2:51" s="16" customFormat="1" ht="10">
      <c r="B375" s="228"/>
      <c r="C375" s="229"/>
      <c r="D375" s="192" t="s">
        <v>165</v>
      </c>
      <c r="E375" s="230" t="s">
        <v>19</v>
      </c>
      <c r="F375" s="231" t="s">
        <v>190</v>
      </c>
      <c r="G375" s="229"/>
      <c r="H375" s="232">
        <v>0.84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165</v>
      </c>
      <c r="AU375" s="238" t="s">
        <v>86</v>
      </c>
      <c r="AV375" s="16" t="s">
        <v>173</v>
      </c>
      <c r="AW375" s="16" t="s">
        <v>37</v>
      </c>
      <c r="AX375" s="16" t="s">
        <v>76</v>
      </c>
      <c r="AY375" s="238" t="s">
        <v>157</v>
      </c>
    </row>
    <row r="376" spans="2:51" s="13" customFormat="1" ht="10">
      <c r="B376" s="190"/>
      <c r="C376" s="191"/>
      <c r="D376" s="192" t="s">
        <v>165</v>
      </c>
      <c r="E376" s="193" t="s">
        <v>19</v>
      </c>
      <c r="F376" s="194" t="s">
        <v>452</v>
      </c>
      <c r="G376" s="191"/>
      <c r="H376" s="193" t="s">
        <v>19</v>
      </c>
      <c r="I376" s="195"/>
      <c r="J376" s="191"/>
      <c r="K376" s="191"/>
      <c r="L376" s="196"/>
      <c r="M376" s="197"/>
      <c r="N376" s="198"/>
      <c r="O376" s="198"/>
      <c r="P376" s="198"/>
      <c r="Q376" s="198"/>
      <c r="R376" s="198"/>
      <c r="S376" s="198"/>
      <c r="T376" s="199"/>
      <c r="AT376" s="200" t="s">
        <v>165</v>
      </c>
      <c r="AU376" s="200" t="s">
        <v>86</v>
      </c>
      <c r="AV376" s="13" t="s">
        <v>84</v>
      </c>
      <c r="AW376" s="13" t="s">
        <v>37</v>
      </c>
      <c r="AX376" s="13" t="s">
        <v>76</v>
      </c>
      <c r="AY376" s="200" t="s">
        <v>157</v>
      </c>
    </row>
    <row r="377" spans="2:51" s="14" customFormat="1" ht="10">
      <c r="B377" s="201"/>
      <c r="C377" s="202"/>
      <c r="D377" s="192" t="s">
        <v>165</v>
      </c>
      <c r="E377" s="203" t="s">
        <v>19</v>
      </c>
      <c r="F377" s="204" t="s">
        <v>453</v>
      </c>
      <c r="G377" s="202"/>
      <c r="H377" s="205">
        <v>2.884</v>
      </c>
      <c r="I377" s="206"/>
      <c r="J377" s="202"/>
      <c r="K377" s="202"/>
      <c r="L377" s="207"/>
      <c r="M377" s="208"/>
      <c r="N377" s="209"/>
      <c r="O377" s="209"/>
      <c r="P377" s="209"/>
      <c r="Q377" s="209"/>
      <c r="R377" s="209"/>
      <c r="S377" s="209"/>
      <c r="T377" s="210"/>
      <c r="AT377" s="211" t="s">
        <v>165</v>
      </c>
      <c r="AU377" s="211" t="s">
        <v>86</v>
      </c>
      <c r="AV377" s="14" t="s">
        <v>86</v>
      </c>
      <c r="AW377" s="14" t="s">
        <v>37</v>
      </c>
      <c r="AX377" s="14" t="s">
        <v>76</v>
      </c>
      <c r="AY377" s="211" t="s">
        <v>157</v>
      </c>
    </row>
    <row r="378" spans="2:51" s="16" customFormat="1" ht="10">
      <c r="B378" s="228"/>
      <c r="C378" s="229"/>
      <c r="D378" s="192" t="s">
        <v>165</v>
      </c>
      <c r="E378" s="230" t="s">
        <v>19</v>
      </c>
      <c r="F378" s="231" t="s">
        <v>190</v>
      </c>
      <c r="G378" s="229"/>
      <c r="H378" s="232">
        <v>2.884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165</v>
      </c>
      <c r="AU378" s="238" t="s">
        <v>86</v>
      </c>
      <c r="AV378" s="16" t="s">
        <v>173</v>
      </c>
      <c r="AW378" s="16" t="s">
        <v>37</v>
      </c>
      <c r="AX378" s="16" t="s">
        <v>76</v>
      </c>
      <c r="AY378" s="238" t="s">
        <v>157</v>
      </c>
    </row>
    <row r="379" spans="2:51" s="15" customFormat="1" ht="10">
      <c r="B379" s="217"/>
      <c r="C379" s="218"/>
      <c r="D379" s="192" t="s">
        <v>165</v>
      </c>
      <c r="E379" s="219" t="s">
        <v>19</v>
      </c>
      <c r="F379" s="220" t="s">
        <v>183</v>
      </c>
      <c r="G379" s="218"/>
      <c r="H379" s="221">
        <v>9.164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165</v>
      </c>
      <c r="AU379" s="227" t="s">
        <v>86</v>
      </c>
      <c r="AV379" s="15" t="s">
        <v>163</v>
      </c>
      <c r="AW379" s="15" t="s">
        <v>37</v>
      </c>
      <c r="AX379" s="15" t="s">
        <v>84</v>
      </c>
      <c r="AY379" s="227" t="s">
        <v>157</v>
      </c>
    </row>
    <row r="380" spans="1:65" s="2" customFormat="1" ht="19.75" customHeight="1">
      <c r="A380" s="36"/>
      <c r="B380" s="37"/>
      <c r="C380" s="176" t="s">
        <v>454</v>
      </c>
      <c r="D380" s="176" t="s">
        <v>159</v>
      </c>
      <c r="E380" s="177" t="s">
        <v>455</v>
      </c>
      <c r="F380" s="178" t="s">
        <v>456</v>
      </c>
      <c r="G380" s="179" t="s">
        <v>254</v>
      </c>
      <c r="H380" s="180">
        <v>7.348</v>
      </c>
      <c r="I380" s="181"/>
      <c r="J380" s="182">
        <f>ROUND(I380*H380,2)</f>
        <v>0</v>
      </c>
      <c r="K380" s="183"/>
      <c r="L380" s="41"/>
      <c r="M380" s="184" t="s">
        <v>19</v>
      </c>
      <c r="N380" s="185" t="s">
        <v>47</v>
      </c>
      <c r="O380" s="66"/>
      <c r="P380" s="186">
        <f>O380*H380</f>
        <v>0</v>
      </c>
      <c r="Q380" s="186">
        <v>2.45329</v>
      </c>
      <c r="R380" s="186">
        <f>Q380*H380</f>
        <v>18.02677492</v>
      </c>
      <c r="S380" s="186">
        <v>0</v>
      </c>
      <c r="T380" s="187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8" t="s">
        <v>163</v>
      </c>
      <c r="AT380" s="188" t="s">
        <v>159</v>
      </c>
      <c r="AU380" s="188" t="s">
        <v>86</v>
      </c>
      <c r="AY380" s="19" t="s">
        <v>157</v>
      </c>
      <c r="BE380" s="189">
        <f>IF(N380="základní",J380,0)</f>
        <v>0</v>
      </c>
      <c r="BF380" s="189">
        <f>IF(N380="snížená",J380,0)</f>
        <v>0</v>
      </c>
      <c r="BG380" s="189">
        <f>IF(N380="zákl. přenesená",J380,0)</f>
        <v>0</v>
      </c>
      <c r="BH380" s="189">
        <f>IF(N380="sníž. přenesená",J380,0)</f>
        <v>0</v>
      </c>
      <c r="BI380" s="189">
        <f>IF(N380="nulová",J380,0)</f>
        <v>0</v>
      </c>
      <c r="BJ380" s="19" t="s">
        <v>84</v>
      </c>
      <c r="BK380" s="189">
        <f>ROUND(I380*H380,2)</f>
        <v>0</v>
      </c>
      <c r="BL380" s="19" t="s">
        <v>163</v>
      </c>
      <c r="BM380" s="188" t="s">
        <v>457</v>
      </c>
    </row>
    <row r="381" spans="1:47" s="2" customFormat="1" ht="10">
      <c r="A381" s="36"/>
      <c r="B381" s="37"/>
      <c r="C381" s="38"/>
      <c r="D381" s="212" t="s">
        <v>178</v>
      </c>
      <c r="E381" s="38"/>
      <c r="F381" s="213" t="s">
        <v>458</v>
      </c>
      <c r="G381" s="38"/>
      <c r="H381" s="38"/>
      <c r="I381" s="214"/>
      <c r="J381" s="38"/>
      <c r="K381" s="38"/>
      <c r="L381" s="41"/>
      <c r="M381" s="215"/>
      <c r="N381" s="216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178</v>
      </c>
      <c r="AU381" s="19" t="s">
        <v>86</v>
      </c>
    </row>
    <row r="382" spans="2:51" s="13" customFormat="1" ht="10">
      <c r="B382" s="190"/>
      <c r="C382" s="191"/>
      <c r="D382" s="192" t="s">
        <v>165</v>
      </c>
      <c r="E382" s="193" t="s">
        <v>19</v>
      </c>
      <c r="F382" s="194" t="s">
        <v>343</v>
      </c>
      <c r="G382" s="191"/>
      <c r="H382" s="193" t="s">
        <v>19</v>
      </c>
      <c r="I382" s="195"/>
      <c r="J382" s="191"/>
      <c r="K382" s="191"/>
      <c r="L382" s="196"/>
      <c r="M382" s="197"/>
      <c r="N382" s="198"/>
      <c r="O382" s="198"/>
      <c r="P382" s="198"/>
      <c r="Q382" s="198"/>
      <c r="R382" s="198"/>
      <c r="S382" s="198"/>
      <c r="T382" s="199"/>
      <c r="AT382" s="200" t="s">
        <v>165</v>
      </c>
      <c r="AU382" s="200" t="s">
        <v>86</v>
      </c>
      <c r="AV382" s="13" t="s">
        <v>84</v>
      </c>
      <c r="AW382" s="13" t="s">
        <v>37</v>
      </c>
      <c r="AX382" s="13" t="s">
        <v>76</v>
      </c>
      <c r="AY382" s="200" t="s">
        <v>157</v>
      </c>
    </row>
    <row r="383" spans="2:51" s="13" customFormat="1" ht="10">
      <c r="B383" s="190"/>
      <c r="C383" s="191"/>
      <c r="D383" s="192" t="s">
        <v>165</v>
      </c>
      <c r="E383" s="193" t="s">
        <v>19</v>
      </c>
      <c r="F383" s="194" t="s">
        <v>459</v>
      </c>
      <c r="G383" s="191"/>
      <c r="H383" s="193" t="s">
        <v>19</v>
      </c>
      <c r="I383" s="195"/>
      <c r="J383" s="191"/>
      <c r="K383" s="191"/>
      <c r="L383" s="196"/>
      <c r="M383" s="197"/>
      <c r="N383" s="198"/>
      <c r="O383" s="198"/>
      <c r="P383" s="198"/>
      <c r="Q383" s="198"/>
      <c r="R383" s="198"/>
      <c r="S383" s="198"/>
      <c r="T383" s="199"/>
      <c r="AT383" s="200" t="s">
        <v>165</v>
      </c>
      <c r="AU383" s="200" t="s">
        <v>86</v>
      </c>
      <c r="AV383" s="13" t="s">
        <v>84</v>
      </c>
      <c r="AW383" s="13" t="s">
        <v>37</v>
      </c>
      <c r="AX383" s="13" t="s">
        <v>76</v>
      </c>
      <c r="AY383" s="200" t="s">
        <v>157</v>
      </c>
    </row>
    <row r="384" spans="2:51" s="13" customFormat="1" ht="10">
      <c r="B384" s="190"/>
      <c r="C384" s="191"/>
      <c r="D384" s="192" t="s">
        <v>165</v>
      </c>
      <c r="E384" s="193" t="s">
        <v>19</v>
      </c>
      <c r="F384" s="194" t="s">
        <v>424</v>
      </c>
      <c r="G384" s="191"/>
      <c r="H384" s="193" t="s">
        <v>19</v>
      </c>
      <c r="I384" s="195"/>
      <c r="J384" s="191"/>
      <c r="K384" s="191"/>
      <c r="L384" s="196"/>
      <c r="M384" s="197"/>
      <c r="N384" s="198"/>
      <c r="O384" s="198"/>
      <c r="P384" s="198"/>
      <c r="Q384" s="198"/>
      <c r="R384" s="198"/>
      <c r="S384" s="198"/>
      <c r="T384" s="199"/>
      <c r="AT384" s="200" t="s">
        <v>165</v>
      </c>
      <c r="AU384" s="200" t="s">
        <v>86</v>
      </c>
      <c r="AV384" s="13" t="s">
        <v>84</v>
      </c>
      <c r="AW384" s="13" t="s">
        <v>37</v>
      </c>
      <c r="AX384" s="13" t="s">
        <v>76</v>
      </c>
      <c r="AY384" s="200" t="s">
        <v>157</v>
      </c>
    </row>
    <row r="385" spans="2:51" s="13" customFormat="1" ht="10">
      <c r="B385" s="190"/>
      <c r="C385" s="191"/>
      <c r="D385" s="192" t="s">
        <v>165</v>
      </c>
      <c r="E385" s="193" t="s">
        <v>19</v>
      </c>
      <c r="F385" s="194" t="s">
        <v>460</v>
      </c>
      <c r="G385" s="191"/>
      <c r="H385" s="193" t="s">
        <v>19</v>
      </c>
      <c r="I385" s="195"/>
      <c r="J385" s="191"/>
      <c r="K385" s="191"/>
      <c r="L385" s="196"/>
      <c r="M385" s="197"/>
      <c r="N385" s="198"/>
      <c r="O385" s="198"/>
      <c r="P385" s="198"/>
      <c r="Q385" s="198"/>
      <c r="R385" s="198"/>
      <c r="S385" s="198"/>
      <c r="T385" s="199"/>
      <c r="AT385" s="200" t="s">
        <v>165</v>
      </c>
      <c r="AU385" s="200" t="s">
        <v>86</v>
      </c>
      <c r="AV385" s="13" t="s">
        <v>84</v>
      </c>
      <c r="AW385" s="13" t="s">
        <v>37</v>
      </c>
      <c r="AX385" s="13" t="s">
        <v>76</v>
      </c>
      <c r="AY385" s="200" t="s">
        <v>157</v>
      </c>
    </row>
    <row r="386" spans="2:51" s="14" customFormat="1" ht="10">
      <c r="B386" s="201"/>
      <c r="C386" s="202"/>
      <c r="D386" s="192" t="s">
        <v>165</v>
      </c>
      <c r="E386" s="203" t="s">
        <v>19</v>
      </c>
      <c r="F386" s="204" t="s">
        <v>461</v>
      </c>
      <c r="G386" s="202"/>
      <c r="H386" s="205">
        <v>2.41</v>
      </c>
      <c r="I386" s="206"/>
      <c r="J386" s="202"/>
      <c r="K386" s="202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165</v>
      </c>
      <c r="AU386" s="211" t="s">
        <v>86</v>
      </c>
      <c r="AV386" s="14" t="s">
        <v>86</v>
      </c>
      <c r="AW386" s="14" t="s">
        <v>37</v>
      </c>
      <c r="AX386" s="14" t="s">
        <v>76</v>
      </c>
      <c r="AY386" s="211" t="s">
        <v>157</v>
      </c>
    </row>
    <row r="387" spans="2:51" s="14" customFormat="1" ht="10">
      <c r="B387" s="201"/>
      <c r="C387" s="202"/>
      <c r="D387" s="192" t="s">
        <v>165</v>
      </c>
      <c r="E387" s="203" t="s">
        <v>19</v>
      </c>
      <c r="F387" s="204" t="s">
        <v>462</v>
      </c>
      <c r="G387" s="202"/>
      <c r="H387" s="205">
        <v>1.928</v>
      </c>
      <c r="I387" s="206"/>
      <c r="J387" s="202"/>
      <c r="K387" s="202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165</v>
      </c>
      <c r="AU387" s="211" t="s">
        <v>86</v>
      </c>
      <c r="AV387" s="14" t="s">
        <v>86</v>
      </c>
      <c r="AW387" s="14" t="s">
        <v>37</v>
      </c>
      <c r="AX387" s="14" t="s">
        <v>76</v>
      </c>
      <c r="AY387" s="211" t="s">
        <v>157</v>
      </c>
    </row>
    <row r="388" spans="2:51" s="13" customFormat="1" ht="10">
      <c r="B388" s="190"/>
      <c r="C388" s="191"/>
      <c r="D388" s="192" t="s">
        <v>165</v>
      </c>
      <c r="E388" s="193" t="s">
        <v>19</v>
      </c>
      <c r="F388" s="194" t="s">
        <v>463</v>
      </c>
      <c r="G388" s="191"/>
      <c r="H388" s="193" t="s">
        <v>19</v>
      </c>
      <c r="I388" s="195"/>
      <c r="J388" s="191"/>
      <c r="K388" s="191"/>
      <c r="L388" s="196"/>
      <c r="M388" s="197"/>
      <c r="N388" s="198"/>
      <c r="O388" s="198"/>
      <c r="P388" s="198"/>
      <c r="Q388" s="198"/>
      <c r="R388" s="198"/>
      <c r="S388" s="198"/>
      <c r="T388" s="199"/>
      <c r="AT388" s="200" t="s">
        <v>165</v>
      </c>
      <c r="AU388" s="200" t="s">
        <v>86</v>
      </c>
      <c r="AV388" s="13" t="s">
        <v>84</v>
      </c>
      <c r="AW388" s="13" t="s">
        <v>37</v>
      </c>
      <c r="AX388" s="13" t="s">
        <v>76</v>
      </c>
      <c r="AY388" s="200" t="s">
        <v>157</v>
      </c>
    </row>
    <row r="389" spans="2:51" s="14" customFormat="1" ht="10">
      <c r="B389" s="201"/>
      <c r="C389" s="202"/>
      <c r="D389" s="192" t="s">
        <v>165</v>
      </c>
      <c r="E389" s="203" t="s">
        <v>19</v>
      </c>
      <c r="F389" s="204" t="s">
        <v>464</v>
      </c>
      <c r="G389" s="202"/>
      <c r="H389" s="205">
        <v>0.333</v>
      </c>
      <c r="I389" s="206"/>
      <c r="J389" s="202"/>
      <c r="K389" s="202"/>
      <c r="L389" s="207"/>
      <c r="M389" s="208"/>
      <c r="N389" s="209"/>
      <c r="O389" s="209"/>
      <c r="P389" s="209"/>
      <c r="Q389" s="209"/>
      <c r="R389" s="209"/>
      <c r="S389" s="209"/>
      <c r="T389" s="210"/>
      <c r="AT389" s="211" t="s">
        <v>165</v>
      </c>
      <c r="AU389" s="211" t="s">
        <v>86</v>
      </c>
      <c r="AV389" s="14" t="s">
        <v>86</v>
      </c>
      <c r="AW389" s="14" t="s">
        <v>37</v>
      </c>
      <c r="AX389" s="14" t="s">
        <v>76</v>
      </c>
      <c r="AY389" s="211" t="s">
        <v>157</v>
      </c>
    </row>
    <row r="390" spans="2:51" s="14" customFormat="1" ht="10">
      <c r="B390" s="201"/>
      <c r="C390" s="202"/>
      <c r="D390" s="192" t="s">
        <v>165</v>
      </c>
      <c r="E390" s="203" t="s">
        <v>19</v>
      </c>
      <c r="F390" s="204" t="s">
        <v>465</v>
      </c>
      <c r="G390" s="202"/>
      <c r="H390" s="205">
        <v>2.677</v>
      </c>
      <c r="I390" s="206"/>
      <c r="J390" s="202"/>
      <c r="K390" s="202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165</v>
      </c>
      <c r="AU390" s="211" t="s">
        <v>86</v>
      </c>
      <c r="AV390" s="14" t="s">
        <v>86</v>
      </c>
      <c r="AW390" s="14" t="s">
        <v>37</v>
      </c>
      <c r="AX390" s="14" t="s">
        <v>76</v>
      </c>
      <c r="AY390" s="211" t="s">
        <v>157</v>
      </c>
    </row>
    <row r="391" spans="2:51" s="15" customFormat="1" ht="10">
      <c r="B391" s="217"/>
      <c r="C391" s="218"/>
      <c r="D391" s="192" t="s">
        <v>165</v>
      </c>
      <c r="E391" s="219" t="s">
        <v>19</v>
      </c>
      <c r="F391" s="220" t="s">
        <v>183</v>
      </c>
      <c r="G391" s="218"/>
      <c r="H391" s="221">
        <v>7.348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165</v>
      </c>
      <c r="AU391" s="227" t="s">
        <v>86</v>
      </c>
      <c r="AV391" s="15" t="s">
        <v>163</v>
      </c>
      <c r="AW391" s="15" t="s">
        <v>37</v>
      </c>
      <c r="AX391" s="15" t="s">
        <v>84</v>
      </c>
      <c r="AY391" s="227" t="s">
        <v>157</v>
      </c>
    </row>
    <row r="392" spans="1:65" s="2" customFormat="1" ht="14.4" customHeight="1">
      <c r="A392" s="36"/>
      <c r="B392" s="37"/>
      <c r="C392" s="176" t="s">
        <v>466</v>
      </c>
      <c r="D392" s="176" t="s">
        <v>159</v>
      </c>
      <c r="E392" s="177" t="s">
        <v>467</v>
      </c>
      <c r="F392" s="178" t="s">
        <v>468</v>
      </c>
      <c r="G392" s="179" t="s">
        <v>176</v>
      </c>
      <c r="H392" s="180">
        <v>5.18</v>
      </c>
      <c r="I392" s="181"/>
      <c r="J392" s="182">
        <f>ROUND(I392*H392,2)</f>
        <v>0</v>
      </c>
      <c r="K392" s="183"/>
      <c r="L392" s="41"/>
      <c r="M392" s="184" t="s">
        <v>19</v>
      </c>
      <c r="N392" s="185" t="s">
        <v>47</v>
      </c>
      <c r="O392" s="66"/>
      <c r="P392" s="186">
        <f>O392*H392</f>
        <v>0</v>
      </c>
      <c r="Q392" s="186">
        <v>0.00247</v>
      </c>
      <c r="R392" s="186">
        <f>Q392*H392</f>
        <v>0.0127946</v>
      </c>
      <c r="S392" s="186">
        <v>0</v>
      </c>
      <c r="T392" s="187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8" t="s">
        <v>163</v>
      </c>
      <c r="AT392" s="188" t="s">
        <v>159</v>
      </c>
      <c r="AU392" s="188" t="s">
        <v>86</v>
      </c>
      <c r="AY392" s="19" t="s">
        <v>157</v>
      </c>
      <c r="BE392" s="189">
        <f>IF(N392="základní",J392,0)</f>
        <v>0</v>
      </c>
      <c r="BF392" s="189">
        <f>IF(N392="snížená",J392,0)</f>
        <v>0</v>
      </c>
      <c r="BG392" s="189">
        <f>IF(N392="zákl. přenesená",J392,0)</f>
        <v>0</v>
      </c>
      <c r="BH392" s="189">
        <f>IF(N392="sníž. přenesená",J392,0)</f>
        <v>0</v>
      </c>
      <c r="BI392" s="189">
        <f>IF(N392="nulová",J392,0)</f>
        <v>0</v>
      </c>
      <c r="BJ392" s="19" t="s">
        <v>84</v>
      </c>
      <c r="BK392" s="189">
        <f>ROUND(I392*H392,2)</f>
        <v>0</v>
      </c>
      <c r="BL392" s="19" t="s">
        <v>163</v>
      </c>
      <c r="BM392" s="188" t="s">
        <v>469</v>
      </c>
    </row>
    <row r="393" spans="1:47" s="2" customFormat="1" ht="10">
      <c r="A393" s="36"/>
      <c r="B393" s="37"/>
      <c r="C393" s="38"/>
      <c r="D393" s="212" t="s">
        <v>178</v>
      </c>
      <c r="E393" s="38"/>
      <c r="F393" s="213" t="s">
        <v>470</v>
      </c>
      <c r="G393" s="38"/>
      <c r="H393" s="38"/>
      <c r="I393" s="214"/>
      <c r="J393" s="38"/>
      <c r="K393" s="38"/>
      <c r="L393" s="41"/>
      <c r="M393" s="215"/>
      <c r="N393" s="216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178</v>
      </c>
      <c r="AU393" s="19" t="s">
        <v>86</v>
      </c>
    </row>
    <row r="394" spans="2:51" s="13" customFormat="1" ht="10">
      <c r="B394" s="190"/>
      <c r="C394" s="191"/>
      <c r="D394" s="192" t="s">
        <v>165</v>
      </c>
      <c r="E394" s="193" t="s">
        <v>19</v>
      </c>
      <c r="F394" s="194" t="s">
        <v>289</v>
      </c>
      <c r="G394" s="191"/>
      <c r="H394" s="193" t="s">
        <v>19</v>
      </c>
      <c r="I394" s="195"/>
      <c r="J394" s="191"/>
      <c r="K394" s="191"/>
      <c r="L394" s="196"/>
      <c r="M394" s="197"/>
      <c r="N394" s="198"/>
      <c r="O394" s="198"/>
      <c r="P394" s="198"/>
      <c r="Q394" s="198"/>
      <c r="R394" s="198"/>
      <c r="S394" s="198"/>
      <c r="T394" s="199"/>
      <c r="AT394" s="200" t="s">
        <v>165</v>
      </c>
      <c r="AU394" s="200" t="s">
        <v>86</v>
      </c>
      <c r="AV394" s="13" t="s">
        <v>84</v>
      </c>
      <c r="AW394" s="13" t="s">
        <v>37</v>
      </c>
      <c r="AX394" s="13" t="s">
        <v>76</v>
      </c>
      <c r="AY394" s="200" t="s">
        <v>157</v>
      </c>
    </row>
    <row r="395" spans="2:51" s="13" customFormat="1" ht="10">
      <c r="B395" s="190"/>
      <c r="C395" s="191"/>
      <c r="D395" s="192" t="s">
        <v>165</v>
      </c>
      <c r="E395" s="193" t="s">
        <v>19</v>
      </c>
      <c r="F395" s="194" t="s">
        <v>459</v>
      </c>
      <c r="G395" s="191"/>
      <c r="H395" s="193" t="s">
        <v>19</v>
      </c>
      <c r="I395" s="195"/>
      <c r="J395" s="191"/>
      <c r="K395" s="191"/>
      <c r="L395" s="196"/>
      <c r="M395" s="197"/>
      <c r="N395" s="198"/>
      <c r="O395" s="198"/>
      <c r="P395" s="198"/>
      <c r="Q395" s="198"/>
      <c r="R395" s="198"/>
      <c r="S395" s="198"/>
      <c r="T395" s="199"/>
      <c r="AT395" s="200" t="s">
        <v>165</v>
      </c>
      <c r="AU395" s="200" t="s">
        <v>86</v>
      </c>
      <c r="AV395" s="13" t="s">
        <v>84</v>
      </c>
      <c r="AW395" s="13" t="s">
        <v>37</v>
      </c>
      <c r="AX395" s="13" t="s">
        <v>76</v>
      </c>
      <c r="AY395" s="200" t="s">
        <v>157</v>
      </c>
    </row>
    <row r="396" spans="2:51" s="13" customFormat="1" ht="10">
      <c r="B396" s="190"/>
      <c r="C396" s="191"/>
      <c r="D396" s="192" t="s">
        <v>165</v>
      </c>
      <c r="E396" s="193" t="s">
        <v>19</v>
      </c>
      <c r="F396" s="194" t="s">
        <v>424</v>
      </c>
      <c r="G396" s="191"/>
      <c r="H396" s="193" t="s">
        <v>19</v>
      </c>
      <c r="I396" s="195"/>
      <c r="J396" s="191"/>
      <c r="K396" s="191"/>
      <c r="L396" s="196"/>
      <c r="M396" s="197"/>
      <c r="N396" s="198"/>
      <c r="O396" s="198"/>
      <c r="P396" s="198"/>
      <c r="Q396" s="198"/>
      <c r="R396" s="198"/>
      <c r="S396" s="198"/>
      <c r="T396" s="199"/>
      <c r="AT396" s="200" t="s">
        <v>165</v>
      </c>
      <c r="AU396" s="200" t="s">
        <v>86</v>
      </c>
      <c r="AV396" s="13" t="s">
        <v>84</v>
      </c>
      <c r="AW396" s="13" t="s">
        <v>37</v>
      </c>
      <c r="AX396" s="13" t="s">
        <v>76</v>
      </c>
      <c r="AY396" s="200" t="s">
        <v>157</v>
      </c>
    </row>
    <row r="397" spans="2:51" s="13" customFormat="1" ht="10">
      <c r="B397" s="190"/>
      <c r="C397" s="191"/>
      <c r="D397" s="192" t="s">
        <v>165</v>
      </c>
      <c r="E397" s="193" t="s">
        <v>19</v>
      </c>
      <c r="F397" s="194" t="s">
        <v>460</v>
      </c>
      <c r="G397" s="191"/>
      <c r="H397" s="193" t="s">
        <v>19</v>
      </c>
      <c r="I397" s="195"/>
      <c r="J397" s="191"/>
      <c r="K397" s="191"/>
      <c r="L397" s="196"/>
      <c r="M397" s="197"/>
      <c r="N397" s="198"/>
      <c r="O397" s="198"/>
      <c r="P397" s="198"/>
      <c r="Q397" s="198"/>
      <c r="R397" s="198"/>
      <c r="S397" s="198"/>
      <c r="T397" s="199"/>
      <c r="AT397" s="200" t="s">
        <v>165</v>
      </c>
      <c r="AU397" s="200" t="s">
        <v>86</v>
      </c>
      <c r="AV397" s="13" t="s">
        <v>84</v>
      </c>
      <c r="AW397" s="13" t="s">
        <v>37</v>
      </c>
      <c r="AX397" s="13" t="s">
        <v>76</v>
      </c>
      <c r="AY397" s="200" t="s">
        <v>157</v>
      </c>
    </row>
    <row r="398" spans="2:51" s="14" customFormat="1" ht="10">
      <c r="B398" s="201"/>
      <c r="C398" s="202"/>
      <c r="D398" s="192" t="s">
        <v>165</v>
      </c>
      <c r="E398" s="203" t="s">
        <v>19</v>
      </c>
      <c r="F398" s="204" t="s">
        <v>471</v>
      </c>
      <c r="G398" s="202"/>
      <c r="H398" s="205">
        <v>2.714</v>
      </c>
      <c r="I398" s="206"/>
      <c r="J398" s="202"/>
      <c r="K398" s="202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165</v>
      </c>
      <c r="AU398" s="211" t="s">
        <v>86</v>
      </c>
      <c r="AV398" s="14" t="s">
        <v>86</v>
      </c>
      <c r="AW398" s="14" t="s">
        <v>37</v>
      </c>
      <c r="AX398" s="14" t="s">
        <v>76</v>
      </c>
      <c r="AY398" s="211" t="s">
        <v>157</v>
      </c>
    </row>
    <row r="399" spans="2:51" s="14" customFormat="1" ht="10">
      <c r="B399" s="201"/>
      <c r="C399" s="202"/>
      <c r="D399" s="192" t="s">
        <v>165</v>
      </c>
      <c r="E399" s="203" t="s">
        <v>19</v>
      </c>
      <c r="F399" s="204" t="s">
        <v>472</v>
      </c>
      <c r="G399" s="202"/>
      <c r="H399" s="205">
        <v>2.364</v>
      </c>
      <c r="I399" s="206"/>
      <c r="J399" s="202"/>
      <c r="K399" s="202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165</v>
      </c>
      <c r="AU399" s="211" t="s">
        <v>86</v>
      </c>
      <c r="AV399" s="14" t="s">
        <v>86</v>
      </c>
      <c r="AW399" s="14" t="s">
        <v>37</v>
      </c>
      <c r="AX399" s="14" t="s">
        <v>76</v>
      </c>
      <c r="AY399" s="211" t="s">
        <v>157</v>
      </c>
    </row>
    <row r="400" spans="2:51" s="13" customFormat="1" ht="10">
      <c r="B400" s="190"/>
      <c r="C400" s="191"/>
      <c r="D400" s="192" t="s">
        <v>165</v>
      </c>
      <c r="E400" s="193" t="s">
        <v>19</v>
      </c>
      <c r="F400" s="194" t="s">
        <v>463</v>
      </c>
      <c r="G400" s="191"/>
      <c r="H400" s="193" t="s">
        <v>19</v>
      </c>
      <c r="I400" s="195"/>
      <c r="J400" s="191"/>
      <c r="K400" s="191"/>
      <c r="L400" s="196"/>
      <c r="M400" s="197"/>
      <c r="N400" s="198"/>
      <c r="O400" s="198"/>
      <c r="P400" s="198"/>
      <c r="Q400" s="198"/>
      <c r="R400" s="198"/>
      <c r="S400" s="198"/>
      <c r="T400" s="199"/>
      <c r="AT400" s="200" t="s">
        <v>165</v>
      </c>
      <c r="AU400" s="200" t="s">
        <v>86</v>
      </c>
      <c r="AV400" s="13" t="s">
        <v>84</v>
      </c>
      <c r="AW400" s="13" t="s">
        <v>37</v>
      </c>
      <c r="AX400" s="13" t="s">
        <v>76</v>
      </c>
      <c r="AY400" s="200" t="s">
        <v>157</v>
      </c>
    </row>
    <row r="401" spans="2:51" s="14" customFormat="1" ht="10">
      <c r="B401" s="201"/>
      <c r="C401" s="202"/>
      <c r="D401" s="192" t="s">
        <v>165</v>
      </c>
      <c r="E401" s="203" t="s">
        <v>19</v>
      </c>
      <c r="F401" s="204" t="s">
        <v>473</v>
      </c>
      <c r="G401" s="202"/>
      <c r="H401" s="205">
        <v>0.102</v>
      </c>
      <c r="I401" s="206"/>
      <c r="J401" s="202"/>
      <c r="K401" s="202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165</v>
      </c>
      <c r="AU401" s="211" t="s">
        <v>86</v>
      </c>
      <c r="AV401" s="14" t="s">
        <v>86</v>
      </c>
      <c r="AW401" s="14" t="s">
        <v>37</v>
      </c>
      <c r="AX401" s="14" t="s">
        <v>76</v>
      </c>
      <c r="AY401" s="211" t="s">
        <v>157</v>
      </c>
    </row>
    <row r="402" spans="2:51" s="15" customFormat="1" ht="10">
      <c r="B402" s="217"/>
      <c r="C402" s="218"/>
      <c r="D402" s="192" t="s">
        <v>165</v>
      </c>
      <c r="E402" s="219" t="s">
        <v>19</v>
      </c>
      <c r="F402" s="220" t="s">
        <v>183</v>
      </c>
      <c r="G402" s="218"/>
      <c r="H402" s="221">
        <v>5.18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165</v>
      </c>
      <c r="AU402" s="227" t="s">
        <v>86</v>
      </c>
      <c r="AV402" s="15" t="s">
        <v>163</v>
      </c>
      <c r="AW402" s="15" t="s">
        <v>37</v>
      </c>
      <c r="AX402" s="15" t="s">
        <v>84</v>
      </c>
      <c r="AY402" s="227" t="s">
        <v>157</v>
      </c>
    </row>
    <row r="403" spans="1:65" s="2" customFormat="1" ht="14.4" customHeight="1">
      <c r="A403" s="36"/>
      <c r="B403" s="37"/>
      <c r="C403" s="176" t="s">
        <v>474</v>
      </c>
      <c r="D403" s="176" t="s">
        <v>159</v>
      </c>
      <c r="E403" s="177" t="s">
        <v>475</v>
      </c>
      <c r="F403" s="178" t="s">
        <v>476</v>
      </c>
      <c r="G403" s="179" t="s">
        <v>176</v>
      </c>
      <c r="H403" s="180">
        <v>5.18</v>
      </c>
      <c r="I403" s="181"/>
      <c r="J403" s="182">
        <f>ROUND(I403*H403,2)</f>
        <v>0</v>
      </c>
      <c r="K403" s="183"/>
      <c r="L403" s="41"/>
      <c r="M403" s="184" t="s">
        <v>19</v>
      </c>
      <c r="N403" s="185" t="s">
        <v>47</v>
      </c>
      <c r="O403" s="66"/>
      <c r="P403" s="186">
        <f>O403*H403</f>
        <v>0</v>
      </c>
      <c r="Q403" s="186">
        <v>0</v>
      </c>
      <c r="R403" s="186">
        <f>Q403*H403</f>
        <v>0</v>
      </c>
      <c r="S403" s="186">
        <v>0</v>
      </c>
      <c r="T403" s="187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8" t="s">
        <v>163</v>
      </c>
      <c r="AT403" s="188" t="s">
        <v>159</v>
      </c>
      <c r="AU403" s="188" t="s">
        <v>86</v>
      </c>
      <c r="AY403" s="19" t="s">
        <v>157</v>
      </c>
      <c r="BE403" s="189">
        <f>IF(N403="základní",J403,0)</f>
        <v>0</v>
      </c>
      <c r="BF403" s="189">
        <f>IF(N403="snížená",J403,0)</f>
        <v>0</v>
      </c>
      <c r="BG403" s="189">
        <f>IF(N403="zákl. přenesená",J403,0)</f>
        <v>0</v>
      </c>
      <c r="BH403" s="189">
        <f>IF(N403="sníž. přenesená",J403,0)</f>
        <v>0</v>
      </c>
      <c r="BI403" s="189">
        <f>IF(N403="nulová",J403,0)</f>
        <v>0</v>
      </c>
      <c r="BJ403" s="19" t="s">
        <v>84</v>
      </c>
      <c r="BK403" s="189">
        <f>ROUND(I403*H403,2)</f>
        <v>0</v>
      </c>
      <c r="BL403" s="19" t="s">
        <v>163</v>
      </c>
      <c r="BM403" s="188" t="s">
        <v>477</v>
      </c>
    </row>
    <row r="404" spans="1:47" s="2" customFormat="1" ht="10">
      <c r="A404" s="36"/>
      <c r="B404" s="37"/>
      <c r="C404" s="38"/>
      <c r="D404" s="212" t="s">
        <v>178</v>
      </c>
      <c r="E404" s="38"/>
      <c r="F404" s="213" t="s">
        <v>478</v>
      </c>
      <c r="G404" s="38"/>
      <c r="H404" s="38"/>
      <c r="I404" s="214"/>
      <c r="J404" s="38"/>
      <c r="K404" s="38"/>
      <c r="L404" s="41"/>
      <c r="M404" s="215"/>
      <c r="N404" s="216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178</v>
      </c>
      <c r="AU404" s="19" t="s">
        <v>86</v>
      </c>
    </row>
    <row r="405" spans="2:51" s="13" customFormat="1" ht="10">
      <c r="B405" s="190"/>
      <c r="C405" s="191"/>
      <c r="D405" s="192" t="s">
        <v>165</v>
      </c>
      <c r="E405" s="193" t="s">
        <v>19</v>
      </c>
      <c r="F405" s="194" t="s">
        <v>289</v>
      </c>
      <c r="G405" s="191"/>
      <c r="H405" s="193" t="s">
        <v>19</v>
      </c>
      <c r="I405" s="195"/>
      <c r="J405" s="191"/>
      <c r="K405" s="191"/>
      <c r="L405" s="196"/>
      <c r="M405" s="197"/>
      <c r="N405" s="198"/>
      <c r="O405" s="198"/>
      <c r="P405" s="198"/>
      <c r="Q405" s="198"/>
      <c r="R405" s="198"/>
      <c r="S405" s="198"/>
      <c r="T405" s="199"/>
      <c r="AT405" s="200" t="s">
        <v>165</v>
      </c>
      <c r="AU405" s="200" t="s">
        <v>86</v>
      </c>
      <c r="AV405" s="13" t="s">
        <v>84</v>
      </c>
      <c r="AW405" s="13" t="s">
        <v>37</v>
      </c>
      <c r="AX405" s="13" t="s">
        <v>76</v>
      </c>
      <c r="AY405" s="200" t="s">
        <v>157</v>
      </c>
    </row>
    <row r="406" spans="2:51" s="13" customFormat="1" ht="10">
      <c r="B406" s="190"/>
      <c r="C406" s="191"/>
      <c r="D406" s="192" t="s">
        <v>165</v>
      </c>
      <c r="E406" s="193" t="s">
        <v>19</v>
      </c>
      <c r="F406" s="194" t="s">
        <v>459</v>
      </c>
      <c r="G406" s="191"/>
      <c r="H406" s="193" t="s">
        <v>19</v>
      </c>
      <c r="I406" s="195"/>
      <c r="J406" s="191"/>
      <c r="K406" s="191"/>
      <c r="L406" s="196"/>
      <c r="M406" s="197"/>
      <c r="N406" s="198"/>
      <c r="O406" s="198"/>
      <c r="P406" s="198"/>
      <c r="Q406" s="198"/>
      <c r="R406" s="198"/>
      <c r="S406" s="198"/>
      <c r="T406" s="199"/>
      <c r="AT406" s="200" t="s">
        <v>165</v>
      </c>
      <c r="AU406" s="200" t="s">
        <v>86</v>
      </c>
      <c r="AV406" s="13" t="s">
        <v>84</v>
      </c>
      <c r="AW406" s="13" t="s">
        <v>37</v>
      </c>
      <c r="AX406" s="13" t="s">
        <v>76</v>
      </c>
      <c r="AY406" s="200" t="s">
        <v>157</v>
      </c>
    </row>
    <row r="407" spans="2:51" s="13" customFormat="1" ht="10">
      <c r="B407" s="190"/>
      <c r="C407" s="191"/>
      <c r="D407" s="192" t="s">
        <v>165</v>
      </c>
      <c r="E407" s="193" t="s">
        <v>19</v>
      </c>
      <c r="F407" s="194" t="s">
        <v>424</v>
      </c>
      <c r="G407" s="191"/>
      <c r="H407" s="193" t="s">
        <v>19</v>
      </c>
      <c r="I407" s="195"/>
      <c r="J407" s="191"/>
      <c r="K407" s="191"/>
      <c r="L407" s="196"/>
      <c r="M407" s="197"/>
      <c r="N407" s="198"/>
      <c r="O407" s="198"/>
      <c r="P407" s="198"/>
      <c r="Q407" s="198"/>
      <c r="R407" s="198"/>
      <c r="S407" s="198"/>
      <c r="T407" s="199"/>
      <c r="AT407" s="200" t="s">
        <v>165</v>
      </c>
      <c r="AU407" s="200" t="s">
        <v>86</v>
      </c>
      <c r="AV407" s="13" t="s">
        <v>84</v>
      </c>
      <c r="AW407" s="13" t="s">
        <v>37</v>
      </c>
      <c r="AX407" s="13" t="s">
        <v>76</v>
      </c>
      <c r="AY407" s="200" t="s">
        <v>157</v>
      </c>
    </row>
    <row r="408" spans="2:51" s="13" customFormat="1" ht="10">
      <c r="B408" s="190"/>
      <c r="C408" s="191"/>
      <c r="D408" s="192" t="s">
        <v>165</v>
      </c>
      <c r="E408" s="193" t="s">
        <v>19</v>
      </c>
      <c r="F408" s="194" t="s">
        <v>460</v>
      </c>
      <c r="G408" s="191"/>
      <c r="H408" s="193" t="s">
        <v>19</v>
      </c>
      <c r="I408" s="195"/>
      <c r="J408" s="191"/>
      <c r="K408" s="191"/>
      <c r="L408" s="196"/>
      <c r="M408" s="197"/>
      <c r="N408" s="198"/>
      <c r="O408" s="198"/>
      <c r="P408" s="198"/>
      <c r="Q408" s="198"/>
      <c r="R408" s="198"/>
      <c r="S408" s="198"/>
      <c r="T408" s="199"/>
      <c r="AT408" s="200" t="s">
        <v>165</v>
      </c>
      <c r="AU408" s="200" t="s">
        <v>86</v>
      </c>
      <c r="AV408" s="13" t="s">
        <v>84</v>
      </c>
      <c r="AW408" s="13" t="s">
        <v>37</v>
      </c>
      <c r="AX408" s="13" t="s">
        <v>76</v>
      </c>
      <c r="AY408" s="200" t="s">
        <v>157</v>
      </c>
    </row>
    <row r="409" spans="2:51" s="14" customFormat="1" ht="10">
      <c r="B409" s="201"/>
      <c r="C409" s="202"/>
      <c r="D409" s="192" t="s">
        <v>165</v>
      </c>
      <c r="E409" s="203" t="s">
        <v>19</v>
      </c>
      <c r="F409" s="204" t="s">
        <v>479</v>
      </c>
      <c r="G409" s="202"/>
      <c r="H409" s="205">
        <v>5.18</v>
      </c>
      <c r="I409" s="206"/>
      <c r="J409" s="202"/>
      <c r="K409" s="202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165</v>
      </c>
      <c r="AU409" s="211" t="s">
        <v>86</v>
      </c>
      <c r="AV409" s="14" t="s">
        <v>86</v>
      </c>
      <c r="AW409" s="14" t="s">
        <v>37</v>
      </c>
      <c r="AX409" s="14" t="s">
        <v>84</v>
      </c>
      <c r="AY409" s="211" t="s">
        <v>157</v>
      </c>
    </row>
    <row r="410" spans="1:65" s="2" customFormat="1" ht="14.4" customHeight="1">
      <c r="A410" s="36"/>
      <c r="B410" s="37"/>
      <c r="C410" s="176" t="s">
        <v>480</v>
      </c>
      <c r="D410" s="176" t="s">
        <v>159</v>
      </c>
      <c r="E410" s="177" t="s">
        <v>481</v>
      </c>
      <c r="F410" s="178" t="s">
        <v>482</v>
      </c>
      <c r="G410" s="179" t="s">
        <v>483</v>
      </c>
      <c r="H410" s="180">
        <v>0.588</v>
      </c>
      <c r="I410" s="181"/>
      <c r="J410" s="182">
        <f>ROUND(I410*H410,2)</f>
        <v>0</v>
      </c>
      <c r="K410" s="183"/>
      <c r="L410" s="41"/>
      <c r="M410" s="184" t="s">
        <v>19</v>
      </c>
      <c r="N410" s="185" t="s">
        <v>47</v>
      </c>
      <c r="O410" s="66"/>
      <c r="P410" s="186">
        <f>O410*H410</f>
        <v>0</v>
      </c>
      <c r="Q410" s="186">
        <v>1.06062</v>
      </c>
      <c r="R410" s="186">
        <f>Q410*H410</f>
        <v>0.6236445599999999</v>
      </c>
      <c r="S410" s="186">
        <v>0</v>
      </c>
      <c r="T410" s="187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8" t="s">
        <v>163</v>
      </c>
      <c r="AT410" s="188" t="s">
        <v>159</v>
      </c>
      <c r="AU410" s="188" t="s">
        <v>86</v>
      </c>
      <c r="AY410" s="19" t="s">
        <v>157</v>
      </c>
      <c r="BE410" s="189">
        <f>IF(N410="základní",J410,0)</f>
        <v>0</v>
      </c>
      <c r="BF410" s="189">
        <f>IF(N410="snížená",J410,0)</f>
        <v>0</v>
      </c>
      <c r="BG410" s="189">
        <f>IF(N410="zákl. přenesená",J410,0)</f>
        <v>0</v>
      </c>
      <c r="BH410" s="189">
        <f>IF(N410="sníž. přenesená",J410,0)</f>
        <v>0</v>
      </c>
      <c r="BI410" s="189">
        <f>IF(N410="nulová",J410,0)</f>
        <v>0</v>
      </c>
      <c r="BJ410" s="19" t="s">
        <v>84</v>
      </c>
      <c r="BK410" s="189">
        <f>ROUND(I410*H410,2)</f>
        <v>0</v>
      </c>
      <c r="BL410" s="19" t="s">
        <v>163</v>
      </c>
      <c r="BM410" s="188" t="s">
        <v>484</v>
      </c>
    </row>
    <row r="411" spans="1:47" s="2" customFormat="1" ht="10">
      <c r="A411" s="36"/>
      <c r="B411" s="37"/>
      <c r="C411" s="38"/>
      <c r="D411" s="212" t="s">
        <v>178</v>
      </c>
      <c r="E411" s="38"/>
      <c r="F411" s="213" t="s">
        <v>485</v>
      </c>
      <c r="G411" s="38"/>
      <c r="H411" s="38"/>
      <c r="I411" s="214"/>
      <c r="J411" s="38"/>
      <c r="K411" s="38"/>
      <c r="L411" s="41"/>
      <c r="M411" s="215"/>
      <c r="N411" s="216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178</v>
      </c>
      <c r="AU411" s="19" t="s">
        <v>86</v>
      </c>
    </row>
    <row r="412" spans="2:51" s="13" customFormat="1" ht="10">
      <c r="B412" s="190"/>
      <c r="C412" s="191"/>
      <c r="D412" s="192" t="s">
        <v>165</v>
      </c>
      <c r="E412" s="193" t="s">
        <v>19</v>
      </c>
      <c r="F412" s="194" t="s">
        <v>343</v>
      </c>
      <c r="G412" s="191"/>
      <c r="H412" s="193" t="s">
        <v>19</v>
      </c>
      <c r="I412" s="195"/>
      <c r="J412" s="191"/>
      <c r="K412" s="191"/>
      <c r="L412" s="196"/>
      <c r="M412" s="197"/>
      <c r="N412" s="198"/>
      <c r="O412" s="198"/>
      <c r="P412" s="198"/>
      <c r="Q412" s="198"/>
      <c r="R412" s="198"/>
      <c r="S412" s="198"/>
      <c r="T412" s="199"/>
      <c r="AT412" s="200" t="s">
        <v>165</v>
      </c>
      <c r="AU412" s="200" t="s">
        <v>86</v>
      </c>
      <c r="AV412" s="13" t="s">
        <v>84</v>
      </c>
      <c r="AW412" s="13" t="s">
        <v>37</v>
      </c>
      <c r="AX412" s="13" t="s">
        <v>76</v>
      </c>
      <c r="AY412" s="200" t="s">
        <v>157</v>
      </c>
    </row>
    <row r="413" spans="2:51" s="13" customFormat="1" ht="10">
      <c r="B413" s="190"/>
      <c r="C413" s="191"/>
      <c r="D413" s="192" t="s">
        <v>165</v>
      </c>
      <c r="E413" s="193" t="s">
        <v>19</v>
      </c>
      <c r="F413" s="194" t="s">
        <v>459</v>
      </c>
      <c r="G413" s="191"/>
      <c r="H413" s="193" t="s">
        <v>19</v>
      </c>
      <c r="I413" s="195"/>
      <c r="J413" s="191"/>
      <c r="K413" s="191"/>
      <c r="L413" s="196"/>
      <c r="M413" s="197"/>
      <c r="N413" s="198"/>
      <c r="O413" s="198"/>
      <c r="P413" s="198"/>
      <c r="Q413" s="198"/>
      <c r="R413" s="198"/>
      <c r="S413" s="198"/>
      <c r="T413" s="199"/>
      <c r="AT413" s="200" t="s">
        <v>165</v>
      </c>
      <c r="AU413" s="200" t="s">
        <v>86</v>
      </c>
      <c r="AV413" s="13" t="s">
        <v>84</v>
      </c>
      <c r="AW413" s="13" t="s">
        <v>37</v>
      </c>
      <c r="AX413" s="13" t="s">
        <v>76</v>
      </c>
      <c r="AY413" s="200" t="s">
        <v>157</v>
      </c>
    </row>
    <row r="414" spans="2:51" s="13" customFormat="1" ht="10">
      <c r="B414" s="190"/>
      <c r="C414" s="191"/>
      <c r="D414" s="192" t="s">
        <v>165</v>
      </c>
      <c r="E414" s="193" t="s">
        <v>19</v>
      </c>
      <c r="F414" s="194" t="s">
        <v>424</v>
      </c>
      <c r="G414" s="191"/>
      <c r="H414" s="193" t="s">
        <v>19</v>
      </c>
      <c r="I414" s="195"/>
      <c r="J414" s="191"/>
      <c r="K414" s="191"/>
      <c r="L414" s="196"/>
      <c r="M414" s="197"/>
      <c r="N414" s="198"/>
      <c r="O414" s="198"/>
      <c r="P414" s="198"/>
      <c r="Q414" s="198"/>
      <c r="R414" s="198"/>
      <c r="S414" s="198"/>
      <c r="T414" s="199"/>
      <c r="AT414" s="200" t="s">
        <v>165</v>
      </c>
      <c r="AU414" s="200" t="s">
        <v>86</v>
      </c>
      <c r="AV414" s="13" t="s">
        <v>84</v>
      </c>
      <c r="AW414" s="13" t="s">
        <v>37</v>
      </c>
      <c r="AX414" s="13" t="s">
        <v>76</v>
      </c>
      <c r="AY414" s="200" t="s">
        <v>157</v>
      </c>
    </row>
    <row r="415" spans="2:51" s="13" customFormat="1" ht="10">
      <c r="B415" s="190"/>
      <c r="C415" s="191"/>
      <c r="D415" s="192" t="s">
        <v>165</v>
      </c>
      <c r="E415" s="193" t="s">
        <v>19</v>
      </c>
      <c r="F415" s="194" t="s">
        <v>460</v>
      </c>
      <c r="G415" s="191"/>
      <c r="H415" s="193" t="s">
        <v>19</v>
      </c>
      <c r="I415" s="195"/>
      <c r="J415" s="191"/>
      <c r="K415" s="191"/>
      <c r="L415" s="196"/>
      <c r="M415" s="197"/>
      <c r="N415" s="198"/>
      <c r="O415" s="198"/>
      <c r="P415" s="198"/>
      <c r="Q415" s="198"/>
      <c r="R415" s="198"/>
      <c r="S415" s="198"/>
      <c r="T415" s="199"/>
      <c r="AT415" s="200" t="s">
        <v>165</v>
      </c>
      <c r="AU415" s="200" t="s">
        <v>86</v>
      </c>
      <c r="AV415" s="13" t="s">
        <v>84</v>
      </c>
      <c r="AW415" s="13" t="s">
        <v>37</v>
      </c>
      <c r="AX415" s="13" t="s">
        <v>76</v>
      </c>
      <c r="AY415" s="200" t="s">
        <v>157</v>
      </c>
    </row>
    <row r="416" spans="2:51" s="13" customFormat="1" ht="10">
      <c r="B416" s="190"/>
      <c r="C416" s="191"/>
      <c r="D416" s="192" t="s">
        <v>165</v>
      </c>
      <c r="E416" s="193" t="s">
        <v>19</v>
      </c>
      <c r="F416" s="194" t="s">
        <v>486</v>
      </c>
      <c r="G416" s="191"/>
      <c r="H416" s="193" t="s">
        <v>19</v>
      </c>
      <c r="I416" s="195"/>
      <c r="J416" s="191"/>
      <c r="K416" s="191"/>
      <c r="L416" s="196"/>
      <c r="M416" s="197"/>
      <c r="N416" s="198"/>
      <c r="O416" s="198"/>
      <c r="P416" s="198"/>
      <c r="Q416" s="198"/>
      <c r="R416" s="198"/>
      <c r="S416" s="198"/>
      <c r="T416" s="199"/>
      <c r="AT416" s="200" t="s">
        <v>165</v>
      </c>
      <c r="AU416" s="200" t="s">
        <v>86</v>
      </c>
      <c r="AV416" s="13" t="s">
        <v>84</v>
      </c>
      <c r="AW416" s="13" t="s">
        <v>37</v>
      </c>
      <c r="AX416" s="13" t="s">
        <v>76</v>
      </c>
      <c r="AY416" s="200" t="s">
        <v>157</v>
      </c>
    </row>
    <row r="417" spans="2:51" s="13" customFormat="1" ht="10">
      <c r="B417" s="190"/>
      <c r="C417" s="191"/>
      <c r="D417" s="192" t="s">
        <v>165</v>
      </c>
      <c r="E417" s="193" t="s">
        <v>19</v>
      </c>
      <c r="F417" s="194" t="s">
        <v>487</v>
      </c>
      <c r="G417" s="191"/>
      <c r="H417" s="193" t="s">
        <v>19</v>
      </c>
      <c r="I417" s="195"/>
      <c r="J417" s="191"/>
      <c r="K417" s="191"/>
      <c r="L417" s="196"/>
      <c r="M417" s="197"/>
      <c r="N417" s="198"/>
      <c r="O417" s="198"/>
      <c r="P417" s="198"/>
      <c r="Q417" s="198"/>
      <c r="R417" s="198"/>
      <c r="S417" s="198"/>
      <c r="T417" s="199"/>
      <c r="AT417" s="200" t="s">
        <v>165</v>
      </c>
      <c r="AU417" s="200" t="s">
        <v>86</v>
      </c>
      <c r="AV417" s="13" t="s">
        <v>84</v>
      </c>
      <c r="AW417" s="13" t="s">
        <v>37</v>
      </c>
      <c r="AX417" s="13" t="s">
        <v>76</v>
      </c>
      <c r="AY417" s="200" t="s">
        <v>157</v>
      </c>
    </row>
    <row r="418" spans="2:51" s="13" customFormat="1" ht="10">
      <c r="B418" s="190"/>
      <c r="C418" s="191"/>
      <c r="D418" s="192" t="s">
        <v>165</v>
      </c>
      <c r="E418" s="193" t="s">
        <v>19</v>
      </c>
      <c r="F418" s="194" t="s">
        <v>488</v>
      </c>
      <c r="G418" s="191"/>
      <c r="H418" s="193" t="s">
        <v>19</v>
      </c>
      <c r="I418" s="195"/>
      <c r="J418" s="191"/>
      <c r="K418" s="191"/>
      <c r="L418" s="196"/>
      <c r="M418" s="197"/>
      <c r="N418" s="198"/>
      <c r="O418" s="198"/>
      <c r="P418" s="198"/>
      <c r="Q418" s="198"/>
      <c r="R418" s="198"/>
      <c r="S418" s="198"/>
      <c r="T418" s="199"/>
      <c r="AT418" s="200" t="s">
        <v>165</v>
      </c>
      <c r="AU418" s="200" t="s">
        <v>86</v>
      </c>
      <c r="AV418" s="13" t="s">
        <v>84</v>
      </c>
      <c r="AW418" s="13" t="s">
        <v>37</v>
      </c>
      <c r="AX418" s="13" t="s">
        <v>76</v>
      </c>
      <c r="AY418" s="200" t="s">
        <v>157</v>
      </c>
    </row>
    <row r="419" spans="2:51" s="14" customFormat="1" ht="10">
      <c r="B419" s="201"/>
      <c r="C419" s="202"/>
      <c r="D419" s="192" t="s">
        <v>165</v>
      </c>
      <c r="E419" s="203" t="s">
        <v>19</v>
      </c>
      <c r="F419" s="204" t="s">
        <v>489</v>
      </c>
      <c r="G419" s="202"/>
      <c r="H419" s="205">
        <v>0.588</v>
      </c>
      <c r="I419" s="206"/>
      <c r="J419" s="202"/>
      <c r="K419" s="202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165</v>
      </c>
      <c r="AU419" s="211" t="s">
        <v>86</v>
      </c>
      <c r="AV419" s="14" t="s">
        <v>86</v>
      </c>
      <c r="AW419" s="14" t="s">
        <v>37</v>
      </c>
      <c r="AX419" s="14" t="s">
        <v>84</v>
      </c>
      <c r="AY419" s="211" t="s">
        <v>157</v>
      </c>
    </row>
    <row r="420" spans="1:65" s="2" customFormat="1" ht="14.4" customHeight="1">
      <c r="A420" s="36"/>
      <c r="B420" s="37"/>
      <c r="C420" s="176" t="s">
        <v>490</v>
      </c>
      <c r="D420" s="176" t="s">
        <v>159</v>
      </c>
      <c r="E420" s="177" t="s">
        <v>491</v>
      </c>
      <c r="F420" s="178" t="s">
        <v>492</v>
      </c>
      <c r="G420" s="179" t="s">
        <v>254</v>
      </c>
      <c r="H420" s="180">
        <v>11.712</v>
      </c>
      <c r="I420" s="181"/>
      <c r="J420" s="182">
        <f>ROUND(I420*H420,2)</f>
        <v>0</v>
      </c>
      <c r="K420" s="183"/>
      <c r="L420" s="41"/>
      <c r="M420" s="184" t="s">
        <v>19</v>
      </c>
      <c r="N420" s="185" t="s">
        <v>47</v>
      </c>
      <c r="O420" s="66"/>
      <c r="P420" s="186">
        <f>O420*H420</f>
        <v>0</v>
      </c>
      <c r="Q420" s="186">
        <v>2.45329</v>
      </c>
      <c r="R420" s="186">
        <f>Q420*H420</f>
        <v>28.73293248</v>
      </c>
      <c r="S420" s="186">
        <v>0</v>
      </c>
      <c r="T420" s="187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8" t="s">
        <v>163</v>
      </c>
      <c r="AT420" s="188" t="s">
        <v>159</v>
      </c>
      <c r="AU420" s="188" t="s">
        <v>86</v>
      </c>
      <c r="AY420" s="19" t="s">
        <v>157</v>
      </c>
      <c r="BE420" s="189">
        <f>IF(N420="základní",J420,0)</f>
        <v>0</v>
      </c>
      <c r="BF420" s="189">
        <f>IF(N420="snížená",J420,0)</f>
        <v>0</v>
      </c>
      <c r="BG420" s="189">
        <f>IF(N420="zákl. přenesená",J420,0)</f>
        <v>0</v>
      </c>
      <c r="BH420" s="189">
        <f>IF(N420="sníž. přenesená",J420,0)</f>
        <v>0</v>
      </c>
      <c r="BI420" s="189">
        <f>IF(N420="nulová",J420,0)</f>
        <v>0</v>
      </c>
      <c r="BJ420" s="19" t="s">
        <v>84</v>
      </c>
      <c r="BK420" s="189">
        <f>ROUND(I420*H420,2)</f>
        <v>0</v>
      </c>
      <c r="BL420" s="19" t="s">
        <v>163</v>
      </c>
      <c r="BM420" s="188" t="s">
        <v>493</v>
      </c>
    </row>
    <row r="421" spans="1:47" s="2" customFormat="1" ht="10">
      <c r="A421" s="36"/>
      <c r="B421" s="37"/>
      <c r="C421" s="38"/>
      <c r="D421" s="212" t="s">
        <v>178</v>
      </c>
      <c r="E421" s="38"/>
      <c r="F421" s="213" t="s">
        <v>494</v>
      </c>
      <c r="G421" s="38"/>
      <c r="H421" s="38"/>
      <c r="I421" s="214"/>
      <c r="J421" s="38"/>
      <c r="K421" s="38"/>
      <c r="L421" s="41"/>
      <c r="M421" s="215"/>
      <c r="N421" s="216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178</v>
      </c>
      <c r="AU421" s="19" t="s">
        <v>86</v>
      </c>
    </row>
    <row r="422" spans="2:51" s="13" customFormat="1" ht="10">
      <c r="B422" s="190"/>
      <c r="C422" s="191"/>
      <c r="D422" s="192" t="s">
        <v>165</v>
      </c>
      <c r="E422" s="193" t="s">
        <v>19</v>
      </c>
      <c r="F422" s="194" t="s">
        <v>289</v>
      </c>
      <c r="G422" s="191"/>
      <c r="H422" s="193" t="s">
        <v>19</v>
      </c>
      <c r="I422" s="195"/>
      <c r="J422" s="191"/>
      <c r="K422" s="191"/>
      <c r="L422" s="196"/>
      <c r="M422" s="197"/>
      <c r="N422" s="198"/>
      <c r="O422" s="198"/>
      <c r="P422" s="198"/>
      <c r="Q422" s="198"/>
      <c r="R422" s="198"/>
      <c r="S422" s="198"/>
      <c r="T422" s="199"/>
      <c r="AT422" s="200" t="s">
        <v>165</v>
      </c>
      <c r="AU422" s="200" t="s">
        <v>86</v>
      </c>
      <c r="AV422" s="13" t="s">
        <v>84</v>
      </c>
      <c r="AW422" s="13" t="s">
        <v>37</v>
      </c>
      <c r="AX422" s="13" t="s">
        <v>76</v>
      </c>
      <c r="AY422" s="200" t="s">
        <v>157</v>
      </c>
    </row>
    <row r="423" spans="2:51" s="13" customFormat="1" ht="10">
      <c r="B423" s="190"/>
      <c r="C423" s="191"/>
      <c r="D423" s="192" t="s">
        <v>165</v>
      </c>
      <c r="E423" s="193" t="s">
        <v>19</v>
      </c>
      <c r="F423" s="194" t="s">
        <v>290</v>
      </c>
      <c r="G423" s="191"/>
      <c r="H423" s="193" t="s">
        <v>19</v>
      </c>
      <c r="I423" s="195"/>
      <c r="J423" s="191"/>
      <c r="K423" s="191"/>
      <c r="L423" s="196"/>
      <c r="M423" s="197"/>
      <c r="N423" s="198"/>
      <c r="O423" s="198"/>
      <c r="P423" s="198"/>
      <c r="Q423" s="198"/>
      <c r="R423" s="198"/>
      <c r="S423" s="198"/>
      <c r="T423" s="199"/>
      <c r="AT423" s="200" t="s">
        <v>165</v>
      </c>
      <c r="AU423" s="200" t="s">
        <v>86</v>
      </c>
      <c r="AV423" s="13" t="s">
        <v>84</v>
      </c>
      <c r="AW423" s="13" t="s">
        <v>37</v>
      </c>
      <c r="AX423" s="13" t="s">
        <v>76</v>
      </c>
      <c r="AY423" s="200" t="s">
        <v>157</v>
      </c>
    </row>
    <row r="424" spans="2:51" s="13" customFormat="1" ht="10">
      <c r="B424" s="190"/>
      <c r="C424" s="191"/>
      <c r="D424" s="192" t="s">
        <v>165</v>
      </c>
      <c r="E424" s="193" t="s">
        <v>19</v>
      </c>
      <c r="F424" s="194" t="s">
        <v>495</v>
      </c>
      <c r="G424" s="191"/>
      <c r="H424" s="193" t="s">
        <v>19</v>
      </c>
      <c r="I424" s="195"/>
      <c r="J424" s="191"/>
      <c r="K424" s="191"/>
      <c r="L424" s="196"/>
      <c r="M424" s="197"/>
      <c r="N424" s="198"/>
      <c r="O424" s="198"/>
      <c r="P424" s="198"/>
      <c r="Q424" s="198"/>
      <c r="R424" s="198"/>
      <c r="S424" s="198"/>
      <c r="T424" s="199"/>
      <c r="AT424" s="200" t="s">
        <v>165</v>
      </c>
      <c r="AU424" s="200" t="s">
        <v>86</v>
      </c>
      <c r="AV424" s="13" t="s">
        <v>84</v>
      </c>
      <c r="AW424" s="13" t="s">
        <v>37</v>
      </c>
      <c r="AX424" s="13" t="s">
        <v>76</v>
      </c>
      <c r="AY424" s="200" t="s">
        <v>157</v>
      </c>
    </row>
    <row r="425" spans="2:51" s="14" customFormat="1" ht="10">
      <c r="B425" s="201"/>
      <c r="C425" s="202"/>
      <c r="D425" s="192" t="s">
        <v>165</v>
      </c>
      <c r="E425" s="203" t="s">
        <v>19</v>
      </c>
      <c r="F425" s="204" t="s">
        <v>496</v>
      </c>
      <c r="G425" s="202"/>
      <c r="H425" s="205">
        <v>11.712</v>
      </c>
      <c r="I425" s="206"/>
      <c r="J425" s="202"/>
      <c r="K425" s="202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165</v>
      </c>
      <c r="AU425" s="211" t="s">
        <v>86</v>
      </c>
      <c r="AV425" s="14" t="s">
        <v>86</v>
      </c>
      <c r="AW425" s="14" t="s">
        <v>37</v>
      </c>
      <c r="AX425" s="14" t="s">
        <v>76</v>
      </c>
      <c r="AY425" s="211" t="s">
        <v>157</v>
      </c>
    </row>
    <row r="426" spans="2:51" s="15" customFormat="1" ht="10">
      <c r="B426" s="217"/>
      <c r="C426" s="218"/>
      <c r="D426" s="192" t="s">
        <v>165</v>
      </c>
      <c r="E426" s="219" t="s">
        <v>19</v>
      </c>
      <c r="F426" s="220" t="s">
        <v>183</v>
      </c>
      <c r="G426" s="218"/>
      <c r="H426" s="221">
        <v>11.712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165</v>
      </c>
      <c r="AU426" s="227" t="s">
        <v>86</v>
      </c>
      <c r="AV426" s="15" t="s">
        <v>163</v>
      </c>
      <c r="AW426" s="15" t="s">
        <v>37</v>
      </c>
      <c r="AX426" s="15" t="s">
        <v>84</v>
      </c>
      <c r="AY426" s="227" t="s">
        <v>157</v>
      </c>
    </row>
    <row r="427" spans="1:65" s="2" customFormat="1" ht="19.75" customHeight="1">
      <c r="A427" s="36"/>
      <c r="B427" s="37"/>
      <c r="C427" s="176" t="s">
        <v>497</v>
      </c>
      <c r="D427" s="176" t="s">
        <v>159</v>
      </c>
      <c r="E427" s="177" t="s">
        <v>498</v>
      </c>
      <c r="F427" s="178" t="s">
        <v>499</v>
      </c>
      <c r="G427" s="179" t="s">
        <v>254</v>
      </c>
      <c r="H427" s="180">
        <v>3.9</v>
      </c>
      <c r="I427" s="181"/>
      <c r="J427" s="182">
        <f>ROUND(I427*H427,2)</f>
        <v>0</v>
      </c>
      <c r="K427" s="183"/>
      <c r="L427" s="41"/>
      <c r="M427" s="184" t="s">
        <v>19</v>
      </c>
      <c r="N427" s="185" t="s">
        <v>47</v>
      </c>
      <c r="O427" s="66"/>
      <c r="P427" s="186">
        <f>O427*H427</f>
        <v>0</v>
      </c>
      <c r="Q427" s="186">
        <v>2.45329</v>
      </c>
      <c r="R427" s="186">
        <f>Q427*H427</f>
        <v>9.567831</v>
      </c>
      <c r="S427" s="186">
        <v>0</v>
      </c>
      <c r="T427" s="187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8" t="s">
        <v>163</v>
      </c>
      <c r="AT427" s="188" t="s">
        <v>159</v>
      </c>
      <c r="AU427" s="188" t="s">
        <v>86</v>
      </c>
      <c r="AY427" s="19" t="s">
        <v>157</v>
      </c>
      <c r="BE427" s="189">
        <f>IF(N427="základní",J427,0)</f>
        <v>0</v>
      </c>
      <c r="BF427" s="189">
        <f>IF(N427="snížená",J427,0)</f>
        <v>0</v>
      </c>
      <c r="BG427" s="189">
        <f>IF(N427="zákl. přenesená",J427,0)</f>
        <v>0</v>
      </c>
      <c r="BH427" s="189">
        <f>IF(N427="sníž. přenesená",J427,0)</f>
        <v>0</v>
      </c>
      <c r="BI427" s="189">
        <f>IF(N427="nulová",J427,0)</f>
        <v>0</v>
      </c>
      <c r="BJ427" s="19" t="s">
        <v>84</v>
      </c>
      <c r="BK427" s="189">
        <f>ROUND(I427*H427,2)</f>
        <v>0</v>
      </c>
      <c r="BL427" s="19" t="s">
        <v>163</v>
      </c>
      <c r="BM427" s="188" t="s">
        <v>500</v>
      </c>
    </row>
    <row r="428" spans="1:47" s="2" customFormat="1" ht="10">
      <c r="A428" s="36"/>
      <c r="B428" s="37"/>
      <c r="C428" s="38"/>
      <c r="D428" s="212" t="s">
        <v>178</v>
      </c>
      <c r="E428" s="38"/>
      <c r="F428" s="213" t="s">
        <v>501</v>
      </c>
      <c r="G428" s="38"/>
      <c r="H428" s="38"/>
      <c r="I428" s="214"/>
      <c r="J428" s="38"/>
      <c r="K428" s="38"/>
      <c r="L428" s="41"/>
      <c r="M428" s="215"/>
      <c r="N428" s="216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178</v>
      </c>
      <c r="AU428" s="19" t="s">
        <v>86</v>
      </c>
    </row>
    <row r="429" spans="2:51" s="13" customFormat="1" ht="10">
      <c r="B429" s="190"/>
      <c r="C429" s="191"/>
      <c r="D429" s="192" t="s">
        <v>165</v>
      </c>
      <c r="E429" s="193" t="s">
        <v>19</v>
      </c>
      <c r="F429" s="194" t="s">
        <v>438</v>
      </c>
      <c r="G429" s="191"/>
      <c r="H429" s="193" t="s">
        <v>19</v>
      </c>
      <c r="I429" s="195"/>
      <c r="J429" s="191"/>
      <c r="K429" s="191"/>
      <c r="L429" s="196"/>
      <c r="M429" s="197"/>
      <c r="N429" s="198"/>
      <c r="O429" s="198"/>
      <c r="P429" s="198"/>
      <c r="Q429" s="198"/>
      <c r="R429" s="198"/>
      <c r="S429" s="198"/>
      <c r="T429" s="199"/>
      <c r="AT429" s="200" t="s">
        <v>165</v>
      </c>
      <c r="AU429" s="200" t="s">
        <v>86</v>
      </c>
      <c r="AV429" s="13" t="s">
        <v>84</v>
      </c>
      <c r="AW429" s="13" t="s">
        <v>37</v>
      </c>
      <c r="AX429" s="13" t="s">
        <v>76</v>
      </c>
      <c r="AY429" s="200" t="s">
        <v>157</v>
      </c>
    </row>
    <row r="430" spans="2:51" s="13" customFormat="1" ht="10">
      <c r="B430" s="190"/>
      <c r="C430" s="191"/>
      <c r="D430" s="192" t="s">
        <v>165</v>
      </c>
      <c r="E430" s="193" t="s">
        <v>19</v>
      </c>
      <c r="F430" s="194" t="s">
        <v>268</v>
      </c>
      <c r="G430" s="191"/>
      <c r="H430" s="193" t="s">
        <v>19</v>
      </c>
      <c r="I430" s="195"/>
      <c r="J430" s="191"/>
      <c r="K430" s="191"/>
      <c r="L430" s="196"/>
      <c r="M430" s="197"/>
      <c r="N430" s="198"/>
      <c r="O430" s="198"/>
      <c r="P430" s="198"/>
      <c r="Q430" s="198"/>
      <c r="R430" s="198"/>
      <c r="S430" s="198"/>
      <c r="T430" s="199"/>
      <c r="AT430" s="200" t="s">
        <v>165</v>
      </c>
      <c r="AU430" s="200" t="s">
        <v>86</v>
      </c>
      <c r="AV430" s="13" t="s">
        <v>84</v>
      </c>
      <c r="AW430" s="13" t="s">
        <v>37</v>
      </c>
      <c r="AX430" s="13" t="s">
        <v>76</v>
      </c>
      <c r="AY430" s="200" t="s">
        <v>157</v>
      </c>
    </row>
    <row r="431" spans="2:51" s="13" customFormat="1" ht="10">
      <c r="B431" s="190"/>
      <c r="C431" s="191"/>
      <c r="D431" s="192" t="s">
        <v>165</v>
      </c>
      <c r="E431" s="193" t="s">
        <v>19</v>
      </c>
      <c r="F431" s="194" t="s">
        <v>502</v>
      </c>
      <c r="G431" s="191"/>
      <c r="H431" s="193" t="s">
        <v>19</v>
      </c>
      <c r="I431" s="195"/>
      <c r="J431" s="191"/>
      <c r="K431" s="191"/>
      <c r="L431" s="196"/>
      <c r="M431" s="197"/>
      <c r="N431" s="198"/>
      <c r="O431" s="198"/>
      <c r="P431" s="198"/>
      <c r="Q431" s="198"/>
      <c r="R431" s="198"/>
      <c r="S431" s="198"/>
      <c r="T431" s="199"/>
      <c r="AT431" s="200" t="s">
        <v>165</v>
      </c>
      <c r="AU431" s="200" t="s">
        <v>86</v>
      </c>
      <c r="AV431" s="13" t="s">
        <v>84</v>
      </c>
      <c r="AW431" s="13" t="s">
        <v>37</v>
      </c>
      <c r="AX431" s="13" t="s">
        <v>76</v>
      </c>
      <c r="AY431" s="200" t="s">
        <v>157</v>
      </c>
    </row>
    <row r="432" spans="2:51" s="14" customFormat="1" ht="10">
      <c r="B432" s="201"/>
      <c r="C432" s="202"/>
      <c r="D432" s="192" t="s">
        <v>165</v>
      </c>
      <c r="E432" s="203" t="s">
        <v>19</v>
      </c>
      <c r="F432" s="204" t="s">
        <v>503</v>
      </c>
      <c r="G432" s="202"/>
      <c r="H432" s="205">
        <v>2.4</v>
      </c>
      <c r="I432" s="206"/>
      <c r="J432" s="202"/>
      <c r="K432" s="202"/>
      <c r="L432" s="207"/>
      <c r="M432" s="208"/>
      <c r="N432" s="209"/>
      <c r="O432" s="209"/>
      <c r="P432" s="209"/>
      <c r="Q432" s="209"/>
      <c r="R432" s="209"/>
      <c r="S432" s="209"/>
      <c r="T432" s="210"/>
      <c r="AT432" s="211" t="s">
        <v>165</v>
      </c>
      <c r="AU432" s="211" t="s">
        <v>86</v>
      </c>
      <c r="AV432" s="14" t="s">
        <v>86</v>
      </c>
      <c r="AW432" s="14" t="s">
        <v>37</v>
      </c>
      <c r="AX432" s="14" t="s">
        <v>76</v>
      </c>
      <c r="AY432" s="211" t="s">
        <v>157</v>
      </c>
    </row>
    <row r="433" spans="2:51" s="14" customFormat="1" ht="10">
      <c r="B433" s="201"/>
      <c r="C433" s="202"/>
      <c r="D433" s="192" t="s">
        <v>165</v>
      </c>
      <c r="E433" s="203" t="s">
        <v>19</v>
      </c>
      <c r="F433" s="204" t="s">
        <v>504</v>
      </c>
      <c r="G433" s="202"/>
      <c r="H433" s="205">
        <v>0.6</v>
      </c>
      <c r="I433" s="206"/>
      <c r="J433" s="202"/>
      <c r="K433" s="202"/>
      <c r="L433" s="207"/>
      <c r="M433" s="208"/>
      <c r="N433" s="209"/>
      <c r="O433" s="209"/>
      <c r="P433" s="209"/>
      <c r="Q433" s="209"/>
      <c r="R433" s="209"/>
      <c r="S433" s="209"/>
      <c r="T433" s="210"/>
      <c r="AT433" s="211" t="s">
        <v>165</v>
      </c>
      <c r="AU433" s="211" t="s">
        <v>86</v>
      </c>
      <c r="AV433" s="14" t="s">
        <v>86</v>
      </c>
      <c r="AW433" s="14" t="s">
        <v>37</v>
      </c>
      <c r="AX433" s="14" t="s">
        <v>76</v>
      </c>
      <c r="AY433" s="211" t="s">
        <v>157</v>
      </c>
    </row>
    <row r="434" spans="2:51" s="13" customFormat="1" ht="10">
      <c r="B434" s="190"/>
      <c r="C434" s="191"/>
      <c r="D434" s="192" t="s">
        <v>165</v>
      </c>
      <c r="E434" s="193" t="s">
        <v>19</v>
      </c>
      <c r="F434" s="194" t="s">
        <v>505</v>
      </c>
      <c r="G434" s="191"/>
      <c r="H434" s="193" t="s">
        <v>19</v>
      </c>
      <c r="I434" s="195"/>
      <c r="J434" s="191"/>
      <c r="K434" s="191"/>
      <c r="L434" s="196"/>
      <c r="M434" s="197"/>
      <c r="N434" s="198"/>
      <c r="O434" s="198"/>
      <c r="P434" s="198"/>
      <c r="Q434" s="198"/>
      <c r="R434" s="198"/>
      <c r="S434" s="198"/>
      <c r="T434" s="199"/>
      <c r="AT434" s="200" t="s">
        <v>165</v>
      </c>
      <c r="AU434" s="200" t="s">
        <v>86</v>
      </c>
      <c r="AV434" s="13" t="s">
        <v>84</v>
      </c>
      <c r="AW434" s="13" t="s">
        <v>37</v>
      </c>
      <c r="AX434" s="13" t="s">
        <v>76</v>
      </c>
      <c r="AY434" s="200" t="s">
        <v>157</v>
      </c>
    </row>
    <row r="435" spans="2:51" s="14" customFormat="1" ht="10">
      <c r="B435" s="201"/>
      <c r="C435" s="202"/>
      <c r="D435" s="192" t="s">
        <v>165</v>
      </c>
      <c r="E435" s="203" t="s">
        <v>19</v>
      </c>
      <c r="F435" s="204" t="s">
        <v>506</v>
      </c>
      <c r="G435" s="202"/>
      <c r="H435" s="205">
        <v>0.2</v>
      </c>
      <c r="I435" s="206"/>
      <c r="J435" s="202"/>
      <c r="K435" s="202"/>
      <c r="L435" s="207"/>
      <c r="M435" s="208"/>
      <c r="N435" s="209"/>
      <c r="O435" s="209"/>
      <c r="P435" s="209"/>
      <c r="Q435" s="209"/>
      <c r="R435" s="209"/>
      <c r="S435" s="209"/>
      <c r="T435" s="210"/>
      <c r="AT435" s="211" t="s">
        <v>165</v>
      </c>
      <c r="AU435" s="211" t="s">
        <v>86</v>
      </c>
      <c r="AV435" s="14" t="s">
        <v>86</v>
      </c>
      <c r="AW435" s="14" t="s">
        <v>37</v>
      </c>
      <c r="AX435" s="14" t="s">
        <v>76</v>
      </c>
      <c r="AY435" s="211" t="s">
        <v>157</v>
      </c>
    </row>
    <row r="436" spans="2:51" s="14" customFormat="1" ht="10">
      <c r="B436" s="201"/>
      <c r="C436" s="202"/>
      <c r="D436" s="192" t="s">
        <v>165</v>
      </c>
      <c r="E436" s="203" t="s">
        <v>19</v>
      </c>
      <c r="F436" s="204" t="s">
        <v>507</v>
      </c>
      <c r="G436" s="202"/>
      <c r="H436" s="205">
        <v>0.2</v>
      </c>
      <c r="I436" s="206"/>
      <c r="J436" s="202"/>
      <c r="K436" s="202"/>
      <c r="L436" s="207"/>
      <c r="M436" s="208"/>
      <c r="N436" s="209"/>
      <c r="O436" s="209"/>
      <c r="P436" s="209"/>
      <c r="Q436" s="209"/>
      <c r="R436" s="209"/>
      <c r="S436" s="209"/>
      <c r="T436" s="210"/>
      <c r="AT436" s="211" t="s">
        <v>165</v>
      </c>
      <c r="AU436" s="211" t="s">
        <v>86</v>
      </c>
      <c r="AV436" s="14" t="s">
        <v>86</v>
      </c>
      <c r="AW436" s="14" t="s">
        <v>37</v>
      </c>
      <c r="AX436" s="14" t="s">
        <v>76</v>
      </c>
      <c r="AY436" s="211" t="s">
        <v>157</v>
      </c>
    </row>
    <row r="437" spans="2:51" s="13" customFormat="1" ht="10">
      <c r="B437" s="190"/>
      <c r="C437" s="191"/>
      <c r="D437" s="192" t="s">
        <v>165</v>
      </c>
      <c r="E437" s="193" t="s">
        <v>19</v>
      </c>
      <c r="F437" s="194" t="s">
        <v>508</v>
      </c>
      <c r="G437" s="191"/>
      <c r="H437" s="193" t="s">
        <v>19</v>
      </c>
      <c r="I437" s="195"/>
      <c r="J437" s="191"/>
      <c r="K437" s="191"/>
      <c r="L437" s="196"/>
      <c r="M437" s="197"/>
      <c r="N437" s="198"/>
      <c r="O437" s="198"/>
      <c r="P437" s="198"/>
      <c r="Q437" s="198"/>
      <c r="R437" s="198"/>
      <c r="S437" s="198"/>
      <c r="T437" s="199"/>
      <c r="AT437" s="200" t="s">
        <v>165</v>
      </c>
      <c r="AU437" s="200" t="s">
        <v>86</v>
      </c>
      <c r="AV437" s="13" t="s">
        <v>84</v>
      </c>
      <c r="AW437" s="13" t="s">
        <v>37</v>
      </c>
      <c r="AX437" s="13" t="s">
        <v>76</v>
      </c>
      <c r="AY437" s="200" t="s">
        <v>157</v>
      </c>
    </row>
    <row r="438" spans="2:51" s="14" customFormat="1" ht="10">
      <c r="B438" s="201"/>
      <c r="C438" s="202"/>
      <c r="D438" s="192" t="s">
        <v>165</v>
      </c>
      <c r="E438" s="203" t="s">
        <v>19</v>
      </c>
      <c r="F438" s="204" t="s">
        <v>509</v>
      </c>
      <c r="G438" s="202"/>
      <c r="H438" s="205">
        <v>0.5</v>
      </c>
      <c r="I438" s="206"/>
      <c r="J438" s="202"/>
      <c r="K438" s="202"/>
      <c r="L438" s="207"/>
      <c r="M438" s="208"/>
      <c r="N438" s="209"/>
      <c r="O438" s="209"/>
      <c r="P438" s="209"/>
      <c r="Q438" s="209"/>
      <c r="R438" s="209"/>
      <c r="S438" s="209"/>
      <c r="T438" s="210"/>
      <c r="AT438" s="211" t="s">
        <v>165</v>
      </c>
      <c r="AU438" s="211" t="s">
        <v>86</v>
      </c>
      <c r="AV438" s="14" t="s">
        <v>86</v>
      </c>
      <c r="AW438" s="14" t="s">
        <v>37</v>
      </c>
      <c r="AX438" s="14" t="s">
        <v>76</v>
      </c>
      <c r="AY438" s="211" t="s">
        <v>157</v>
      </c>
    </row>
    <row r="439" spans="2:51" s="15" customFormat="1" ht="10">
      <c r="B439" s="217"/>
      <c r="C439" s="218"/>
      <c r="D439" s="192" t="s">
        <v>165</v>
      </c>
      <c r="E439" s="219" t="s">
        <v>19</v>
      </c>
      <c r="F439" s="220" t="s">
        <v>183</v>
      </c>
      <c r="G439" s="218"/>
      <c r="H439" s="221">
        <v>3.9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165</v>
      </c>
      <c r="AU439" s="227" t="s">
        <v>86</v>
      </c>
      <c r="AV439" s="15" t="s">
        <v>163</v>
      </c>
      <c r="AW439" s="15" t="s">
        <v>37</v>
      </c>
      <c r="AX439" s="15" t="s">
        <v>84</v>
      </c>
      <c r="AY439" s="227" t="s">
        <v>157</v>
      </c>
    </row>
    <row r="440" spans="1:65" s="2" customFormat="1" ht="19.75" customHeight="1">
      <c r="A440" s="36"/>
      <c r="B440" s="37"/>
      <c r="C440" s="176" t="s">
        <v>510</v>
      </c>
      <c r="D440" s="176" t="s">
        <v>159</v>
      </c>
      <c r="E440" s="177" t="s">
        <v>511</v>
      </c>
      <c r="F440" s="178" t="s">
        <v>512</v>
      </c>
      <c r="G440" s="179" t="s">
        <v>254</v>
      </c>
      <c r="H440" s="180">
        <v>0.153</v>
      </c>
      <c r="I440" s="181"/>
      <c r="J440" s="182">
        <f>ROUND(I440*H440,2)</f>
        <v>0</v>
      </c>
      <c r="K440" s="183"/>
      <c r="L440" s="41"/>
      <c r="M440" s="184" t="s">
        <v>19</v>
      </c>
      <c r="N440" s="185" t="s">
        <v>47</v>
      </c>
      <c r="O440" s="66"/>
      <c r="P440" s="186">
        <f>O440*H440</f>
        <v>0</v>
      </c>
      <c r="Q440" s="186">
        <v>2.45329</v>
      </c>
      <c r="R440" s="186">
        <f>Q440*H440</f>
        <v>0.37535336999999996</v>
      </c>
      <c r="S440" s="186">
        <v>0</v>
      </c>
      <c r="T440" s="187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8" t="s">
        <v>163</v>
      </c>
      <c r="AT440" s="188" t="s">
        <v>159</v>
      </c>
      <c r="AU440" s="188" t="s">
        <v>86</v>
      </c>
      <c r="AY440" s="19" t="s">
        <v>157</v>
      </c>
      <c r="BE440" s="189">
        <f>IF(N440="základní",J440,0)</f>
        <v>0</v>
      </c>
      <c r="BF440" s="189">
        <f>IF(N440="snížená",J440,0)</f>
        <v>0</v>
      </c>
      <c r="BG440" s="189">
        <f>IF(N440="zákl. přenesená",J440,0)</f>
        <v>0</v>
      </c>
      <c r="BH440" s="189">
        <f>IF(N440="sníž. přenesená",J440,0)</f>
        <v>0</v>
      </c>
      <c r="BI440" s="189">
        <f>IF(N440="nulová",J440,0)</f>
        <v>0</v>
      </c>
      <c r="BJ440" s="19" t="s">
        <v>84</v>
      </c>
      <c r="BK440" s="189">
        <f>ROUND(I440*H440,2)</f>
        <v>0</v>
      </c>
      <c r="BL440" s="19" t="s">
        <v>163</v>
      </c>
      <c r="BM440" s="188" t="s">
        <v>513</v>
      </c>
    </row>
    <row r="441" spans="2:51" s="13" customFormat="1" ht="10">
      <c r="B441" s="190"/>
      <c r="C441" s="191"/>
      <c r="D441" s="192" t="s">
        <v>165</v>
      </c>
      <c r="E441" s="193" t="s">
        <v>19</v>
      </c>
      <c r="F441" s="194" t="s">
        <v>343</v>
      </c>
      <c r="G441" s="191"/>
      <c r="H441" s="193" t="s">
        <v>19</v>
      </c>
      <c r="I441" s="195"/>
      <c r="J441" s="191"/>
      <c r="K441" s="191"/>
      <c r="L441" s="196"/>
      <c r="M441" s="197"/>
      <c r="N441" s="198"/>
      <c r="O441" s="198"/>
      <c r="P441" s="198"/>
      <c r="Q441" s="198"/>
      <c r="R441" s="198"/>
      <c r="S441" s="198"/>
      <c r="T441" s="199"/>
      <c r="AT441" s="200" t="s">
        <v>165</v>
      </c>
      <c r="AU441" s="200" t="s">
        <v>86</v>
      </c>
      <c r="AV441" s="13" t="s">
        <v>84</v>
      </c>
      <c r="AW441" s="13" t="s">
        <v>37</v>
      </c>
      <c r="AX441" s="13" t="s">
        <v>76</v>
      </c>
      <c r="AY441" s="200" t="s">
        <v>157</v>
      </c>
    </row>
    <row r="442" spans="2:51" s="13" customFormat="1" ht="10">
      <c r="B442" s="190"/>
      <c r="C442" s="191"/>
      <c r="D442" s="192" t="s">
        <v>165</v>
      </c>
      <c r="E442" s="193" t="s">
        <v>19</v>
      </c>
      <c r="F442" s="194" t="s">
        <v>268</v>
      </c>
      <c r="G442" s="191"/>
      <c r="H442" s="193" t="s">
        <v>19</v>
      </c>
      <c r="I442" s="195"/>
      <c r="J442" s="191"/>
      <c r="K442" s="191"/>
      <c r="L442" s="196"/>
      <c r="M442" s="197"/>
      <c r="N442" s="198"/>
      <c r="O442" s="198"/>
      <c r="P442" s="198"/>
      <c r="Q442" s="198"/>
      <c r="R442" s="198"/>
      <c r="S442" s="198"/>
      <c r="T442" s="199"/>
      <c r="AT442" s="200" t="s">
        <v>165</v>
      </c>
      <c r="AU442" s="200" t="s">
        <v>86</v>
      </c>
      <c r="AV442" s="13" t="s">
        <v>84</v>
      </c>
      <c r="AW442" s="13" t="s">
        <v>37</v>
      </c>
      <c r="AX442" s="13" t="s">
        <v>76</v>
      </c>
      <c r="AY442" s="200" t="s">
        <v>157</v>
      </c>
    </row>
    <row r="443" spans="2:51" s="14" customFormat="1" ht="10">
      <c r="B443" s="201"/>
      <c r="C443" s="202"/>
      <c r="D443" s="192" t="s">
        <v>165</v>
      </c>
      <c r="E443" s="203" t="s">
        <v>19</v>
      </c>
      <c r="F443" s="204" t="s">
        <v>514</v>
      </c>
      <c r="G443" s="202"/>
      <c r="H443" s="205">
        <v>0.147</v>
      </c>
      <c r="I443" s="206"/>
      <c r="J443" s="202"/>
      <c r="K443" s="202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165</v>
      </c>
      <c r="AU443" s="211" t="s">
        <v>86</v>
      </c>
      <c r="AV443" s="14" t="s">
        <v>86</v>
      </c>
      <c r="AW443" s="14" t="s">
        <v>37</v>
      </c>
      <c r="AX443" s="14" t="s">
        <v>76</v>
      </c>
      <c r="AY443" s="211" t="s">
        <v>157</v>
      </c>
    </row>
    <row r="444" spans="2:51" s="14" customFormat="1" ht="10">
      <c r="B444" s="201"/>
      <c r="C444" s="202"/>
      <c r="D444" s="192" t="s">
        <v>165</v>
      </c>
      <c r="E444" s="203" t="s">
        <v>19</v>
      </c>
      <c r="F444" s="204" t="s">
        <v>515</v>
      </c>
      <c r="G444" s="202"/>
      <c r="H444" s="205">
        <v>0.006</v>
      </c>
      <c r="I444" s="206"/>
      <c r="J444" s="202"/>
      <c r="K444" s="202"/>
      <c r="L444" s="207"/>
      <c r="M444" s="208"/>
      <c r="N444" s="209"/>
      <c r="O444" s="209"/>
      <c r="P444" s="209"/>
      <c r="Q444" s="209"/>
      <c r="R444" s="209"/>
      <c r="S444" s="209"/>
      <c r="T444" s="210"/>
      <c r="AT444" s="211" t="s">
        <v>165</v>
      </c>
      <c r="AU444" s="211" t="s">
        <v>86</v>
      </c>
      <c r="AV444" s="14" t="s">
        <v>86</v>
      </c>
      <c r="AW444" s="14" t="s">
        <v>37</v>
      </c>
      <c r="AX444" s="14" t="s">
        <v>76</v>
      </c>
      <c r="AY444" s="211" t="s">
        <v>157</v>
      </c>
    </row>
    <row r="445" spans="2:51" s="15" customFormat="1" ht="10">
      <c r="B445" s="217"/>
      <c r="C445" s="218"/>
      <c r="D445" s="192" t="s">
        <v>165</v>
      </c>
      <c r="E445" s="219" t="s">
        <v>19</v>
      </c>
      <c r="F445" s="220" t="s">
        <v>183</v>
      </c>
      <c r="G445" s="218"/>
      <c r="H445" s="221">
        <v>0.153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165</v>
      </c>
      <c r="AU445" s="227" t="s">
        <v>86</v>
      </c>
      <c r="AV445" s="15" t="s">
        <v>163</v>
      </c>
      <c r="AW445" s="15" t="s">
        <v>37</v>
      </c>
      <c r="AX445" s="15" t="s">
        <v>84</v>
      </c>
      <c r="AY445" s="227" t="s">
        <v>157</v>
      </c>
    </row>
    <row r="446" spans="1:65" s="2" customFormat="1" ht="14.4" customHeight="1">
      <c r="A446" s="36"/>
      <c r="B446" s="37"/>
      <c r="C446" s="176" t="s">
        <v>516</v>
      </c>
      <c r="D446" s="176" t="s">
        <v>159</v>
      </c>
      <c r="E446" s="177" t="s">
        <v>517</v>
      </c>
      <c r="F446" s="178" t="s">
        <v>518</v>
      </c>
      <c r="G446" s="179" t="s">
        <v>176</v>
      </c>
      <c r="H446" s="180">
        <v>17.041</v>
      </c>
      <c r="I446" s="181"/>
      <c r="J446" s="182">
        <f>ROUND(I446*H446,2)</f>
        <v>0</v>
      </c>
      <c r="K446" s="183"/>
      <c r="L446" s="41"/>
      <c r="M446" s="184" t="s">
        <v>19</v>
      </c>
      <c r="N446" s="185" t="s">
        <v>47</v>
      </c>
      <c r="O446" s="66"/>
      <c r="P446" s="186">
        <f>O446*H446</f>
        <v>0</v>
      </c>
      <c r="Q446" s="186">
        <v>0.00264</v>
      </c>
      <c r="R446" s="186">
        <f>Q446*H446</f>
        <v>0.04498824</v>
      </c>
      <c r="S446" s="186">
        <v>0</v>
      </c>
      <c r="T446" s="187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8" t="s">
        <v>163</v>
      </c>
      <c r="AT446" s="188" t="s">
        <v>159</v>
      </c>
      <c r="AU446" s="188" t="s">
        <v>86</v>
      </c>
      <c r="AY446" s="19" t="s">
        <v>157</v>
      </c>
      <c r="BE446" s="189">
        <f>IF(N446="základní",J446,0)</f>
        <v>0</v>
      </c>
      <c r="BF446" s="189">
        <f>IF(N446="snížená",J446,0)</f>
        <v>0</v>
      </c>
      <c r="BG446" s="189">
        <f>IF(N446="zákl. přenesená",J446,0)</f>
        <v>0</v>
      </c>
      <c r="BH446" s="189">
        <f>IF(N446="sníž. přenesená",J446,0)</f>
        <v>0</v>
      </c>
      <c r="BI446" s="189">
        <f>IF(N446="nulová",J446,0)</f>
        <v>0</v>
      </c>
      <c r="BJ446" s="19" t="s">
        <v>84</v>
      </c>
      <c r="BK446" s="189">
        <f>ROUND(I446*H446,2)</f>
        <v>0</v>
      </c>
      <c r="BL446" s="19" t="s">
        <v>163</v>
      </c>
      <c r="BM446" s="188" t="s">
        <v>519</v>
      </c>
    </row>
    <row r="447" spans="1:47" s="2" customFormat="1" ht="10">
      <c r="A447" s="36"/>
      <c r="B447" s="37"/>
      <c r="C447" s="38"/>
      <c r="D447" s="212" t="s">
        <v>178</v>
      </c>
      <c r="E447" s="38"/>
      <c r="F447" s="213" t="s">
        <v>520</v>
      </c>
      <c r="G447" s="38"/>
      <c r="H447" s="38"/>
      <c r="I447" s="214"/>
      <c r="J447" s="38"/>
      <c r="K447" s="38"/>
      <c r="L447" s="41"/>
      <c r="M447" s="215"/>
      <c r="N447" s="216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178</v>
      </c>
      <c r="AU447" s="19" t="s">
        <v>86</v>
      </c>
    </row>
    <row r="448" spans="2:51" s="13" customFormat="1" ht="10">
      <c r="B448" s="190"/>
      <c r="C448" s="191"/>
      <c r="D448" s="192" t="s">
        <v>165</v>
      </c>
      <c r="E448" s="193" t="s">
        <v>19</v>
      </c>
      <c r="F448" s="194" t="s">
        <v>343</v>
      </c>
      <c r="G448" s="191"/>
      <c r="H448" s="193" t="s">
        <v>19</v>
      </c>
      <c r="I448" s="195"/>
      <c r="J448" s="191"/>
      <c r="K448" s="191"/>
      <c r="L448" s="196"/>
      <c r="M448" s="197"/>
      <c r="N448" s="198"/>
      <c r="O448" s="198"/>
      <c r="P448" s="198"/>
      <c r="Q448" s="198"/>
      <c r="R448" s="198"/>
      <c r="S448" s="198"/>
      <c r="T448" s="199"/>
      <c r="AT448" s="200" t="s">
        <v>165</v>
      </c>
      <c r="AU448" s="200" t="s">
        <v>86</v>
      </c>
      <c r="AV448" s="13" t="s">
        <v>84</v>
      </c>
      <c r="AW448" s="13" t="s">
        <v>37</v>
      </c>
      <c r="AX448" s="13" t="s">
        <v>76</v>
      </c>
      <c r="AY448" s="200" t="s">
        <v>157</v>
      </c>
    </row>
    <row r="449" spans="2:51" s="13" customFormat="1" ht="10">
      <c r="B449" s="190"/>
      <c r="C449" s="191"/>
      <c r="D449" s="192" t="s">
        <v>165</v>
      </c>
      <c r="E449" s="193" t="s">
        <v>19</v>
      </c>
      <c r="F449" s="194" t="s">
        <v>438</v>
      </c>
      <c r="G449" s="191"/>
      <c r="H449" s="193" t="s">
        <v>19</v>
      </c>
      <c r="I449" s="195"/>
      <c r="J449" s="191"/>
      <c r="K449" s="191"/>
      <c r="L449" s="196"/>
      <c r="M449" s="197"/>
      <c r="N449" s="198"/>
      <c r="O449" s="198"/>
      <c r="P449" s="198"/>
      <c r="Q449" s="198"/>
      <c r="R449" s="198"/>
      <c r="S449" s="198"/>
      <c r="T449" s="199"/>
      <c r="AT449" s="200" t="s">
        <v>165</v>
      </c>
      <c r="AU449" s="200" t="s">
        <v>86</v>
      </c>
      <c r="AV449" s="13" t="s">
        <v>84</v>
      </c>
      <c r="AW449" s="13" t="s">
        <v>37</v>
      </c>
      <c r="AX449" s="13" t="s">
        <v>76</v>
      </c>
      <c r="AY449" s="200" t="s">
        <v>157</v>
      </c>
    </row>
    <row r="450" spans="2:51" s="13" customFormat="1" ht="10">
      <c r="B450" s="190"/>
      <c r="C450" s="191"/>
      <c r="D450" s="192" t="s">
        <v>165</v>
      </c>
      <c r="E450" s="193" t="s">
        <v>19</v>
      </c>
      <c r="F450" s="194" t="s">
        <v>268</v>
      </c>
      <c r="G450" s="191"/>
      <c r="H450" s="193" t="s">
        <v>19</v>
      </c>
      <c r="I450" s="195"/>
      <c r="J450" s="191"/>
      <c r="K450" s="191"/>
      <c r="L450" s="196"/>
      <c r="M450" s="197"/>
      <c r="N450" s="198"/>
      <c r="O450" s="198"/>
      <c r="P450" s="198"/>
      <c r="Q450" s="198"/>
      <c r="R450" s="198"/>
      <c r="S450" s="198"/>
      <c r="T450" s="199"/>
      <c r="AT450" s="200" t="s">
        <v>165</v>
      </c>
      <c r="AU450" s="200" t="s">
        <v>86</v>
      </c>
      <c r="AV450" s="13" t="s">
        <v>84</v>
      </c>
      <c r="AW450" s="13" t="s">
        <v>37</v>
      </c>
      <c r="AX450" s="13" t="s">
        <v>76</v>
      </c>
      <c r="AY450" s="200" t="s">
        <v>157</v>
      </c>
    </row>
    <row r="451" spans="2:51" s="13" customFormat="1" ht="10">
      <c r="B451" s="190"/>
      <c r="C451" s="191"/>
      <c r="D451" s="192" t="s">
        <v>165</v>
      </c>
      <c r="E451" s="193" t="s">
        <v>19</v>
      </c>
      <c r="F451" s="194" t="s">
        <v>502</v>
      </c>
      <c r="G451" s="191"/>
      <c r="H451" s="193" t="s">
        <v>19</v>
      </c>
      <c r="I451" s="195"/>
      <c r="J451" s="191"/>
      <c r="K451" s="191"/>
      <c r="L451" s="196"/>
      <c r="M451" s="197"/>
      <c r="N451" s="198"/>
      <c r="O451" s="198"/>
      <c r="P451" s="198"/>
      <c r="Q451" s="198"/>
      <c r="R451" s="198"/>
      <c r="S451" s="198"/>
      <c r="T451" s="199"/>
      <c r="AT451" s="200" t="s">
        <v>165</v>
      </c>
      <c r="AU451" s="200" t="s">
        <v>86</v>
      </c>
      <c r="AV451" s="13" t="s">
        <v>84</v>
      </c>
      <c r="AW451" s="13" t="s">
        <v>37</v>
      </c>
      <c r="AX451" s="13" t="s">
        <v>76</v>
      </c>
      <c r="AY451" s="200" t="s">
        <v>157</v>
      </c>
    </row>
    <row r="452" spans="2:51" s="14" customFormat="1" ht="10">
      <c r="B452" s="201"/>
      <c r="C452" s="202"/>
      <c r="D452" s="192" t="s">
        <v>165</v>
      </c>
      <c r="E452" s="203" t="s">
        <v>19</v>
      </c>
      <c r="F452" s="204" t="s">
        <v>521</v>
      </c>
      <c r="G452" s="202"/>
      <c r="H452" s="205">
        <v>4.8</v>
      </c>
      <c r="I452" s="206"/>
      <c r="J452" s="202"/>
      <c r="K452" s="202"/>
      <c r="L452" s="207"/>
      <c r="M452" s="208"/>
      <c r="N452" s="209"/>
      <c r="O452" s="209"/>
      <c r="P452" s="209"/>
      <c r="Q452" s="209"/>
      <c r="R452" s="209"/>
      <c r="S452" s="209"/>
      <c r="T452" s="210"/>
      <c r="AT452" s="211" t="s">
        <v>165</v>
      </c>
      <c r="AU452" s="211" t="s">
        <v>86</v>
      </c>
      <c r="AV452" s="14" t="s">
        <v>86</v>
      </c>
      <c r="AW452" s="14" t="s">
        <v>37</v>
      </c>
      <c r="AX452" s="14" t="s">
        <v>76</v>
      </c>
      <c r="AY452" s="211" t="s">
        <v>157</v>
      </c>
    </row>
    <row r="453" spans="2:51" s="14" customFormat="1" ht="10">
      <c r="B453" s="201"/>
      <c r="C453" s="202"/>
      <c r="D453" s="192" t="s">
        <v>165</v>
      </c>
      <c r="E453" s="203" t="s">
        <v>19</v>
      </c>
      <c r="F453" s="204" t="s">
        <v>522</v>
      </c>
      <c r="G453" s="202"/>
      <c r="H453" s="205">
        <v>4.8</v>
      </c>
      <c r="I453" s="206"/>
      <c r="J453" s="202"/>
      <c r="K453" s="202"/>
      <c r="L453" s="207"/>
      <c r="M453" s="208"/>
      <c r="N453" s="209"/>
      <c r="O453" s="209"/>
      <c r="P453" s="209"/>
      <c r="Q453" s="209"/>
      <c r="R453" s="209"/>
      <c r="S453" s="209"/>
      <c r="T453" s="210"/>
      <c r="AT453" s="211" t="s">
        <v>165</v>
      </c>
      <c r="AU453" s="211" t="s">
        <v>86</v>
      </c>
      <c r="AV453" s="14" t="s">
        <v>86</v>
      </c>
      <c r="AW453" s="14" t="s">
        <v>37</v>
      </c>
      <c r="AX453" s="14" t="s">
        <v>76</v>
      </c>
      <c r="AY453" s="211" t="s">
        <v>157</v>
      </c>
    </row>
    <row r="454" spans="2:51" s="13" customFormat="1" ht="10">
      <c r="B454" s="190"/>
      <c r="C454" s="191"/>
      <c r="D454" s="192" t="s">
        <v>165</v>
      </c>
      <c r="E454" s="193" t="s">
        <v>19</v>
      </c>
      <c r="F454" s="194" t="s">
        <v>505</v>
      </c>
      <c r="G454" s="191"/>
      <c r="H454" s="193" t="s">
        <v>19</v>
      </c>
      <c r="I454" s="195"/>
      <c r="J454" s="191"/>
      <c r="K454" s="191"/>
      <c r="L454" s="196"/>
      <c r="M454" s="197"/>
      <c r="N454" s="198"/>
      <c r="O454" s="198"/>
      <c r="P454" s="198"/>
      <c r="Q454" s="198"/>
      <c r="R454" s="198"/>
      <c r="S454" s="198"/>
      <c r="T454" s="199"/>
      <c r="AT454" s="200" t="s">
        <v>165</v>
      </c>
      <c r="AU454" s="200" t="s">
        <v>86</v>
      </c>
      <c r="AV454" s="13" t="s">
        <v>84</v>
      </c>
      <c r="AW454" s="13" t="s">
        <v>37</v>
      </c>
      <c r="AX454" s="13" t="s">
        <v>76</v>
      </c>
      <c r="AY454" s="200" t="s">
        <v>157</v>
      </c>
    </row>
    <row r="455" spans="2:51" s="14" customFormat="1" ht="10">
      <c r="B455" s="201"/>
      <c r="C455" s="202"/>
      <c r="D455" s="192" t="s">
        <v>165</v>
      </c>
      <c r="E455" s="203" t="s">
        <v>19</v>
      </c>
      <c r="F455" s="204" t="s">
        <v>523</v>
      </c>
      <c r="G455" s="202"/>
      <c r="H455" s="205">
        <v>0.8</v>
      </c>
      <c r="I455" s="206"/>
      <c r="J455" s="202"/>
      <c r="K455" s="202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165</v>
      </c>
      <c r="AU455" s="211" t="s">
        <v>86</v>
      </c>
      <c r="AV455" s="14" t="s">
        <v>86</v>
      </c>
      <c r="AW455" s="14" t="s">
        <v>37</v>
      </c>
      <c r="AX455" s="14" t="s">
        <v>76</v>
      </c>
      <c r="AY455" s="211" t="s">
        <v>157</v>
      </c>
    </row>
    <row r="456" spans="2:51" s="14" customFormat="1" ht="10">
      <c r="B456" s="201"/>
      <c r="C456" s="202"/>
      <c r="D456" s="192" t="s">
        <v>165</v>
      </c>
      <c r="E456" s="203" t="s">
        <v>19</v>
      </c>
      <c r="F456" s="204" t="s">
        <v>524</v>
      </c>
      <c r="G456" s="202"/>
      <c r="H456" s="205">
        <v>1.6</v>
      </c>
      <c r="I456" s="206"/>
      <c r="J456" s="202"/>
      <c r="K456" s="202"/>
      <c r="L456" s="207"/>
      <c r="M456" s="208"/>
      <c r="N456" s="209"/>
      <c r="O456" s="209"/>
      <c r="P456" s="209"/>
      <c r="Q456" s="209"/>
      <c r="R456" s="209"/>
      <c r="S456" s="209"/>
      <c r="T456" s="210"/>
      <c r="AT456" s="211" t="s">
        <v>165</v>
      </c>
      <c r="AU456" s="211" t="s">
        <v>86</v>
      </c>
      <c r="AV456" s="14" t="s">
        <v>86</v>
      </c>
      <c r="AW456" s="14" t="s">
        <v>37</v>
      </c>
      <c r="AX456" s="14" t="s">
        <v>76</v>
      </c>
      <c r="AY456" s="211" t="s">
        <v>157</v>
      </c>
    </row>
    <row r="457" spans="2:51" s="13" customFormat="1" ht="10">
      <c r="B457" s="190"/>
      <c r="C457" s="191"/>
      <c r="D457" s="192" t="s">
        <v>165</v>
      </c>
      <c r="E457" s="193" t="s">
        <v>19</v>
      </c>
      <c r="F457" s="194" t="s">
        <v>508</v>
      </c>
      <c r="G457" s="191"/>
      <c r="H457" s="193" t="s">
        <v>19</v>
      </c>
      <c r="I457" s="195"/>
      <c r="J457" s="191"/>
      <c r="K457" s="191"/>
      <c r="L457" s="196"/>
      <c r="M457" s="197"/>
      <c r="N457" s="198"/>
      <c r="O457" s="198"/>
      <c r="P457" s="198"/>
      <c r="Q457" s="198"/>
      <c r="R457" s="198"/>
      <c r="S457" s="198"/>
      <c r="T457" s="199"/>
      <c r="AT457" s="200" t="s">
        <v>165</v>
      </c>
      <c r="AU457" s="200" t="s">
        <v>86</v>
      </c>
      <c r="AV457" s="13" t="s">
        <v>84</v>
      </c>
      <c r="AW457" s="13" t="s">
        <v>37</v>
      </c>
      <c r="AX457" s="13" t="s">
        <v>76</v>
      </c>
      <c r="AY457" s="200" t="s">
        <v>157</v>
      </c>
    </row>
    <row r="458" spans="2:51" s="14" customFormat="1" ht="10">
      <c r="B458" s="201"/>
      <c r="C458" s="202"/>
      <c r="D458" s="192" t="s">
        <v>165</v>
      </c>
      <c r="E458" s="203" t="s">
        <v>19</v>
      </c>
      <c r="F458" s="204" t="s">
        <v>525</v>
      </c>
      <c r="G458" s="202"/>
      <c r="H458" s="205">
        <v>4</v>
      </c>
      <c r="I458" s="206"/>
      <c r="J458" s="202"/>
      <c r="K458" s="202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165</v>
      </c>
      <c r="AU458" s="211" t="s">
        <v>86</v>
      </c>
      <c r="AV458" s="14" t="s">
        <v>86</v>
      </c>
      <c r="AW458" s="14" t="s">
        <v>37</v>
      </c>
      <c r="AX458" s="14" t="s">
        <v>76</v>
      </c>
      <c r="AY458" s="211" t="s">
        <v>157</v>
      </c>
    </row>
    <row r="459" spans="2:51" s="14" customFormat="1" ht="10">
      <c r="B459" s="201"/>
      <c r="C459" s="202"/>
      <c r="D459" s="192" t="s">
        <v>165</v>
      </c>
      <c r="E459" s="203" t="s">
        <v>19</v>
      </c>
      <c r="F459" s="204" t="s">
        <v>526</v>
      </c>
      <c r="G459" s="202"/>
      <c r="H459" s="205">
        <v>0.984</v>
      </c>
      <c r="I459" s="206"/>
      <c r="J459" s="202"/>
      <c r="K459" s="202"/>
      <c r="L459" s="207"/>
      <c r="M459" s="208"/>
      <c r="N459" s="209"/>
      <c r="O459" s="209"/>
      <c r="P459" s="209"/>
      <c r="Q459" s="209"/>
      <c r="R459" s="209"/>
      <c r="S459" s="209"/>
      <c r="T459" s="210"/>
      <c r="AT459" s="211" t="s">
        <v>165</v>
      </c>
      <c r="AU459" s="211" t="s">
        <v>86</v>
      </c>
      <c r="AV459" s="14" t="s">
        <v>86</v>
      </c>
      <c r="AW459" s="14" t="s">
        <v>37</v>
      </c>
      <c r="AX459" s="14" t="s">
        <v>76</v>
      </c>
      <c r="AY459" s="211" t="s">
        <v>157</v>
      </c>
    </row>
    <row r="460" spans="2:51" s="14" customFormat="1" ht="10">
      <c r="B460" s="201"/>
      <c r="C460" s="202"/>
      <c r="D460" s="192" t="s">
        <v>165</v>
      </c>
      <c r="E460" s="203" t="s">
        <v>19</v>
      </c>
      <c r="F460" s="204" t="s">
        <v>527</v>
      </c>
      <c r="G460" s="202"/>
      <c r="H460" s="205">
        <v>0.057</v>
      </c>
      <c r="I460" s="206"/>
      <c r="J460" s="202"/>
      <c r="K460" s="202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165</v>
      </c>
      <c r="AU460" s="211" t="s">
        <v>86</v>
      </c>
      <c r="AV460" s="14" t="s">
        <v>86</v>
      </c>
      <c r="AW460" s="14" t="s">
        <v>37</v>
      </c>
      <c r="AX460" s="14" t="s">
        <v>76</v>
      </c>
      <c r="AY460" s="211" t="s">
        <v>157</v>
      </c>
    </row>
    <row r="461" spans="2:51" s="15" customFormat="1" ht="10">
      <c r="B461" s="217"/>
      <c r="C461" s="218"/>
      <c r="D461" s="192" t="s">
        <v>165</v>
      </c>
      <c r="E461" s="219" t="s">
        <v>19</v>
      </c>
      <c r="F461" s="220" t="s">
        <v>183</v>
      </c>
      <c r="G461" s="218"/>
      <c r="H461" s="221">
        <v>17.041</v>
      </c>
      <c r="I461" s="222"/>
      <c r="J461" s="218"/>
      <c r="K461" s="218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165</v>
      </c>
      <c r="AU461" s="227" t="s">
        <v>86</v>
      </c>
      <c r="AV461" s="15" t="s">
        <v>163</v>
      </c>
      <c r="AW461" s="15" t="s">
        <v>37</v>
      </c>
      <c r="AX461" s="15" t="s">
        <v>84</v>
      </c>
      <c r="AY461" s="227" t="s">
        <v>157</v>
      </c>
    </row>
    <row r="462" spans="1:65" s="2" customFormat="1" ht="14.4" customHeight="1">
      <c r="A462" s="36"/>
      <c r="B462" s="37"/>
      <c r="C462" s="176" t="s">
        <v>528</v>
      </c>
      <c r="D462" s="176" t="s">
        <v>159</v>
      </c>
      <c r="E462" s="177" t="s">
        <v>529</v>
      </c>
      <c r="F462" s="178" t="s">
        <v>530</v>
      </c>
      <c r="G462" s="179" t="s">
        <v>176</v>
      </c>
      <c r="H462" s="180">
        <v>17.041</v>
      </c>
      <c r="I462" s="181"/>
      <c r="J462" s="182">
        <f>ROUND(I462*H462,2)</f>
        <v>0</v>
      </c>
      <c r="K462" s="183"/>
      <c r="L462" s="41"/>
      <c r="M462" s="184" t="s">
        <v>19</v>
      </c>
      <c r="N462" s="185" t="s">
        <v>47</v>
      </c>
      <c r="O462" s="66"/>
      <c r="P462" s="186">
        <f>O462*H462</f>
        <v>0</v>
      </c>
      <c r="Q462" s="186">
        <v>0</v>
      </c>
      <c r="R462" s="186">
        <f>Q462*H462</f>
        <v>0</v>
      </c>
      <c r="S462" s="186">
        <v>0</v>
      </c>
      <c r="T462" s="187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88" t="s">
        <v>163</v>
      </c>
      <c r="AT462" s="188" t="s">
        <v>159</v>
      </c>
      <c r="AU462" s="188" t="s">
        <v>86</v>
      </c>
      <c r="AY462" s="19" t="s">
        <v>157</v>
      </c>
      <c r="BE462" s="189">
        <f>IF(N462="základní",J462,0)</f>
        <v>0</v>
      </c>
      <c r="BF462" s="189">
        <f>IF(N462="snížená",J462,0)</f>
        <v>0</v>
      </c>
      <c r="BG462" s="189">
        <f>IF(N462="zákl. přenesená",J462,0)</f>
        <v>0</v>
      </c>
      <c r="BH462" s="189">
        <f>IF(N462="sníž. přenesená",J462,0)</f>
        <v>0</v>
      </c>
      <c r="BI462" s="189">
        <f>IF(N462="nulová",J462,0)</f>
        <v>0</v>
      </c>
      <c r="BJ462" s="19" t="s">
        <v>84</v>
      </c>
      <c r="BK462" s="189">
        <f>ROUND(I462*H462,2)</f>
        <v>0</v>
      </c>
      <c r="BL462" s="19" t="s">
        <v>163</v>
      </c>
      <c r="BM462" s="188" t="s">
        <v>531</v>
      </c>
    </row>
    <row r="463" spans="1:47" s="2" customFormat="1" ht="10">
      <c r="A463" s="36"/>
      <c r="B463" s="37"/>
      <c r="C463" s="38"/>
      <c r="D463" s="212" t="s">
        <v>178</v>
      </c>
      <c r="E463" s="38"/>
      <c r="F463" s="213" t="s">
        <v>532</v>
      </c>
      <c r="G463" s="38"/>
      <c r="H463" s="38"/>
      <c r="I463" s="214"/>
      <c r="J463" s="38"/>
      <c r="K463" s="38"/>
      <c r="L463" s="41"/>
      <c r="M463" s="215"/>
      <c r="N463" s="216"/>
      <c r="O463" s="66"/>
      <c r="P463" s="66"/>
      <c r="Q463" s="66"/>
      <c r="R463" s="66"/>
      <c r="S463" s="66"/>
      <c r="T463" s="67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9" t="s">
        <v>178</v>
      </c>
      <c r="AU463" s="19" t="s">
        <v>86</v>
      </c>
    </row>
    <row r="464" spans="2:51" s="13" customFormat="1" ht="10">
      <c r="B464" s="190"/>
      <c r="C464" s="191"/>
      <c r="D464" s="192" t="s">
        <v>165</v>
      </c>
      <c r="E464" s="193" t="s">
        <v>19</v>
      </c>
      <c r="F464" s="194" t="s">
        <v>438</v>
      </c>
      <c r="G464" s="191"/>
      <c r="H464" s="193" t="s">
        <v>19</v>
      </c>
      <c r="I464" s="195"/>
      <c r="J464" s="191"/>
      <c r="K464" s="191"/>
      <c r="L464" s="196"/>
      <c r="M464" s="197"/>
      <c r="N464" s="198"/>
      <c r="O464" s="198"/>
      <c r="P464" s="198"/>
      <c r="Q464" s="198"/>
      <c r="R464" s="198"/>
      <c r="S464" s="198"/>
      <c r="T464" s="199"/>
      <c r="AT464" s="200" t="s">
        <v>165</v>
      </c>
      <c r="AU464" s="200" t="s">
        <v>86</v>
      </c>
      <c r="AV464" s="13" t="s">
        <v>84</v>
      </c>
      <c r="AW464" s="13" t="s">
        <v>37</v>
      </c>
      <c r="AX464" s="13" t="s">
        <v>76</v>
      </c>
      <c r="AY464" s="200" t="s">
        <v>157</v>
      </c>
    </row>
    <row r="465" spans="2:51" s="13" customFormat="1" ht="10">
      <c r="B465" s="190"/>
      <c r="C465" s="191"/>
      <c r="D465" s="192" t="s">
        <v>165</v>
      </c>
      <c r="E465" s="193" t="s">
        <v>19</v>
      </c>
      <c r="F465" s="194" t="s">
        <v>502</v>
      </c>
      <c r="G465" s="191"/>
      <c r="H465" s="193" t="s">
        <v>19</v>
      </c>
      <c r="I465" s="195"/>
      <c r="J465" s="191"/>
      <c r="K465" s="191"/>
      <c r="L465" s="196"/>
      <c r="M465" s="197"/>
      <c r="N465" s="198"/>
      <c r="O465" s="198"/>
      <c r="P465" s="198"/>
      <c r="Q465" s="198"/>
      <c r="R465" s="198"/>
      <c r="S465" s="198"/>
      <c r="T465" s="199"/>
      <c r="AT465" s="200" t="s">
        <v>165</v>
      </c>
      <c r="AU465" s="200" t="s">
        <v>86</v>
      </c>
      <c r="AV465" s="13" t="s">
        <v>84</v>
      </c>
      <c r="AW465" s="13" t="s">
        <v>37</v>
      </c>
      <c r="AX465" s="13" t="s">
        <v>76</v>
      </c>
      <c r="AY465" s="200" t="s">
        <v>157</v>
      </c>
    </row>
    <row r="466" spans="2:51" s="14" customFormat="1" ht="10">
      <c r="B466" s="201"/>
      <c r="C466" s="202"/>
      <c r="D466" s="192" t="s">
        <v>165</v>
      </c>
      <c r="E466" s="203" t="s">
        <v>19</v>
      </c>
      <c r="F466" s="204" t="s">
        <v>533</v>
      </c>
      <c r="G466" s="202"/>
      <c r="H466" s="205">
        <v>17.041</v>
      </c>
      <c r="I466" s="206"/>
      <c r="J466" s="202"/>
      <c r="K466" s="202"/>
      <c r="L466" s="207"/>
      <c r="M466" s="208"/>
      <c r="N466" s="209"/>
      <c r="O466" s="209"/>
      <c r="P466" s="209"/>
      <c r="Q466" s="209"/>
      <c r="R466" s="209"/>
      <c r="S466" s="209"/>
      <c r="T466" s="210"/>
      <c r="AT466" s="211" t="s">
        <v>165</v>
      </c>
      <c r="AU466" s="211" t="s">
        <v>86</v>
      </c>
      <c r="AV466" s="14" t="s">
        <v>86</v>
      </c>
      <c r="AW466" s="14" t="s">
        <v>37</v>
      </c>
      <c r="AX466" s="14" t="s">
        <v>84</v>
      </c>
      <c r="AY466" s="211" t="s">
        <v>157</v>
      </c>
    </row>
    <row r="467" spans="1:65" s="2" customFormat="1" ht="14.4" customHeight="1">
      <c r="A467" s="36"/>
      <c r="B467" s="37"/>
      <c r="C467" s="176" t="s">
        <v>534</v>
      </c>
      <c r="D467" s="176" t="s">
        <v>159</v>
      </c>
      <c r="E467" s="177" t="s">
        <v>535</v>
      </c>
      <c r="F467" s="178" t="s">
        <v>536</v>
      </c>
      <c r="G467" s="179" t="s">
        <v>483</v>
      </c>
      <c r="H467" s="180">
        <v>0.272</v>
      </c>
      <c r="I467" s="181"/>
      <c r="J467" s="182">
        <f>ROUND(I467*H467,2)</f>
        <v>0</v>
      </c>
      <c r="K467" s="183"/>
      <c r="L467" s="41"/>
      <c r="M467" s="184" t="s">
        <v>19</v>
      </c>
      <c r="N467" s="185" t="s">
        <v>47</v>
      </c>
      <c r="O467" s="66"/>
      <c r="P467" s="186">
        <f>O467*H467</f>
        <v>0</v>
      </c>
      <c r="Q467" s="186">
        <v>1.06062</v>
      </c>
      <c r="R467" s="186">
        <f>Q467*H467</f>
        <v>0.28848864</v>
      </c>
      <c r="S467" s="186">
        <v>0</v>
      </c>
      <c r="T467" s="187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8" t="s">
        <v>163</v>
      </c>
      <c r="AT467" s="188" t="s">
        <v>159</v>
      </c>
      <c r="AU467" s="188" t="s">
        <v>86</v>
      </c>
      <c r="AY467" s="19" t="s">
        <v>157</v>
      </c>
      <c r="BE467" s="189">
        <f>IF(N467="základní",J467,0)</f>
        <v>0</v>
      </c>
      <c r="BF467" s="189">
        <f>IF(N467="snížená",J467,0)</f>
        <v>0</v>
      </c>
      <c r="BG467" s="189">
        <f>IF(N467="zákl. přenesená",J467,0)</f>
        <v>0</v>
      </c>
      <c r="BH467" s="189">
        <f>IF(N467="sníž. přenesená",J467,0)</f>
        <v>0</v>
      </c>
      <c r="BI467" s="189">
        <f>IF(N467="nulová",J467,0)</f>
        <v>0</v>
      </c>
      <c r="BJ467" s="19" t="s">
        <v>84</v>
      </c>
      <c r="BK467" s="189">
        <f>ROUND(I467*H467,2)</f>
        <v>0</v>
      </c>
      <c r="BL467" s="19" t="s">
        <v>163</v>
      </c>
      <c r="BM467" s="188" t="s">
        <v>537</v>
      </c>
    </row>
    <row r="468" spans="1:47" s="2" customFormat="1" ht="10">
      <c r="A468" s="36"/>
      <c r="B468" s="37"/>
      <c r="C468" s="38"/>
      <c r="D468" s="212" t="s">
        <v>178</v>
      </c>
      <c r="E468" s="38"/>
      <c r="F468" s="213" t="s">
        <v>538</v>
      </c>
      <c r="G468" s="38"/>
      <c r="H468" s="38"/>
      <c r="I468" s="214"/>
      <c r="J468" s="38"/>
      <c r="K468" s="38"/>
      <c r="L468" s="41"/>
      <c r="M468" s="215"/>
      <c r="N468" s="216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178</v>
      </c>
      <c r="AU468" s="19" t="s">
        <v>86</v>
      </c>
    </row>
    <row r="469" spans="2:51" s="13" customFormat="1" ht="10">
      <c r="B469" s="190"/>
      <c r="C469" s="191"/>
      <c r="D469" s="192" t="s">
        <v>165</v>
      </c>
      <c r="E469" s="193" t="s">
        <v>19</v>
      </c>
      <c r="F469" s="194" t="s">
        <v>438</v>
      </c>
      <c r="G469" s="191"/>
      <c r="H469" s="193" t="s">
        <v>19</v>
      </c>
      <c r="I469" s="195"/>
      <c r="J469" s="191"/>
      <c r="K469" s="191"/>
      <c r="L469" s="196"/>
      <c r="M469" s="197"/>
      <c r="N469" s="198"/>
      <c r="O469" s="198"/>
      <c r="P469" s="198"/>
      <c r="Q469" s="198"/>
      <c r="R469" s="198"/>
      <c r="S469" s="198"/>
      <c r="T469" s="199"/>
      <c r="AT469" s="200" t="s">
        <v>165</v>
      </c>
      <c r="AU469" s="200" t="s">
        <v>86</v>
      </c>
      <c r="AV469" s="13" t="s">
        <v>84</v>
      </c>
      <c r="AW469" s="13" t="s">
        <v>37</v>
      </c>
      <c r="AX469" s="13" t="s">
        <v>76</v>
      </c>
      <c r="AY469" s="200" t="s">
        <v>157</v>
      </c>
    </row>
    <row r="470" spans="2:51" s="13" customFormat="1" ht="10">
      <c r="B470" s="190"/>
      <c r="C470" s="191"/>
      <c r="D470" s="192" t="s">
        <v>165</v>
      </c>
      <c r="E470" s="193" t="s">
        <v>19</v>
      </c>
      <c r="F470" s="194" t="s">
        <v>502</v>
      </c>
      <c r="G470" s="191"/>
      <c r="H470" s="193" t="s">
        <v>19</v>
      </c>
      <c r="I470" s="195"/>
      <c r="J470" s="191"/>
      <c r="K470" s="191"/>
      <c r="L470" s="196"/>
      <c r="M470" s="197"/>
      <c r="N470" s="198"/>
      <c r="O470" s="198"/>
      <c r="P470" s="198"/>
      <c r="Q470" s="198"/>
      <c r="R470" s="198"/>
      <c r="S470" s="198"/>
      <c r="T470" s="199"/>
      <c r="AT470" s="200" t="s">
        <v>165</v>
      </c>
      <c r="AU470" s="200" t="s">
        <v>86</v>
      </c>
      <c r="AV470" s="13" t="s">
        <v>84</v>
      </c>
      <c r="AW470" s="13" t="s">
        <v>37</v>
      </c>
      <c r="AX470" s="13" t="s">
        <v>76</v>
      </c>
      <c r="AY470" s="200" t="s">
        <v>157</v>
      </c>
    </row>
    <row r="471" spans="2:51" s="14" customFormat="1" ht="10">
      <c r="B471" s="201"/>
      <c r="C471" s="202"/>
      <c r="D471" s="192" t="s">
        <v>165</v>
      </c>
      <c r="E471" s="203" t="s">
        <v>19</v>
      </c>
      <c r="F471" s="204" t="s">
        <v>539</v>
      </c>
      <c r="G471" s="202"/>
      <c r="H471" s="205">
        <v>0.192</v>
      </c>
      <c r="I471" s="206"/>
      <c r="J471" s="202"/>
      <c r="K471" s="202"/>
      <c r="L471" s="207"/>
      <c r="M471" s="208"/>
      <c r="N471" s="209"/>
      <c r="O471" s="209"/>
      <c r="P471" s="209"/>
      <c r="Q471" s="209"/>
      <c r="R471" s="209"/>
      <c r="S471" s="209"/>
      <c r="T471" s="210"/>
      <c r="AT471" s="211" t="s">
        <v>165</v>
      </c>
      <c r="AU471" s="211" t="s">
        <v>86</v>
      </c>
      <c r="AV471" s="14" t="s">
        <v>86</v>
      </c>
      <c r="AW471" s="14" t="s">
        <v>37</v>
      </c>
      <c r="AX471" s="14" t="s">
        <v>76</v>
      </c>
      <c r="AY471" s="211" t="s">
        <v>157</v>
      </c>
    </row>
    <row r="472" spans="2:51" s="14" customFormat="1" ht="10">
      <c r="B472" s="201"/>
      <c r="C472" s="202"/>
      <c r="D472" s="192" t="s">
        <v>165</v>
      </c>
      <c r="E472" s="203" t="s">
        <v>19</v>
      </c>
      <c r="F472" s="204" t="s">
        <v>540</v>
      </c>
      <c r="G472" s="202"/>
      <c r="H472" s="205">
        <v>0.048</v>
      </c>
      <c r="I472" s="206"/>
      <c r="J472" s="202"/>
      <c r="K472" s="202"/>
      <c r="L472" s="207"/>
      <c r="M472" s="208"/>
      <c r="N472" s="209"/>
      <c r="O472" s="209"/>
      <c r="P472" s="209"/>
      <c r="Q472" s="209"/>
      <c r="R472" s="209"/>
      <c r="S472" s="209"/>
      <c r="T472" s="210"/>
      <c r="AT472" s="211" t="s">
        <v>165</v>
      </c>
      <c r="AU472" s="211" t="s">
        <v>86</v>
      </c>
      <c r="AV472" s="14" t="s">
        <v>86</v>
      </c>
      <c r="AW472" s="14" t="s">
        <v>37</v>
      </c>
      <c r="AX472" s="14" t="s">
        <v>76</v>
      </c>
      <c r="AY472" s="211" t="s">
        <v>157</v>
      </c>
    </row>
    <row r="473" spans="2:51" s="13" customFormat="1" ht="10">
      <c r="B473" s="190"/>
      <c r="C473" s="191"/>
      <c r="D473" s="192" t="s">
        <v>165</v>
      </c>
      <c r="E473" s="193" t="s">
        <v>19</v>
      </c>
      <c r="F473" s="194" t="s">
        <v>505</v>
      </c>
      <c r="G473" s="191"/>
      <c r="H473" s="193" t="s">
        <v>19</v>
      </c>
      <c r="I473" s="195"/>
      <c r="J473" s="191"/>
      <c r="K473" s="191"/>
      <c r="L473" s="196"/>
      <c r="M473" s="197"/>
      <c r="N473" s="198"/>
      <c r="O473" s="198"/>
      <c r="P473" s="198"/>
      <c r="Q473" s="198"/>
      <c r="R473" s="198"/>
      <c r="S473" s="198"/>
      <c r="T473" s="199"/>
      <c r="AT473" s="200" t="s">
        <v>165</v>
      </c>
      <c r="AU473" s="200" t="s">
        <v>86</v>
      </c>
      <c r="AV473" s="13" t="s">
        <v>84</v>
      </c>
      <c r="AW473" s="13" t="s">
        <v>37</v>
      </c>
      <c r="AX473" s="13" t="s">
        <v>76</v>
      </c>
      <c r="AY473" s="200" t="s">
        <v>157</v>
      </c>
    </row>
    <row r="474" spans="2:51" s="14" customFormat="1" ht="10">
      <c r="B474" s="201"/>
      <c r="C474" s="202"/>
      <c r="D474" s="192" t="s">
        <v>165</v>
      </c>
      <c r="E474" s="203" t="s">
        <v>19</v>
      </c>
      <c r="F474" s="204" t="s">
        <v>541</v>
      </c>
      <c r="G474" s="202"/>
      <c r="H474" s="205">
        <v>0.016</v>
      </c>
      <c r="I474" s="206"/>
      <c r="J474" s="202"/>
      <c r="K474" s="202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165</v>
      </c>
      <c r="AU474" s="211" t="s">
        <v>86</v>
      </c>
      <c r="AV474" s="14" t="s">
        <v>86</v>
      </c>
      <c r="AW474" s="14" t="s">
        <v>37</v>
      </c>
      <c r="AX474" s="14" t="s">
        <v>76</v>
      </c>
      <c r="AY474" s="211" t="s">
        <v>157</v>
      </c>
    </row>
    <row r="475" spans="2:51" s="14" customFormat="1" ht="10">
      <c r="B475" s="201"/>
      <c r="C475" s="202"/>
      <c r="D475" s="192" t="s">
        <v>165</v>
      </c>
      <c r="E475" s="203" t="s">
        <v>19</v>
      </c>
      <c r="F475" s="204" t="s">
        <v>542</v>
      </c>
      <c r="G475" s="202"/>
      <c r="H475" s="205">
        <v>0.016</v>
      </c>
      <c r="I475" s="206"/>
      <c r="J475" s="202"/>
      <c r="K475" s="202"/>
      <c r="L475" s="207"/>
      <c r="M475" s="208"/>
      <c r="N475" s="209"/>
      <c r="O475" s="209"/>
      <c r="P475" s="209"/>
      <c r="Q475" s="209"/>
      <c r="R475" s="209"/>
      <c r="S475" s="209"/>
      <c r="T475" s="210"/>
      <c r="AT475" s="211" t="s">
        <v>165</v>
      </c>
      <c r="AU475" s="211" t="s">
        <v>86</v>
      </c>
      <c r="AV475" s="14" t="s">
        <v>86</v>
      </c>
      <c r="AW475" s="14" t="s">
        <v>37</v>
      </c>
      <c r="AX475" s="14" t="s">
        <v>76</v>
      </c>
      <c r="AY475" s="211" t="s">
        <v>157</v>
      </c>
    </row>
    <row r="476" spans="2:51" s="15" customFormat="1" ht="10">
      <c r="B476" s="217"/>
      <c r="C476" s="218"/>
      <c r="D476" s="192" t="s">
        <v>165</v>
      </c>
      <c r="E476" s="219" t="s">
        <v>19</v>
      </c>
      <c r="F476" s="220" t="s">
        <v>183</v>
      </c>
      <c r="G476" s="218"/>
      <c r="H476" s="221">
        <v>0.272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165</v>
      </c>
      <c r="AU476" s="227" t="s">
        <v>86</v>
      </c>
      <c r="AV476" s="15" t="s">
        <v>163</v>
      </c>
      <c r="AW476" s="15" t="s">
        <v>37</v>
      </c>
      <c r="AX476" s="15" t="s">
        <v>84</v>
      </c>
      <c r="AY476" s="227" t="s">
        <v>157</v>
      </c>
    </row>
    <row r="477" spans="1:65" s="2" customFormat="1" ht="14.4" customHeight="1">
      <c r="A477" s="36"/>
      <c r="B477" s="37"/>
      <c r="C477" s="176" t="s">
        <v>543</v>
      </c>
      <c r="D477" s="176" t="s">
        <v>159</v>
      </c>
      <c r="E477" s="177" t="s">
        <v>544</v>
      </c>
      <c r="F477" s="178" t="s">
        <v>545</v>
      </c>
      <c r="G477" s="179" t="s">
        <v>254</v>
      </c>
      <c r="H477" s="180">
        <v>7.898</v>
      </c>
      <c r="I477" s="181"/>
      <c r="J477" s="182">
        <f>ROUND(I477*H477,2)</f>
        <v>0</v>
      </c>
      <c r="K477" s="183"/>
      <c r="L477" s="41"/>
      <c r="M477" s="184" t="s">
        <v>19</v>
      </c>
      <c r="N477" s="185" t="s">
        <v>47</v>
      </c>
      <c r="O477" s="66"/>
      <c r="P477" s="186">
        <f>O477*H477</f>
        <v>0</v>
      </c>
      <c r="Q477" s="186">
        <v>2.45329</v>
      </c>
      <c r="R477" s="186">
        <f>Q477*H477</f>
        <v>19.376084419999998</v>
      </c>
      <c r="S477" s="186">
        <v>0</v>
      </c>
      <c r="T477" s="187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8" t="s">
        <v>163</v>
      </c>
      <c r="AT477" s="188" t="s">
        <v>159</v>
      </c>
      <c r="AU477" s="188" t="s">
        <v>86</v>
      </c>
      <c r="AY477" s="19" t="s">
        <v>157</v>
      </c>
      <c r="BE477" s="189">
        <f>IF(N477="základní",J477,0)</f>
        <v>0</v>
      </c>
      <c r="BF477" s="189">
        <f>IF(N477="snížená",J477,0)</f>
        <v>0</v>
      </c>
      <c r="BG477" s="189">
        <f>IF(N477="zákl. přenesená",J477,0)</f>
        <v>0</v>
      </c>
      <c r="BH477" s="189">
        <f>IF(N477="sníž. přenesená",J477,0)</f>
        <v>0</v>
      </c>
      <c r="BI477" s="189">
        <f>IF(N477="nulová",J477,0)</f>
        <v>0</v>
      </c>
      <c r="BJ477" s="19" t="s">
        <v>84</v>
      </c>
      <c r="BK477" s="189">
        <f>ROUND(I477*H477,2)</f>
        <v>0</v>
      </c>
      <c r="BL477" s="19" t="s">
        <v>163</v>
      </c>
      <c r="BM477" s="188" t="s">
        <v>546</v>
      </c>
    </row>
    <row r="478" spans="1:47" s="2" customFormat="1" ht="10">
      <c r="A478" s="36"/>
      <c r="B478" s="37"/>
      <c r="C478" s="38"/>
      <c r="D478" s="212" t="s">
        <v>178</v>
      </c>
      <c r="E478" s="38"/>
      <c r="F478" s="213" t="s">
        <v>547</v>
      </c>
      <c r="G478" s="38"/>
      <c r="H478" s="38"/>
      <c r="I478" s="214"/>
      <c r="J478" s="38"/>
      <c r="K478" s="38"/>
      <c r="L478" s="41"/>
      <c r="M478" s="215"/>
      <c r="N478" s="216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178</v>
      </c>
      <c r="AU478" s="19" t="s">
        <v>86</v>
      </c>
    </row>
    <row r="479" spans="2:51" s="13" customFormat="1" ht="10">
      <c r="B479" s="190"/>
      <c r="C479" s="191"/>
      <c r="D479" s="192" t="s">
        <v>165</v>
      </c>
      <c r="E479" s="193" t="s">
        <v>19</v>
      </c>
      <c r="F479" s="194" t="s">
        <v>437</v>
      </c>
      <c r="G479" s="191"/>
      <c r="H479" s="193" t="s">
        <v>19</v>
      </c>
      <c r="I479" s="195"/>
      <c r="J479" s="191"/>
      <c r="K479" s="191"/>
      <c r="L479" s="196"/>
      <c r="M479" s="197"/>
      <c r="N479" s="198"/>
      <c r="O479" s="198"/>
      <c r="P479" s="198"/>
      <c r="Q479" s="198"/>
      <c r="R479" s="198"/>
      <c r="S479" s="198"/>
      <c r="T479" s="199"/>
      <c r="AT479" s="200" t="s">
        <v>165</v>
      </c>
      <c r="AU479" s="200" t="s">
        <v>86</v>
      </c>
      <c r="AV479" s="13" t="s">
        <v>84</v>
      </c>
      <c r="AW479" s="13" t="s">
        <v>37</v>
      </c>
      <c r="AX479" s="13" t="s">
        <v>76</v>
      </c>
      <c r="AY479" s="200" t="s">
        <v>157</v>
      </c>
    </row>
    <row r="480" spans="2:51" s="13" customFormat="1" ht="10">
      <c r="B480" s="190"/>
      <c r="C480" s="191"/>
      <c r="D480" s="192" t="s">
        <v>165</v>
      </c>
      <c r="E480" s="193" t="s">
        <v>19</v>
      </c>
      <c r="F480" s="194" t="s">
        <v>548</v>
      </c>
      <c r="G480" s="191"/>
      <c r="H480" s="193" t="s">
        <v>19</v>
      </c>
      <c r="I480" s="195"/>
      <c r="J480" s="191"/>
      <c r="K480" s="191"/>
      <c r="L480" s="196"/>
      <c r="M480" s="197"/>
      <c r="N480" s="198"/>
      <c r="O480" s="198"/>
      <c r="P480" s="198"/>
      <c r="Q480" s="198"/>
      <c r="R480" s="198"/>
      <c r="S480" s="198"/>
      <c r="T480" s="199"/>
      <c r="AT480" s="200" t="s">
        <v>165</v>
      </c>
      <c r="AU480" s="200" t="s">
        <v>86</v>
      </c>
      <c r="AV480" s="13" t="s">
        <v>84</v>
      </c>
      <c r="AW480" s="13" t="s">
        <v>37</v>
      </c>
      <c r="AX480" s="13" t="s">
        <v>76</v>
      </c>
      <c r="AY480" s="200" t="s">
        <v>157</v>
      </c>
    </row>
    <row r="481" spans="2:51" s="14" customFormat="1" ht="10">
      <c r="B481" s="201"/>
      <c r="C481" s="202"/>
      <c r="D481" s="192" t="s">
        <v>165</v>
      </c>
      <c r="E481" s="203" t="s">
        <v>19</v>
      </c>
      <c r="F481" s="204" t="s">
        <v>549</v>
      </c>
      <c r="G481" s="202"/>
      <c r="H481" s="205">
        <v>6.131</v>
      </c>
      <c r="I481" s="206"/>
      <c r="J481" s="202"/>
      <c r="K481" s="202"/>
      <c r="L481" s="207"/>
      <c r="M481" s="208"/>
      <c r="N481" s="209"/>
      <c r="O481" s="209"/>
      <c r="P481" s="209"/>
      <c r="Q481" s="209"/>
      <c r="R481" s="209"/>
      <c r="S481" s="209"/>
      <c r="T481" s="210"/>
      <c r="AT481" s="211" t="s">
        <v>165</v>
      </c>
      <c r="AU481" s="211" t="s">
        <v>86</v>
      </c>
      <c r="AV481" s="14" t="s">
        <v>86</v>
      </c>
      <c r="AW481" s="14" t="s">
        <v>37</v>
      </c>
      <c r="AX481" s="14" t="s">
        <v>76</v>
      </c>
      <c r="AY481" s="211" t="s">
        <v>157</v>
      </c>
    </row>
    <row r="482" spans="2:51" s="14" customFormat="1" ht="10">
      <c r="B482" s="201"/>
      <c r="C482" s="202"/>
      <c r="D482" s="192" t="s">
        <v>165</v>
      </c>
      <c r="E482" s="203" t="s">
        <v>19</v>
      </c>
      <c r="F482" s="204" t="s">
        <v>550</v>
      </c>
      <c r="G482" s="202"/>
      <c r="H482" s="205">
        <v>1.767</v>
      </c>
      <c r="I482" s="206"/>
      <c r="J482" s="202"/>
      <c r="K482" s="202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165</v>
      </c>
      <c r="AU482" s="211" t="s">
        <v>86</v>
      </c>
      <c r="AV482" s="14" t="s">
        <v>86</v>
      </c>
      <c r="AW482" s="14" t="s">
        <v>37</v>
      </c>
      <c r="AX482" s="14" t="s">
        <v>76</v>
      </c>
      <c r="AY482" s="211" t="s">
        <v>157</v>
      </c>
    </row>
    <row r="483" spans="2:51" s="15" customFormat="1" ht="10">
      <c r="B483" s="217"/>
      <c r="C483" s="218"/>
      <c r="D483" s="192" t="s">
        <v>165</v>
      </c>
      <c r="E483" s="219" t="s">
        <v>19</v>
      </c>
      <c r="F483" s="220" t="s">
        <v>183</v>
      </c>
      <c r="G483" s="218"/>
      <c r="H483" s="221">
        <v>7.898</v>
      </c>
      <c r="I483" s="222"/>
      <c r="J483" s="218"/>
      <c r="K483" s="218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165</v>
      </c>
      <c r="AU483" s="227" t="s">
        <v>86</v>
      </c>
      <c r="AV483" s="15" t="s">
        <v>163</v>
      </c>
      <c r="AW483" s="15" t="s">
        <v>37</v>
      </c>
      <c r="AX483" s="15" t="s">
        <v>84</v>
      </c>
      <c r="AY483" s="227" t="s">
        <v>157</v>
      </c>
    </row>
    <row r="484" spans="1:65" s="2" customFormat="1" ht="14.4" customHeight="1">
      <c r="A484" s="36"/>
      <c r="B484" s="37"/>
      <c r="C484" s="176" t="s">
        <v>551</v>
      </c>
      <c r="D484" s="176" t="s">
        <v>159</v>
      </c>
      <c r="E484" s="177" t="s">
        <v>552</v>
      </c>
      <c r="F484" s="178" t="s">
        <v>553</v>
      </c>
      <c r="G484" s="179" t="s">
        <v>176</v>
      </c>
      <c r="H484" s="180">
        <v>39.804</v>
      </c>
      <c r="I484" s="181"/>
      <c r="J484" s="182">
        <f>ROUND(I484*H484,2)</f>
        <v>0</v>
      </c>
      <c r="K484" s="183"/>
      <c r="L484" s="41"/>
      <c r="M484" s="184" t="s">
        <v>19</v>
      </c>
      <c r="N484" s="185" t="s">
        <v>47</v>
      </c>
      <c r="O484" s="66"/>
      <c r="P484" s="186">
        <f>O484*H484</f>
        <v>0</v>
      </c>
      <c r="Q484" s="186">
        <v>0.00275</v>
      </c>
      <c r="R484" s="186">
        <f>Q484*H484</f>
        <v>0.109461</v>
      </c>
      <c r="S484" s="186">
        <v>0</v>
      </c>
      <c r="T484" s="187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8" t="s">
        <v>163</v>
      </c>
      <c r="AT484" s="188" t="s">
        <v>159</v>
      </c>
      <c r="AU484" s="188" t="s">
        <v>86</v>
      </c>
      <c r="AY484" s="19" t="s">
        <v>157</v>
      </c>
      <c r="BE484" s="189">
        <f>IF(N484="základní",J484,0)</f>
        <v>0</v>
      </c>
      <c r="BF484" s="189">
        <f>IF(N484="snížená",J484,0)</f>
        <v>0</v>
      </c>
      <c r="BG484" s="189">
        <f>IF(N484="zákl. přenesená",J484,0)</f>
        <v>0</v>
      </c>
      <c r="BH484" s="189">
        <f>IF(N484="sníž. přenesená",J484,0)</f>
        <v>0</v>
      </c>
      <c r="BI484" s="189">
        <f>IF(N484="nulová",J484,0)</f>
        <v>0</v>
      </c>
      <c r="BJ484" s="19" t="s">
        <v>84</v>
      </c>
      <c r="BK484" s="189">
        <f>ROUND(I484*H484,2)</f>
        <v>0</v>
      </c>
      <c r="BL484" s="19" t="s">
        <v>163</v>
      </c>
      <c r="BM484" s="188" t="s">
        <v>554</v>
      </c>
    </row>
    <row r="485" spans="1:47" s="2" customFormat="1" ht="10">
      <c r="A485" s="36"/>
      <c r="B485" s="37"/>
      <c r="C485" s="38"/>
      <c r="D485" s="212" t="s">
        <v>178</v>
      </c>
      <c r="E485" s="38"/>
      <c r="F485" s="213" t="s">
        <v>555</v>
      </c>
      <c r="G485" s="38"/>
      <c r="H485" s="38"/>
      <c r="I485" s="214"/>
      <c r="J485" s="38"/>
      <c r="K485" s="38"/>
      <c r="L485" s="41"/>
      <c r="M485" s="215"/>
      <c r="N485" s="216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178</v>
      </c>
      <c r="AU485" s="19" t="s">
        <v>86</v>
      </c>
    </row>
    <row r="486" spans="2:51" s="13" customFormat="1" ht="10">
      <c r="B486" s="190"/>
      <c r="C486" s="191"/>
      <c r="D486" s="192" t="s">
        <v>165</v>
      </c>
      <c r="E486" s="193" t="s">
        <v>19</v>
      </c>
      <c r="F486" s="194" t="s">
        <v>437</v>
      </c>
      <c r="G486" s="191"/>
      <c r="H486" s="193" t="s">
        <v>19</v>
      </c>
      <c r="I486" s="195"/>
      <c r="J486" s="191"/>
      <c r="K486" s="191"/>
      <c r="L486" s="196"/>
      <c r="M486" s="197"/>
      <c r="N486" s="198"/>
      <c r="O486" s="198"/>
      <c r="P486" s="198"/>
      <c r="Q486" s="198"/>
      <c r="R486" s="198"/>
      <c r="S486" s="198"/>
      <c r="T486" s="199"/>
      <c r="AT486" s="200" t="s">
        <v>165</v>
      </c>
      <c r="AU486" s="200" t="s">
        <v>86</v>
      </c>
      <c r="AV486" s="13" t="s">
        <v>84</v>
      </c>
      <c r="AW486" s="13" t="s">
        <v>37</v>
      </c>
      <c r="AX486" s="13" t="s">
        <v>76</v>
      </c>
      <c r="AY486" s="200" t="s">
        <v>157</v>
      </c>
    </row>
    <row r="487" spans="2:51" s="13" customFormat="1" ht="10">
      <c r="B487" s="190"/>
      <c r="C487" s="191"/>
      <c r="D487" s="192" t="s">
        <v>165</v>
      </c>
      <c r="E487" s="193" t="s">
        <v>19</v>
      </c>
      <c r="F487" s="194" t="s">
        <v>556</v>
      </c>
      <c r="G487" s="191"/>
      <c r="H487" s="193" t="s">
        <v>19</v>
      </c>
      <c r="I487" s="195"/>
      <c r="J487" s="191"/>
      <c r="K487" s="191"/>
      <c r="L487" s="196"/>
      <c r="M487" s="197"/>
      <c r="N487" s="198"/>
      <c r="O487" s="198"/>
      <c r="P487" s="198"/>
      <c r="Q487" s="198"/>
      <c r="R487" s="198"/>
      <c r="S487" s="198"/>
      <c r="T487" s="199"/>
      <c r="AT487" s="200" t="s">
        <v>165</v>
      </c>
      <c r="AU487" s="200" t="s">
        <v>86</v>
      </c>
      <c r="AV487" s="13" t="s">
        <v>84</v>
      </c>
      <c r="AW487" s="13" t="s">
        <v>37</v>
      </c>
      <c r="AX487" s="13" t="s">
        <v>76</v>
      </c>
      <c r="AY487" s="200" t="s">
        <v>157</v>
      </c>
    </row>
    <row r="488" spans="2:51" s="14" customFormat="1" ht="10">
      <c r="B488" s="201"/>
      <c r="C488" s="202"/>
      <c r="D488" s="192" t="s">
        <v>165</v>
      </c>
      <c r="E488" s="203" t="s">
        <v>19</v>
      </c>
      <c r="F488" s="204" t="s">
        <v>557</v>
      </c>
      <c r="G488" s="202"/>
      <c r="H488" s="205">
        <v>39.804</v>
      </c>
      <c r="I488" s="206"/>
      <c r="J488" s="202"/>
      <c r="K488" s="202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165</v>
      </c>
      <c r="AU488" s="211" t="s">
        <v>86</v>
      </c>
      <c r="AV488" s="14" t="s">
        <v>86</v>
      </c>
      <c r="AW488" s="14" t="s">
        <v>37</v>
      </c>
      <c r="AX488" s="14" t="s">
        <v>84</v>
      </c>
      <c r="AY488" s="211" t="s">
        <v>157</v>
      </c>
    </row>
    <row r="489" spans="1:65" s="2" customFormat="1" ht="14.4" customHeight="1">
      <c r="A489" s="36"/>
      <c r="B489" s="37"/>
      <c r="C489" s="176" t="s">
        <v>558</v>
      </c>
      <c r="D489" s="176" t="s">
        <v>159</v>
      </c>
      <c r="E489" s="177" t="s">
        <v>559</v>
      </c>
      <c r="F489" s="178" t="s">
        <v>560</v>
      </c>
      <c r="G489" s="179" t="s">
        <v>176</v>
      </c>
      <c r="H489" s="180">
        <v>39.804</v>
      </c>
      <c r="I489" s="181"/>
      <c r="J489" s="182">
        <f>ROUND(I489*H489,2)</f>
        <v>0</v>
      </c>
      <c r="K489" s="183"/>
      <c r="L489" s="41"/>
      <c r="M489" s="184" t="s">
        <v>19</v>
      </c>
      <c r="N489" s="185" t="s">
        <v>47</v>
      </c>
      <c r="O489" s="66"/>
      <c r="P489" s="186">
        <f>O489*H489</f>
        <v>0</v>
      </c>
      <c r="Q489" s="186">
        <v>0</v>
      </c>
      <c r="R489" s="186">
        <f>Q489*H489</f>
        <v>0</v>
      </c>
      <c r="S489" s="186">
        <v>0</v>
      </c>
      <c r="T489" s="187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8" t="s">
        <v>163</v>
      </c>
      <c r="AT489" s="188" t="s">
        <v>159</v>
      </c>
      <c r="AU489" s="188" t="s">
        <v>86</v>
      </c>
      <c r="AY489" s="19" t="s">
        <v>157</v>
      </c>
      <c r="BE489" s="189">
        <f>IF(N489="základní",J489,0)</f>
        <v>0</v>
      </c>
      <c r="BF489" s="189">
        <f>IF(N489="snížená",J489,0)</f>
        <v>0</v>
      </c>
      <c r="BG489" s="189">
        <f>IF(N489="zákl. přenesená",J489,0)</f>
        <v>0</v>
      </c>
      <c r="BH489" s="189">
        <f>IF(N489="sníž. přenesená",J489,0)</f>
        <v>0</v>
      </c>
      <c r="BI489" s="189">
        <f>IF(N489="nulová",J489,0)</f>
        <v>0</v>
      </c>
      <c r="BJ489" s="19" t="s">
        <v>84</v>
      </c>
      <c r="BK489" s="189">
        <f>ROUND(I489*H489,2)</f>
        <v>0</v>
      </c>
      <c r="BL489" s="19" t="s">
        <v>163</v>
      </c>
      <c r="BM489" s="188" t="s">
        <v>561</v>
      </c>
    </row>
    <row r="490" spans="1:47" s="2" customFormat="1" ht="10">
      <c r="A490" s="36"/>
      <c r="B490" s="37"/>
      <c r="C490" s="38"/>
      <c r="D490" s="212" t="s">
        <v>178</v>
      </c>
      <c r="E490" s="38"/>
      <c r="F490" s="213" t="s">
        <v>562</v>
      </c>
      <c r="G490" s="38"/>
      <c r="H490" s="38"/>
      <c r="I490" s="214"/>
      <c r="J490" s="38"/>
      <c r="K490" s="38"/>
      <c r="L490" s="41"/>
      <c r="M490" s="215"/>
      <c r="N490" s="216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178</v>
      </c>
      <c r="AU490" s="19" t="s">
        <v>86</v>
      </c>
    </row>
    <row r="491" spans="2:51" s="13" customFormat="1" ht="10">
      <c r="B491" s="190"/>
      <c r="C491" s="191"/>
      <c r="D491" s="192" t="s">
        <v>165</v>
      </c>
      <c r="E491" s="193" t="s">
        <v>19</v>
      </c>
      <c r="F491" s="194" t="s">
        <v>437</v>
      </c>
      <c r="G491" s="191"/>
      <c r="H491" s="193" t="s">
        <v>19</v>
      </c>
      <c r="I491" s="195"/>
      <c r="J491" s="191"/>
      <c r="K491" s="191"/>
      <c r="L491" s="196"/>
      <c r="M491" s="197"/>
      <c r="N491" s="198"/>
      <c r="O491" s="198"/>
      <c r="P491" s="198"/>
      <c r="Q491" s="198"/>
      <c r="R491" s="198"/>
      <c r="S491" s="198"/>
      <c r="T491" s="199"/>
      <c r="AT491" s="200" t="s">
        <v>165</v>
      </c>
      <c r="AU491" s="200" t="s">
        <v>86</v>
      </c>
      <c r="AV491" s="13" t="s">
        <v>84</v>
      </c>
      <c r="AW491" s="13" t="s">
        <v>37</v>
      </c>
      <c r="AX491" s="13" t="s">
        <v>76</v>
      </c>
      <c r="AY491" s="200" t="s">
        <v>157</v>
      </c>
    </row>
    <row r="492" spans="2:51" s="14" customFormat="1" ht="10">
      <c r="B492" s="201"/>
      <c r="C492" s="202"/>
      <c r="D492" s="192" t="s">
        <v>165</v>
      </c>
      <c r="E492" s="203" t="s">
        <v>19</v>
      </c>
      <c r="F492" s="204" t="s">
        <v>563</v>
      </c>
      <c r="G492" s="202"/>
      <c r="H492" s="205">
        <v>39.804</v>
      </c>
      <c r="I492" s="206"/>
      <c r="J492" s="202"/>
      <c r="K492" s="202"/>
      <c r="L492" s="207"/>
      <c r="M492" s="208"/>
      <c r="N492" s="209"/>
      <c r="O492" s="209"/>
      <c r="P492" s="209"/>
      <c r="Q492" s="209"/>
      <c r="R492" s="209"/>
      <c r="S492" s="209"/>
      <c r="T492" s="210"/>
      <c r="AT492" s="211" t="s">
        <v>165</v>
      </c>
      <c r="AU492" s="211" t="s">
        <v>86</v>
      </c>
      <c r="AV492" s="14" t="s">
        <v>86</v>
      </c>
      <c r="AW492" s="14" t="s">
        <v>37</v>
      </c>
      <c r="AX492" s="14" t="s">
        <v>84</v>
      </c>
      <c r="AY492" s="211" t="s">
        <v>157</v>
      </c>
    </row>
    <row r="493" spans="1:65" s="2" customFormat="1" ht="14.4" customHeight="1">
      <c r="A493" s="36"/>
      <c r="B493" s="37"/>
      <c r="C493" s="176" t="s">
        <v>564</v>
      </c>
      <c r="D493" s="176" t="s">
        <v>159</v>
      </c>
      <c r="E493" s="177" t="s">
        <v>565</v>
      </c>
      <c r="F493" s="178" t="s">
        <v>566</v>
      </c>
      <c r="G493" s="179" t="s">
        <v>176</v>
      </c>
      <c r="H493" s="180">
        <v>5.15</v>
      </c>
      <c r="I493" s="181"/>
      <c r="J493" s="182">
        <f>ROUND(I493*H493,2)</f>
        <v>0</v>
      </c>
      <c r="K493" s="183"/>
      <c r="L493" s="41"/>
      <c r="M493" s="184" t="s">
        <v>19</v>
      </c>
      <c r="N493" s="185" t="s">
        <v>47</v>
      </c>
      <c r="O493" s="66"/>
      <c r="P493" s="186">
        <f>O493*H493</f>
        <v>0</v>
      </c>
      <c r="Q493" s="186">
        <v>0.00346</v>
      </c>
      <c r="R493" s="186">
        <f>Q493*H493</f>
        <v>0.017819</v>
      </c>
      <c r="S493" s="186">
        <v>0</v>
      </c>
      <c r="T493" s="187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88" t="s">
        <v>163</v>
      </c>
      <c r="AT493" s="188" t="s">
        <v>159</v>
      </c>
      <c r="AU493" s="188" t="s">
        <v>86</v>
      </c>
      <c r="AY493" s="19" t="s">
        <v>157</v>
      </c>
      <c r="BE493" s="189">
        <f>IF(N493="základní",J493,0)</f>
        <v>0</v>
      </c>
      <c r="BF493" s="189">
        <f>IF(N493="snížená",J493,0)</f>
        <v>0</v>
      </c>
      <c r="BG493" s="189">
        <f>IF(N493="zákl. přenesená",J493,0)</f>
        <v>0</v>
      </c>
      <c r="BH493" s="189">
        <f>IF(N493="sníž. přenesená",J493,0)</f>
        <v>0</v>
      </c>
      <c r="BI493" s="189">
        <f>IF(N493="nulová",J493,0)</f>
        <v>0</v>
      </c>
      <c r="BJ493" s="19" t="s">
        <v>84</v>
      </c>
      <c r="BK493" s="189">
        <f>ROUND(I493*H493,2)</f>
        <v>0</v>
      </c>
      <c r="BL493" s="19" t="s">
        <v>163</v>
      </c>
      <c r="BM493" s="188" t="s">
        <v>567</v>
      </c>
    </row>
    <row r="494" spans="1:47" s="2" customFormat="1" ht="10">
      <c r="A494" s="36"/>
      <c r="B494" s="37"/>
      <c r="C494" s="38"/>
      <c r="D494" s="212" t="s">
        <v>178</v>
      </c>
      <c r="E494" s="38"/>
      <c r="F494" s="213" t="s">
        <v>568</v>
      </c>
      <c r="G494" s="38"/>
      <c r="H494" s="38"/>
      <c r="I494" s="214"/>
      <c r="J494" s="38"/>
      <c r="K494" s="38"/>
      <c r="L494" s="41"/>
      <c r="M494" s="215"/>
      <c r="N494" s="216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9" t="s">
        <v>178</v>
      </c>
      <c r="AU494" s="19" t="s">
        <v>86</v>
      </c>
    </row>
    <row r="495" spans="2:51" s="13" customFormat="1" ht="10">
      <c r="B495" s="190"/>
      <c r="C495" s="191"/>
      <c r="D495" s="192" t="s">
        <v>165</v>
      </c>
      <c r="E495" s="193" t="s">
        <v>19</v>
      </c>
      <c r="F495" s="194" t="s">
        <v>437</v>
      </c>
      <c r="G495" s="191"/>
      <c r="H495" s="193" t="s">
        <v>19</v>
      </c>
      <c r="I495" s="195"/>
      <c r="J495" s="191"/>
      <c r="K495" s="191"/>
      <c r="L495" s="196"/>
      <c r="M495" s="197"/>
      <c r="N495" s="198"/>
      <c r="O495" s="198"/>
      <c r="P495" s="198"/>
      <c r="Q495" s="198"/>
      <c r="R495" s="198"/>
      <c r="S495" s="198"/>
      <c r="T495" s="199"/>
      <c r="AT495" s="200" t="s">
        <v>165</v>
      </c>
      <c r="AU495" s="200" t="s">
        <v>86</v>
      </c>
      <c r="AV495" s="13" t="s">
        <v>84</v>
      </c>
      <c r="AW495" s="13" t="s">
        <v>37</v>
      </c>
      <c r="AX495" s="13" t="s">
        <v>76</v>
      </c>
      <c r="AY495" s="200" t="s">
        <v>157</v>
      </c>
    </row>
    <row r="496" spans="2:51" s="13" customFormat="1" ht="10">
      <c r="B496" s="190"/>
      <c r="C496" s="191"/>
      <c r="D496" s="192" t="s">
        <v>165</v>
      </c>
      <c r="E496" s="193" t="s">
        <v>19</v>
      </c>
      <c r="F496" s="194" t="s">
        <v>569</v>
      </c>
      <c r="G496" s="191"/>
      <c r="H496" s="193" t="s">
        <v>19</v>
      </c>
      <c r="I496" s="195"/>
      <c r="J496" s="191"/>
      <c r="K496" s="191"/>
      <c r="L496" s="196"/>
      <c r="M496" s="197"/>
      <c r="N496" s="198"/>
      <c r="O496" s="198"/>
      <c r="P496" s="198"/>
      <c r="Q496" s="198"/>
      <c r="R496" s="198"/>
      <c r="S496" s="198"/>
      <c r="T496" s="199"/>
      <c r="AT496" s="200" t="s">
        <v>165</v>
      </c>
      <c r="AU496" s="200" t="s">
        <v>86</v>
      </c>
      <c r="AV496" s="13" t="s">
        <v>84</v>
      </c>
      <c r="AW496" s="13" t="s">
        <v>37</v>
      </c>
      <c r="AX496" s="13" t="s">
        <v>76</v>
      </c>
      <c r="AY496" s="200" t="s">
        <v>157</v>
      </c>
    </row>
    <row r="497" spans="2:51" s="14" customFormat="1" ht="10">
      <c r="B497" s="201"/>
      <c r="C497" s="202"/>
      <c r="D497" s="192" t="s">
        <v>165</v>
      </c>
      <c r="E497" s="203" t="s">
        <v>19</v>
      </c>
      <c r="F497" s="204" t="s">
        <v>570</v>
      </c>
      <c r="G497" s="202"/>
      <c r="H497" s="205">
        <v>5.15</v>
      </c>
      <c r="I497" s="206"/>
      <c r="J497" s="202"/>
      <c r="K497" s="202"/>
      <c r="L497" s="207"/>
      <c r="M497" s="208"/>
      <c r="N497" s="209"/>
      <c r="O497" s="209"/>
      <c r="P497" s="209"/>
      <c r="Q497" s="209"/>
      <c r="R497" s="209"/>
      <c r="S497" s="209"/>
      <c r="T497" s="210"/>
      <c r="AT497" s="211" t="s">
        <v>165</v>
      </c>
      <c r="AU497" s="211" t="s">
        <v>86</v>
      </c>
      <c r="AV497" s="14" t="s">
        <v>86</v>
      </c>
      <c r="AW497" s="14" t="s">
        <v>37</v>
      </c>
      <c r="AX497" s="14" t="s">
        <v>84</v>
      </c>
      <c r="AY497" s="211" t="s">
        <v>157</v>
      </c>
    </row>
    <row r="498" spans="1:65" s="2" customFormat="1" ht="14.4" customHeight="1">
      <c r="A498" s="36"/>
      <c r="B498" s="37"/>
      <c r="C498" s="176" t="s">
        <v>571</v>
      </c>
      <c r="D498" s="176" t="s">
        <v>159</v>
      </c>
      <c r="E498" s="177" t="s">
        <v>572</v>
      </c>
      <c r="F498" s="178" t="s">
        <v>573</v>
      </c>
      <c r="G498" s="179" t="s">
        <v>176</v>
      </c>
      <c r="H498" s="180">
        <v>5.15</v>
      </c>
      <c r="I498" s="181"/>
      <c r="J498" s="182">
        <f>ROUND(I498*H498,2)</f>
        <v>0</v>
      </c>
      <c r="K498" s="183"/>
      <c r="L498" s="41"/>
      <c r="M498" s="184" t="s">
        <v>19</v>
      </c>
      <c r="N498" s="185" t="s">
        <v>47</v>
      </c>
      <c r="O498" s="66"/>
      <c r="P498" s="186">
        <f>O498*H498</f>
        <v>0</v>
      </c>
      <c r="Q498" s="186">
        <v>0</v>
      </c>
      <c r="R498" s="186">
        <f>Q498*H498</f>
        <v>0</v>
      </c>
      <c r="S498" s="186">
        <v>0</v>
      </c>
      <c r="T498" s="187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8" t="s">
        <v>163</v>
      </c>
      <c r="AT498" s="188" t="s">
        <v>159</v>
      </c>
      <c r="AU498" s="188" t="s">
        <v>86</v>
      </c>
      <c r="AY498" s="19" t="s">
        <v>157</v>
      </c>
      <c r="BE498" s="189">
        <f>IF(N498="základní",J498,0)</f>
        <v>0</v>
      </c>
      <c r="BF498" s="189">
        <f>IF(N498="snížená",J498,0)</f>
        <v>0</v>
      </c>
      <c r="BG498" s="189">
        <f>IF(N498="zákl. přenesená",J498,0)</f>
        <v>0</v>
      </c>
      <c r="BH498" s="189">
        <f>IF(N498="sníž. přenesená",J498,0)</f>
        <v>0</v>
      </c>
      <c r="BI498" s="189">
        <f>IF(N498="nulová",J498,0)</f>
        <v>0</v>
      </c>
      <c r="BJ498" s="19" t="s">
        <v>84</v>
      </c>
      <c r="BK498" s="189">
        <f>ROUND(I498*H498,2)</f>
        <v>0</v>
      </c>
      <c r="BL498" s="19" t="s">
        <v>163</v>
      </c>
      <c r="BM498" s="188" t="s">
        <v>574</v>
      </c>
    </row>
    <row r="499" spans="1:47" s="2" customFormat="1" ht="10">
      <c r="A499" s="36"/>
      <c r="B499" s="37"/>
      <c r="C499" s="38"/>
      <c r="D499" s="212" t="s">
        <v>178</v>
      </c>
      <c r="E499" s="38"/>
      <c r="F499" s="213" t="s">
        <v>575</v>
      </c>
      <c r="G499" s="38"/>
      <c r="H499" s="38"/>
      <c r="I499" s="214"/>
      <c r="J499" s="38"/>
      <c r="K499" s="38"/>
      <c r="L499" s="41"/>
      <c r="M499" s="215"/>
      <c r="N499" s="216"/>
      <c r="O499" s="66"/>
      <c r="P499" s="66"/>
      <c r="Q499" s="66"/>
      <c r="R499" s="66"/>
      <c r="S499" s="66"/>
      <c r="T499" s="67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178</v>
      </c>
      <c r="AU499" s="19" t="s">
        <v>86</v>
      </c>
    </row>
    <row r="500" spans="2:51" s="13" customFormat="1" ht="10">
      <c r="B500" s="190"/>
      <c r="C500" s="191"/>
      <c r="D500" s="192" t="s">
        <v>165</v>
      </c>
      <c r="E500" s="193" t="s">
        <v>19</v>
      </c>
      <c r="F500" s="194" t="s">
        <v>437</v>
      </c>
      <c r="G500" s="191"/>
      <c r="H500" s="193" t="s">
        <v>19</v>
      </c>
      <c r="I500" s="195"/>
      <c r="J500" s="191"/>
      <c r="K500" s="191"/>
      <c r="L500" s="196"/>
      <c r="M500" s="197"/>
      <c r="N500" s="198"/>
      <c r="O500" s="198"/>
      <c r="P500" s="198"/>
      <c r="Q500" s="198"/>
      <c r="R500" s="198"/>
      <c r="S500" s="198"/>
      <c r="T500" s="199"/>
      <c r="AT500" s="200" t="s">
        <v>165</v>
      </c>
      <c r="AU500" s="200" t="s">
        <v>86</v>
      </c>
      <c r="AV500" s="13" t="s">
        <v>84</v>
      </c>
      <c r="AW500" s="13" t="s">
        <v>37</v>
      </c>
      <c r="AX500" s="13" t="s">
        <v>76</v>
      </c>
      <c r="AY500" s="200" t="s">
        <v>157</v>
      </c>
    </row>
    <row r="501" spans="2:51" s="13" customFormat="1" ht="10">
      <c r="B501" s="190"/>
      <c r="C501" s="191"/>
      <c r="D501" s="192" t="s">
        <v>165</v>
      </c>
      <c r="E501" s="193" t="s">
        <v>19</v>
      </c>
      <c r="F501" s="194" t="s">
        <v>569</v>
      </c>
      <c r="G501" s="191"/>
      <c r="H501" s="193" t="s">
        <v>19</v>
      </c>
      <c r="I501" s="195"/>
      <c r="J501" s="191"/>
      <c r="K501" s="191"/>
      <c r="L501" s="196"/>
      <c r="M501" s="197"/>
      <c r="N501" s="198"/>
      <c r="O501" s="198"/>
      <c r="P501" s="198"/>
      <c r="Q501" s="198"/>
      <c r="R501" s="198"/>
      <c r="S501" s="198"/>
      <c r="T501" s="199"/>
      <c r="AT501" s="200" t="s">
        <v>165</v>
      </c>
      <c r="AU501" s="200" t="s">
        <v>86</v>
      </c>
      <c r="AV501" s="13" t="s">
        <v>84</v>
      </c>
      <c r="AW501" s="13" t="s">
        <v>37</v>
      </c>
      <c r="AX501" s="13" t="s">
        <v>76</v>
      </c>
      <c r="AY501" s="200" t="s">
        <v>157</v>
      </c>
    </row>
    <row r="502" spans="2:51" s="14" customFormat="1" ht="10">
      <c r="B502" s="201"/>
      <c r="C502" s="202"/>
      <c r="D502" s="192" t="s">
        <v>165</v>
      </c>
      <c r="E502" s="203" t="s">
        <v>19</v>
      </c>
      <c r="F502" s="204" t="s">
        <v>576</v>
      </c>
      <c r="G502" s="202"/>
      <c r="H502" s="205">
        <v>5.15</v>
      </c>
      <c r="I502" s="206"/>
      <c r="J502" s="202"/>
      <c r="K502" s="202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165</v>
      </c>
      <c r="AU502" s="211" t="s">
        <v>86</v>
      </c>
      <c r="AV502" s="14" t="s">
        <v>86</v>
      </c>
      <c r="AW502" s="14" t="s">
        <v>37</v>
      </c>
      <c r="AX502" s="14" t="s">
        <v>84</v>
      </c>
      <c r="AY502" s="211" t="s">
        <v>157</v>
      </c>
    </row>
    <row r="503" spans="2:63" s="12" customFormat="1" ht="22.75" customHeight="1">
      <c r="B503" s="160"/>
      <c r="C503" s="161"/>
      <c r="D503" s="162" t="s">
        <v>75</v>
      </c>
      <c r="E503" s="174" t="s">
        <v>173</v>
      </c>
      <c r="F503" s="174" t="s">
        <v>577</v>
      </c>
      <c r="G503" s="161"/>
      <c r="H503" s="161"/>
      <c r="I503" s="164"/>
      <c r="J503" s="175">
        <f>BK503</f>
        <v>0</v>
      </c>
      <c r="K503" s="161"/>
      <c r="L503" s="166"/>
      <c r="M503" s="167"/>
      <c r="N503" s="168"/>
      <c r="O503" s="168"/>
      <c r="P503" s="169">
        <f>SUM(P504:P743)</f>
        <v>0</v>
      </c>
      <c r="Q503" s="168"/>
      <c r="R503" s="169">
        <f>SUM(R504:R743)</f>
        <v>40.669376</v>
      </c>
      <c r="S503" s="168"/>
      <c r="T503" s="170">
        <f>SUM(T504:T743)</f>
        <v>0</v>
      </c>
      <c r="AR503" s="171" t="s">
        <v>84</v>
      </c>
      <c r="AT503" s="172" t="s">
        <v>75</v>
      </c>
      <c r="AU503" s="172" t="s">
        <v>84</v>
      </c>
      <c r="AY503" s="171" t="s">
        <v>157</v>
      </c>
      <c r="BK503" s="173">
        <f>SUM(BK504:BK743)</f>
        <v>0</v>
      </c>
    </row>
    <row r="504" spans="1:65" s="2" customFormat="1" ht="14.4" customHeight="1">
      <c r="A504" s="36"/>
      <c r="B504" s="37"/>
      <c r="C504" s="176" t="s">
        <v>578</v>
      </c>
      <c r="D504" s="176" t="s">
        <v>159</v>
      </c>
      <c r="E504" s="177" t="s">
        <v>579</v>
      </c>
      <c r="F504" s="178" t="s">
        <v>580</v>
      </c>
      <c r="G504" s="179" t="s">
        <v>254</v>
      </c>
      <c r="H504" s="180">
        <v>10.715</v>
      </c>
      <c r="I504" s="181"/>
      <c r="J504" s="182">
        <f>ROUND(I504*H504,2)</f>
        <v>0</v>
      </c>
      <c r="K504" s="183"/>
      <c r="L504" s="41"/>
      <c r="M504" s="184" t="s">
        <v>19</v>
      </c>
      <c r="N504" s="185" t="s">
        <v>47</v>
      </c>
      <c r="O504" s="66"/>
      <c r="P504" s="186">
        <f>O504*H504</f>
        <v>0</v>
      </c>
      <c r="Q504" s="186">
        <v>0.7488</v>
      </c>
      <c r="R504" s="186">
        <f>Q504*H504</f>
        <v>8.023392</v>
      </c>
      <c r="S504" s="186">
        <v>0</v>
      </c>
      <c r="T504" s="187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8" t="s">
        <v>163</v>
      </c>
      <c r="AT504" s="188" t="s">
        <v>159</v>
      </c>
      <c r="AU504" s="188" t="s">
        <v>86</v>
      </c>
      <c r="AY504" s="19" t="s">
        <v>157</v>
      </c>
      <c r="BE504" s="189">
        <f>IF(N504="základní",J504,0)</f>
        <v>0</v>
      </c>
      <c r="BF504" s="189">
        <f>IF(N504="snížená",J504,0)</f>
        <v>0</v>
      </c>
      <c r="BG504" s="189">
        <f>IF(N504="zákl. přenesená",J504,0)</f>
        <v>0</v>
      </c>
      <c r="BH504" s="189">
        <f>IF(N504="sníž. přenesená",J504,0)</f>
        <v>0</v>
      </c>
      <c r="BI504" s="189">
        <f>IF(N504="nulová",J504,0)</f>
        <v>0</v>
      </c>
      <c r="BJ504" s="19" t="s">
        <v>84</v>
      </c>
      <c r="BK504" s="189">
        <f>ROUND(I504*H504,2)</f>
        <v>0</v>
      </c>
      <c r="BL504" s="19" t="s">
        <v>163</v>
      </c>
      <c r="BM504" s="188" t="s">
        <v>581</v>
      </c>
    </row>
    <row r="505" spans="2:51" s="13" customFormat="1" ht="10">
      <c r="B505" s="190"/>
      <c r="C505" s="191"/>
      <c r="D505" s="192" t="s">
        <v>165</v>
      </c>
      <c r="E505" s="193" t="s">
        <v>19</v>
      </c>
      <c r="F505" s="194" t="s">
        <v>289</v>
      </c>
      <c r="G505" s="191"/>
      <c r="H505" s="193" t="s">
        <v>19</v>
      </c>
      <c r="I505" s="195"/>
      <c r="J505" s="191"/>
      <c r="K505" s="191"/>
      <c r="L505" s="196"/>
      <c r="M505" s="197"/>
      <c r="N505" s="198"/>
      <c r="O505" s="198"/>
      <c r="P505" s="198"/>
      <c r="Q505" s="198"/>
      <c r="R505" s="198"/>
      <c r="S505" s="198"/>
      <c r="T505" s="199"/>
      <c r="AT505" s="200" t="s">
        <v>165</v>
      </c>
      <c r="AU505" s="200" t="s">
        <v>86</v>
      </c>
      <c r="AV505" s="13" t="s">
        <v>84</v>
      </c>
      <c r="AW505" s="13" t="s">
        <v>37</v>
      </c>
      <c r="AX505" s="13" t="s">
        <v>76</v>
      </c>
      <c r="AY505" s="200" t="s">
        <v>157</v>
      </c>
    </row>
    <row r="506" spans="2:51" s="13" customFormat="1" ht="10">
      <c r="B506" s="190"/>
      <c r="C506" s="191"/>
      <c r="D506" s="192" t="s">
        <v>165</v>
      </c>
      <c r="E506" s="193" t="s">
        <v>19</v>
      </c>
      <c r="F506" s="194" t="s">
        <v>582</v>
      </c>
      <c r="G506" s="191"/>
      <c r="H506" s="193" t="s">
        <v>19</v>
      </c>
      <c r="I506" s="195"/>
      <c r="J506" s="191"/>
      <c r="K506" s="191"/>
      <c r="L506" s="196"/>
      <c r="M506" s="197"/>
      <c r="N506" s="198"/>
      <c r="O506" s="198"/>
      <c r="P506" s="198"/>
      <c r="Q506" s="198"/>
      <c r="R506" s="198"/>
      <c r="S506" s="198"/>
      <c r="T506" s="199"/>
      <c r="AT506" s="200" t="s">
        <v>165</v>
      </c>
      <c r="AU506" s="200" t="s">
        <v>86</v>
      </c>
      <c r="AV506" s="13" t="s">
        <v>84</v>
      </c>
      <c r="AW506" s="13" t="s">
        <v>37</v>
      </c>
      <c r="AX506" s="13" t="s">
        <v>76</v>
      </c>
      <c r="AY506" s="200" t="s">
        <v>157</v>
      </c>
    </row>
    <row r="507" spans="2:51" s="13" customFormat="1" ht="10">
      <c r="B507" s="190"/>
      <c r="C507" s="191"/>
      <c r="D507" s="192" t="s">
        <v>165</v>
      </c>
      <c r="E507" s="193" t="s">
        <v>19</v>
      </c>
      <c r="F507" s="194" t="s">
        <v>460</v>
      </c>
      <c r="G507" s="191"/>
      <c r="H507" s="193" t="s">
        <v>19</v>
      </c>
      <c r="I507" s="195"/>
      <c r="J507" s="191"/>
      <c r="K507" s="191"/>
      <c r="L507" s="196"/>
      <c r="M507" s="197"/>
      <c r="N507" s="198"/>
      <c r="O507" s="198"/>
      <c r="P507" s="198"/>
      <c r="Q507" s="198"/>
      <c r="R507" s="198"/>
      <c r="S507" s="198"/>
      <c r="T507" s="199"/>
      <c r="AT507" s="200" t="s">
        <v>165</v>
      </c>
      <c r="AU507" s="200" t="s">
        <v>86</v>
      </c>
      <c r="AV507" s="13" t="s">
        <v>84</v>
      </c>
      <c r="AW507" s="13" t="s">
        <v>37</v>
      </c>
      <c r="AX507" s="13" t="s">
        <v>76</v>
      </c>
      <c r="AY507" s="200" t="s">
        <v>157</v>
      </c>
    </row>
    <row r="508" spans="2:51" s="13" customFormat="1" ht="10">
      <c r="B508" s="190"/>
      <c r="C508" s="191"/>
      <c r="D508" s="192" t="s">
        <v>165</v>
      </c>
      <c r="E508" s="193" t="s">
        <v>19</v>
      </c>
      <c r="F508" s="194" t="s">
        <v>583</v>
      </c>
      <c r="G508" s="191"/>
      <c r="H508" s="193" t="s">
        <v>19</v>
      </c>
      <c r="I508" s="195"/>
      <c r="J508" s="191"/>
      <c r="K508" s="191"/>
      <c r="L508" s="196"/>
      <c r="M508" s="197"/>
      <c r="N508" s="198"/>
      <c r="O508" s="198"/>
      <c r="P508" s="198"/>
      <c r="Q508" s="198"/>
      <c r="R508" s="198"/>
      <c r="S508" s="198"/>
      <c r="T508" s="199"/>
      <c r="AT508" s="200" t="s">
        <v>165</v>
      </c>
      <c r="AU508" s="200" t="s">
        <v>86</v>
      </c>
      <c r="AV508" s="13" t="s">
        <v>84</v>
      </c>
      <c r="AW508" s="13" t="s">
        <v>37</v>
      </c>
      <c r="AX508" s="13" t="s">
        <v>76</v>
      </c>
      <c r="AY508" s="200" t="s">
        <v>157</v>
      </c>
    </row>
    <row r="509" spans="2:51" s="13" customFormat="1" ht="10">
      <c r="B509" s="190"/>
      <c r="C509" s="191"/>
      <c r="D509" s="192" t="s">
        <v>165</v>
      </c>
      <c r="E509" s="193" t="s">
        <v>19</v>
      </c>
      <c r="F509" s="194" t="s">
        <v>584</v>
      </c>
      <c r="G509" s="191"/>
      <c r="H509" s="193" t="s">
        <v>19</v>
      </c>
      <c r="I509" s="195"/>
      <c r="J509" s="191"/>
      <c r="K509" s="191"/>
      <c r="L509" s="196"/>
      <c r="M509" s="197"/>
      <c r="N509" s="198"/>
      <c r="O509" s="198"/>
      <c r="P509" s="198"/>
      <c r="Q509" s="198"/>
      <c r="R509" s="198"/>
      <c r="S509" s="198"/>
      <c r="T509" s="199"/>
      <c r="AT509" s="200" t="s">
        <v>165</v>
      </c>
      <c r="AU509" s="200" t="s">
        <v>86</v>
      </c>
      <c r="AV509" s="13" t="s">
        <v>84</v>
      </c>
      <c r="AW509" s="13" t="s">
        <v>37</v>
      </c>
      <c r="AX509" s="13" t="s">
        <v>76</v>
      </c>
      <c r="AY509" s="200" t="s">
        <v>157</v>
      </c>
    </row>
    <row r="510" spans="2:51" s="13" customFormat="1" ht="10">
      <c r="B510" s="190"/>
      <c r="C510" s="191"/>
      <c r="D510" s="192" t="s">
        <v>165</v>
      </c>
      <c r="E510" s="193" t="s">
        <v>19</v>
      </c>
      <c r="F510" s="194" t="s">
        <v>585</v>
      </c>
      <c r="G510" s="191"/>
      <c r="H510" s="193" t="s">
        <v>19</v>
      </c>
      <c r="I510" s="195"/>
      <c r="J510" s="191"/>
      <c r="K510" s="191"/>
      <c r="L510" s="196"/>
      <c r="M510" s="197"/>
      <c r="N510" s="198"/>
      <c r="O510" s="198"/>
      <c r="P510" s="198"/>
      <c r="Q510" s="198"/>
      <c r="R510" s="198"/>
      <c r="S510" s="198"/>
      <c r="T510" s="199"/>
      <c r="AT510" s="200" t="s">
        <v>165</v>
      </c>
      <c r="AU510" s="200" t="s">
        <v>86</v>
      </c>
      <c r="AV510" s="13" t="s">
        <v>84</v>
      </c>
      <c r="AW510" s="13" t="s">
        <v>37</v>
      </c>
      <c r="AX510" s="13" t="s">
        <v>76</v>
      </c>
      <c r="AY510" s="200" t="s">
        <v>157</v>
      </c>
    </row>
    <row r="511" spans="2:51" s="14" customFormat="1" ht="10">
      <c r="B511" s="201"/>
      <c r="C511" s="202"/>
      <c r="D511" s="192" t="s">
        <v>165</v>
      </c>
      <c r="E511" s="203" t="s">
        <v>19</v>
      </c>
      <c r="F511" s="204" t="s">
        <v>586</v>
      </c>
      <c r="G511" s="202"/>
      <c r="H511" s="205">
        <v>9.66</v>
      </c>
      <c r="I511" s="206"/>
      <c r="J511" s="202"/>
      <c r="K511" s="202"/>
      <c r="L511" s="207"/>
      <c r="M511" s="208"/>
      <c r="N511" s="209"/>
      <c r="O511" s="209"/>
      <c r="P511" s="209"/>
      <c r="Q511" s="209"/>
      <c r="R511" s="209"/>
      <c r="S511" s="209"/>
      <c r="T511" s="210"/>
      <c r="AT511" s="211" t="s">
        <v>165</v>
      </c>
      <c r="AU511" s="211" t="s">
        <v>86</v>
      </c>
      <c r="AV511" s="14" t="s">
        <v>86</v>
      </c>
      <c r="AW511" s="14" t="s">
        <v>37</v>
      </c>
      <c r="AX511" s="14" t="s">
        <v>76</v>
      </c>
      <c r="AY511" s="211" t="s">
        <v>157</v>
      </c>
    </row>
    <row r="512" spans="2:51" s="14" customFormat="1" ht="10">
      <c r="B512" s="201"/>
      <c r="C512" s="202"/>
      <c r="D512" s="192" t="s">
        <v>165</v>
      </c>
      <c r="E512" s="203" t="s">
        <v>19</v>
      </c>
      <c r="F512" s="204" t="s">
        <v>587</v>
      </c>
      <c r="G512" s="202"/>
      <c r="H512" s="205">
        <v>0.764</v>
      </c>
      <c r="I512" s="206"/>
      <c r="J512" s="202"/>
      <c r="K512" s="202"/>
      <c r="L512" s="207"/>
      <c r="M512" s="208"/>
      <c r="N512" s="209"/>
      <c r="O512" s="209"/>
      <c r="P512" s="209"/>
      <c r="Q512" s="209"/>
      <c r="R512" s="209"/>
      <c r="S512" s="209"/>
      <c r="T512" s="210"/>
      <c r="AT512" s="211" t="s">
        <v>165</v>
      </c>
      <c r="AU512" s="211" t="s">
        <v>86</v>
      </c>
      <c r="AV512" s="14" t="s">
        <v>86</v>
      </c>
      <c r="AW512" s="14" t="s">
        <v>37</v>
      </c>
      <c r="AX512" s="14" t="s">
        <v>76</v>
      </c>
      <c r="AY512" s="211" t="s">
        <v>157</v>
      </c>
    </row>
    <row r="513" spans="2:51" s="14" customFormat="1" ht="10">
      <c r="B513" s="201"/>
      <c r="C513" s="202"/>
      <c r="D513" s="192" t="s">
        <v>165</v>
      </c>
      <c r="E513" s="203" t="s">
        <v>19</v>
      </c>
      <c r="F513" s="204" t="s">
        <v>588</v>
      </c>
      <c r="G513" s="202"/>
      <c r="H513" s="205">
        <v>0.291</v>
      </c>
      <c r="I513" s="206"/>
      <c r="J513" s="202"/>
      <c r="K513" s="202"/>
      <c r="L513" s="207"/>
      <c r="M513" s="208"/>
      <c r="N513" s="209"/>
      <c r="O513" s="209"/>
      <c r="P513" s="209"/>
      <c r="Q513" s="209"/>
      <c r="R513" s="209"/>
      <c r="S513" s="209"/>
      <c r="T513" s="210"/>
      <c r="AT513" s="211" t="s">
        <v>165</v>
      </c>
      <c r="AU513" s="211" t="s">
        <v>86</v>
      </c>
      <c r="AV513" s="14" t="s">
        <v>86</v>
      </c>
      <c r="AW513" s="14" t="s">
        <v>37</v>
      </c>
      <c r="AX513" s="14" t="s">
        <v>76</v>
      </c>
      <c r="AY513" s="211" t="s">
        <v>157</v>
      </c>
    </row>
    <row r="514" spans="2:51" s="15" customFormat="1" ht="10">
      <c r="B514" s="217"/>
      <c r="C514" s="218"/>
      <c r="D514" s="192" t="s">
        <v>165</v>
      </c>
      <c r="E514" s="219" t="s">
        <v>19</v>
      </c>
      <c r="F514" s="220" t="s">
        <v>183</v>
      </c>
      <c r="G514" s="218"/>
      <c r="H514" s="221">
        <v>10.715</v>
      </c>
      <c r="I514" s="222"/>
      <c r="J514" s="218"/>
      <c r="K514" s="218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165</v>
      </c>
      <c r="AU514" s="227" t="s">
        <v>86</v>
      </c>
      <c r="AV514" s="15" t="s">
        <v>163</v>
      </c>
      <c r="AW514" s="15" t="s">
        <v>37</v>
      </c>
      <c r="AX514" s="15" t="s">
        <v>84</v>
      </c>
      <c r="AY514" s="227" t="s">
        <v>157</v>
      </c>
    </row>
    <row r="515" spans="1:65" s="2" customFormat="1" ht="14.4" customHeight="1">
      <c r="A515" s="36"/>
      <c r="B515" s="37"/>
      <c r="C515" s="176" t="s">
        <v>589</v>
      </c>
      <c r="D515" s="176" t="s">
        <v>159</v>
      </c>
      <c r="E515" s="177" t="s">
        <v>590</v>
      </c>
      <c r="F515" s="178" t="s">
        <v>591</v>
      </c>
      <c r="G515" s="179" t="s">
        <v>162</v>
      </c>
      <c r="H515" s="180">
        <v>7</v>
      </c>
      <c r="I515" s="181"/>
      <c r="J515" s="182">
        <f>ROUND(I515*H515,2)</f>
        <v>0</v>
      </c>
      <c r="K515" s="183"/>
      <c r="L515" s="41"/>
      <c r="M515" s="184" t="s">
        <v>19</v>
      </c>
      <c r="N515" s="185" t="s">
        <v>47</v>
      </c>
      <c r="O515" s="66"/>
      <c r="P515" s="186">
        <f>O515*H515</f>
        <v>0</v>
      </c>
      <c r="Q515" s="186">
        <v>0.10876</v>
      </c>
      <c r="R515" s="186">
        <f>Q515*H515</f>
        <v>0.76132</v>
      </c>
      <c r="S515" s="186">
        <v>0</v>
      </c>
      <c r="T515" s="187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8" t="s">
        <v>163</v>
      </c>
      <c r="AT515" s="188" t="s">
        <v>159</v>
      </c>
      <c r="AU515" s="188" t="s">
        <v>86</v>
      </c>
      <c r="AY515" s="19" t="s">
        <v>157</v>
      </c>
      <c r="BE515" s="189">
        <f>IF(N515="základní",J515,0)</f>
        <v>0</v>
      </c>
      <c r="BF515" s="189">
        <f>IF(N515="snížená",J515,0)</f>
        <v>0</v>
      </c>
      <c r="BG515" s="189">
        <f>IF(N515="zákl. přenesená",J515,0)</f>
        <v>0</v>
      </c>
      <c r="BH515" s="189">
        <f>IF(N515="sníž. přenesená",J515,0)</f>
        <v>0</v>
      </c>
      <c r="BI515" s="189">
        <f>IF(N515="nulová",J515,0)</f>
        <v>0</v>
      </c>
      <c r="BJ515" s="19" t="s">
        <v>84</v>
      </c>
      <c r="BK515" s="189">
        <f>ROUND(I515*H515,2)</f>
        <v>0</v>
      </c>
      <c r="BL515" s="19" t="s">
        <v>163</v>
      </c>
      <c r="BM515" s="188" t="s">
        <v>592</v>
      </c>
    </row>
    <row r="516" spans="1:47" s="2" customFormat="1" ht="10">
      <c r="A516" s="36"/>
      <c r="B516" s="37"/>
      <c r="C516" s="38"/>
      <c r="D516" s="212" t="s">
        <v>178</v>
      </c>
      <c r="E516" s="38"/>
      <c r="F516" s="213" t="s">
        <v>593</v>
      </c>
      <c r="G516" s="38"/>
      <c r="H516" s="38"/>
      <c r="I516" s="214"/>
      <c r="J516" s="38"/>
      <c r="K516" s="38"/>
      <c r="L516" s="41"/>
      <c r="M516" s="215"/>
      <c r="N516" s="216"/>
      <c r="O516" s="66"/>
      <c r="P516" s="66"/>
      <c r="Q516" s="66"/>
      <c r="R516" s="66"/>
      <c r="S516" s="66"/>
      <c r="T516" s="67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T516" s="19" t="s">
        <v>178</v>
      </c>
      <c r="AU516" s="19" t="s">
        <v>86</v>
      </c>
    </row>
    <row r="517" spans="2:51" s="13" customFormat="1" ht="10">
      <c r="B517" s="190"/>
      <c r="C517" s="191"/>
      <c r="D517" s="192" t="s">
        <v>165</v>
      </c>
      <c r="E517" s="193" t="s">
        <v>19</v>
      </c>
      <c r="F517" s="194" t="s">
        <v>289</v>
      </c>
      <c r="G517" s="191"/>
      <c r="H517" s="193" t="s">
        <v>19</v>
      </c>
      <c r="I517" s="195"/>
      <c r="J517" s="191"/>
      <c r="K517" s="191"/>
      <c r="L517" s="196"/>
      <c r="M517" s="197"/>
      <c r="N517" s="198"/>
      <c r="O517" s="198"/>
      <c r="P517" s="198"/>
      <c r="Q517" s="198"/>
      <c r="R517" s="198"/>
      <c r="S517" s="198"/>
      <c r="T517" s="199"/>
      <c r="AT517" s="200" t="s">
        <v>165</v>
      </c>
      <c r="AU517" s="200" t="s">
        <v>86</v>
      </c>
      <c r="AV517" s="13" t="s">
        <v>84</v>
      </c>
      <c r="AW517" s="13" t="s">
        <v>37</v>
      </c>
      <c r="AX517" s="13" t="s">
        <v>76</v>
      </c>
      <c r="AY517" s="200" t="s">
        <v>157</v>
      </c>
    </row>
    <row r="518" spans="2:51" s="13" customFormat="1" ht="10">
      <c r="B518" s="190"/>
      <c r="C518" s="191"/>
      <c r="D518" s="192" t="s">
        <v>165</v>
      </c>
      <c r="E518" s="193" t="s">
        <v>19</v>
      </c>
      <c r="F518" s="194" t="s">
        <v>357</v>
      </c>
      <c r="G518" s="191"/>
      <c r="H518" s="193" t="s">
        <v>19</v>
      </c>
      <c r="I518" s="195"/>
      <c r="J518" s="191"/>
      <c r="K518" s="191"/>
      <c r="L518" s="196"/>
      <c r="M518" s="197"/>
      <c r="N518" s="198"/>
      <c r="O518" s="198"/>
      <c r="P518" s="198"/>
      <c r="Q518" s="198"/>
      <c r="R518" s="198"/>
      <c r="S518" s="198"/>
      <c r="T518" s="199"/>
      <c r="AT518" s="200" t="s">
        <v>165</v>
      </c>
      <c r="AU518" s="200" t="s">
        <v>86</v>
      </c>
      <c r="AV518" s="13" t="s">
        <v>84</v>
      </c>
      <c r="AW518" s="13" t="s">
        <v>37</v>
      </c>
      <c r="AX518" s="13" t="s">
        <v>76</v>
      </c>
      <c r="AY518" s="200" t="s">
        <v>157</v>
      </c>
    </row>
    <row r="519" spans="2:51" s="13" customFormat="1" ht="10">
      <c r="B519" s="190"/>
      <c r="C519" s="191"/>
      <c r="D519" s="192" t="s">
        <v>165</v>
      </c>
      <c r="E519" s="193" t="s">
        <v>19</v>
      </c>
      <c r="F519" s="194" t="s">
        <v>442</v>
      </c>
      <c r="G519" s="191"/>
      <c r="H519" s="193" t="s">
        <v>19</v>
      </c>
      <c r="I519" s="195"/>
      <c r="J519" s="191"/>
      <c r="K519" s="191"/>
      <c r="L519" s="196"/>
      <c r="M519" s="197"/>
      <c r="N519" s="198"/>
      <c r="O519" s="198"/>
      <c r="P519" s="198"/>
      <c r="Q519" s="198"/>
      <c r="R519" s="198"/>
      <c r="S519" s="198"/>
      <c r="T519" s="199"/>
      <c r="AT519" s="200" t="s">
        <v>165</v>
      </c>
      <c r="AU519" s="200" t="s">
        <v>86</v>
      </c>
      <c r="AV519" s="13" t="s">
        <v>84</v>
      </c>
      <c r="AW519" s="13" t="s">
        <v>37</v>
      </c>
      <c r="AX519" s="13" t="s">
        <v>76</v>
      </c>
      <c r="AY519" s="200" t="s">
        <v>157</v>
      </c>
    </row>
    <row r="520" spans="2:51" s="13" customFormat="1" ht="10">
      <c r="B520" s="190"/>
      <c r="C520" s="191"/>
      <c r="D520" s="192" t="s">
        <v>165</v>
      </c>
      <c r="E520" s="193" t="s">
        <v>19</v>
      </c>
      <c r="F520" s="194" t="s">
        <v>594</v>
      </c>
      <c r="G520" s="191"/>
      <c r="H520" s="193" t="s">
        <v>19</v>
      </c>
      <c r="I520" s="195"/>
      <c r="J520" s="191"/>
      <c r="K520" s="191"/>
      <c r="L520" s="196"/>
      <c r="M520" s="197"/>
      <c r="N520" s="198"/>
      <c r="O520" s="198"/>
      <c r="P520" s="198"/>
      <c r="Q520" s="198"/>
      <c r="R520" s="198"/>
      <c r="S520" s="198"/>
      <c r="T520" s="199"/>
      <c r="AT520" s="200" t="s">
        <v>165</v>
      </c>
      <c r="AU520" s="200" t="s">
        <v>86</v>
      </c>
      <c r="AV520" s="13" t="s">
        <v>84</v>
      </c>
      <c r="AW520" s="13" t="s">
        <v>37</v>
      </c>
      <c r="AX520" s="13" t="s">
        <v>76</v>
      </c>
      <c r="AY520" s="200" t="s">
        <v>157</v>
      </c>
    </row>
    <row r="521" spans="2:51" s="14" customFormat="1" ht="10">
      <c r="B521" s="201"/>
      <c r="C521" s="202"/>
      <c r="D521" s="192" t="s">
        <v>165</v>
      </c>
      <c r="E521" s="203" t="s">
        <v>19</v>
      </c>
      <c r="F521" s="204" t="s">
        <v>595</v>
      </c>
      <c r="G521" s="202"/>
      <c r="H521" s="205">
        <v>1</v>
      </c>
      <c r="I521" s="206"/>
      <c r="J521" s="202"/>
      <c r="K521" s="202"/>
      <c r="L521" s="207"/>
      <c r="M521" s="208"/>
      <c r="N521" s="209"/>
      <c r="O521" s="209"/>
      <c r="P521" s="209"/>
      <c r="Q521" s="209"/>
      <c r="R521" s="209"/>
      <c r="S521" s="209"/>
      <c r="T521" s="210"/>
      <c r="AT521" s="211" t="s">
        <v>165</v>
      </c>
      <c r="AU521" s="211" t="s">
        <v>86</v>
      </c>
      <c r="AV521" s="14" t="s">
        <v>86</v>
      </c>
      <c r="AW521" s="14" t="s">
        <v>37</v>
      </c>
      <c r="AX521" s="14" t="s">
        <v>76</v>
      </c>
      <c r="AY521" s="211" t="s">
        <v>157</v>
      </c>
    </row>
    <row r="522" spans="2:51" s="13" customFormat="1" ht="10">
      <c r="B522" s="190"/>
      <c r="C522" s="191"/>
      <c r="D522" s="192" t="s">
        <v>165</v>
      </c>
      <c r="E522" s="193" t="s">
        <v>19</v>
      </c>
      <c r="F522" s="194" t="s">
        <v>596</v>
      </c>
      <c r="G522" s="191"/>
      <c r="H522" s="193" t="s">
        <v>19</v>
      </c>
      <c r="I522" s="195"/>
      <c r="J522" s="191"/>
      <c r="K522" s="191"/>
      <c r="L522" s="196"/>
      <c r="M522" s="197"/>
      <c r="N522" s="198"/>
      <c r="O522" s="198"/>
      <c r="P522" s="198"/>
      <c r="Q522" s="198"/>
      <c r="R522" s="198"/>
      <c r="S522" s="198"/>
      <c r="T522" s="199"/>
      <c r="AT522" s="200" t="s">
        <v>165</v>
      </c>
      <c r="AU522" s="200" t="s">
        <v>86</v>
      </c>
      <c r="AV522" s="13" t="s">
        <v>84</v>
      </c>
      <c r="AW522" s="13" t="s">
        <v>37</v>
      </c>
      <c r="AX522" s="13" t="s">
        <v>76</v>
      </c>
      <c r="AY522" s="200" t="s">
        <v>157</v>
      </c>
    </row>
    <row r="523" spans="2:51" s="14" customFormat="1" ht="10">
      <c r="B523" s="201"/>
      <c r="C523" s="202"/>
      <c r="D523" s="192" t="s">
        <v>165</v>
      </c>
      <c r="E523" s="203" t="s">
        <v>19</v>
      </c>
      <c r="F523" s="204" t="s">
        <v>597</v>
      </c>
      <c r="G523" s="202"/>
      <c r="H523" s="205">
        <v>2</v>
      </c>
      <c r="I523" s="206"/>
      <c r="J523" s="202"/>
      <c r="K523" s="202"/>
      <c r="L523" s="207"/>
      <c r="M523" s="208"/>
      <c r="N523" s="209"/>
      <c r="O523" s="209"/>
      <c r="P523" s="209"/>
      <c r="Q523" s="209"/>
      <c r="R523" s="209"/>
      <c r="S523" s="209"/>
      <c r="T523" s="210"/>
      <c r="AT523" s="211" t="s">
        <v>165</v>
      </c>
      <c r="AU523" s="211" t="s">
        <v>86</v>
      </c>
      <c r="AV523" s="14" t="s">
        <v>86</v>
      </c>
      <c r="AW523" s="14" t="s">
        <v>37</v>
      </c>
      <c r="AX523" s="14" t="s">
        <v>76</v>
      </c>
      <c r="AY523" s="211" t="s">
        <v>157</v>
      </c>
    </row>
    <row r="524" spans="2:51" s="13" customFormat="1" ht="10">
      <c r="B524" s="190"/>
      <c r="C524" s="191"/>
      <c r="D524" s="192" t="s">
        <v>165</v>
      </c>
      <c r="E524" s="193" t="s">
        <v>19</v>
      </c>
      <c r="F524" s="194" t="s">
        <v>598</v>
      </c>
      <c r="G524" s="191"/>
      <c r="H524" s="193" t="s">
        <v>19</v>
      </c>
      <c r="I524" s="195"/>
      <c r="J524" s="191"/>
      <c r="K524" s="191"/>
      <c r="L524" s="196"/>
      <c r="M524" s="197"/>
      <c r="N524" s="198"/>
      <c r="O524" s="198"/>
      <c r="P524" s="198"/>
      <c r="Q524" s="198"/>
      <c r="R524" s="198"/>
      <c r="S524" s="198"/>
      <c r="T524" s="199"/>
      <c r="AT524" s="200" t="s">
        <v>165</v>
      </c>
      <c r="AU524" s="200" t="s">
        <v>86</v>
      </c>
      <c r="AV524" s="13" t="s">
        <v>84</v>
      </c>
      <c r="AW524" s="13" t="s">
        <v>37</v>
      </c>
      <c r="AX524" s="13" t="s">
        <v>76</v>
      </c>
      <c r="AY524" s="200" t="s">
        <v>157</v>
      </c>
    </row>
    <row r="525" spans="2:51" s="14" customFormat="1" ht="10">
      <c r="B525" s="201"/>
      <c r="C525" s="202"/>
      <c r="D525" s="192" t="s">
        <v>165</v>
      </c>
      <c r="E525" s="203" t="s">
        <v>19</v>
      </c>
      <c r="F525" s="204" t="s">
        <v>599</v>
      </c>
      <c r="G525" s="202"/>
      <c r="H525" s="205">
        <v>2</v>
      </c>
      <c r="I525" s="206"/>
      <c r="J525" s="202"/>
      <c r="K525" s="202"/>
      <c r="L525" s="207"/>
      <c r="M525" s="208"/>
      <c r="N525" s="209"/>
      <c r="O525" s="209"/>
      <c r="P525" s="209"/>
      <c r="Q525" s="209"/>
      <c r="R525" s="209"/>
      <c r="S525" s="209"/>
      <c r="T525" s="210"/>
      <c r="AT525" s="211" t="s">
        <v>165</v>
      </c>
      <c r="AU525" s="211" t="s">
        <v>86</v>
      </c>
      <c r="AV525" s="14" t="s">
        <v>86</v>
      </c>
      <c r="AW525" s="14" t="s">
        <v>37</v>
      </c>
      <c r="AX525" s="14" t="s">
        <v>76</v>
      </c>
      <c r="AY525" s="211" t="s">
        <v>157</v>
      </c>
    </row>
    <row r="526" spans="2:51" s="13" customFormat="1" ht="10">
      <c r="B526" s="190"/>
      <c r="C526" s="191"/>
      <c r="D526" s="192" t="s">
        <v>165</v>
      </c>
      <c r="E526" s="193" t="s">
        <v>19</v>
      </c>
      <c r="F526" s="194" t="s">
        <v>600</v>
      </c>
      <c r="G526" s="191"/>
      <c r="H526" s="193" t="s">
        <v>19</v>
      </c>
      <c r="I526" s="195"/>
      <c r="J526" s="191"/>
      <c r="K526" s="191"/>
      <c r="L526" s="196"/>
      <c r="M526" s="197"/>
      <c r="N526" s="198"/>
      <c r="O526" s="198"/>
      <c r="P526" s="198"/>
      <c r="Q526" s="198"/>
      <c r="R526" s="198"/>
      <c r="S526" s="198"/>
      <c r="T526" s="199"/>
      <c r="AT526" s="200" t="s">
        <v>165</v>
      </c>
      <c r="AU526" s="200" t="s">
        <v>86</v>
      </c>
      <c r="AV526" s="13" t="s">
        <v>84</v>
      </c>
      <c r="AW526" s="13" t="s">
        <v>37</v>
      </c>
      <c r="AX526" s="13" t="s">
        <v>76</v>
      </c>
      <c r="AY526" s="200" t="s">
        <v>157</v>
      </c>
    </row>
    <row r="527" spans="2:51" s="14" customFormat="1" ht="10">
      <c r="B527" s="201"/>
      <c r="C527" s="202"/>
      <c r="D527" s="192" t="s">
        <v>165</v>
      </c>
      <c r="E527" s="203" t="s">
        <v>19</v>
      </c>
      <c r="F527" s="204" t="s">
        <v>601</v>
      </c>
      <c r="G527" s="202"/>
      <c r="H527" s="205">
        <v>2</v>
      </c>
      <c r="I527" s="206"/>
      <c r="J527" s="202"/>
      <c r="K527" s="202"/>
      <c r="L527" s="207"/>
      <c r="M527" s="208"/>
      <c r="N527" s="209"/>
      <c r="O527" s="209"/>
      <c r="P527" s="209"/>
      <c r="Q527" s="209"/>
      <c r="R527" s="209"/>
      <c r="S527" s="209"/>
      <c r="T527" s="210"/>
      <c r="AT527" s="211" t="s">
        <v>165</v>
      </c>
      <c r="AU527" s="211" t="s">
        <v>86</v>
      </c>
      <c r="AV527" s="14" t="s">
        <v>86</v>
      </c>
      <c r="AW527" s="14" t="s">
        <v>37</v>
      </c>
      <c r="AX527" s="14" t="s">
        <v>76</v>
      </c>
      <c r="AY527" s="211" t="s">
        <v>157</v>
      </c>
    </row>
    <row r="528" spans="2:51" s="15" customFormat="1" ht="10">
      <c r="B528" s="217"/>
      <c r="C528" s="218"/>
      <c r="D528" s="192" t="s">
        <v>165</v>
      </c>
      <c r="E528" s="219" t="s">
        <v>19</v>
      </c>
      <c r="F528" s="220" t="s">
        <v>183</v>
      </c>
      <c r="G528" s="218"/>
      <c r="H528" s="221">
        <v>7</v>
      </c>
      <c r="I528" s="222"/>
      <c r="J528" s="218"/>
      <c r="K528" s="218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165</v>
      </c>
      <c r="AU528" s="227" t="s">
        <v>86</v>
      </c>
      <c r="AV528" s="15" t="s">
        <v>163</v>
      </c>
      <c r="AW528" s="15" t="s">
        <v>37</v>
      </c>
      <c r="AX528" s="15" t="s">
        <v>84</v>
      </c>
      <c r="AY528" s="227" t="s">
        <v>157</v>
      </c>
    </row>
    <row r="529" spans="1:65" s="2" customFormat="1" ht="14.4" customHeight="1">
      <c r="A529" s="36"/>
      <c r="B529" s="37"/>
      <c r="C529" s="239" t="s">
        <v>602</v>
      </c>
      <c r="D529" s="239" t="s">
        <v>311</v>
      </c>
      <c r="E529" s="240" t="s">
        <v>603</v>
      </c>
      <c r="F529" s="241" t="s">
        <v>604</v>
      </c>
      <c r="G529" s="242" t="s">
        <v>162</v>
      </c>
      <c r="H529" s="243">
        <v>1</v>
      </c>
      <c r="I529" s="244"/>
      <c r="J529" s="245">
        <f>ROUND(I529*H529,2)</f>
        <v>0</v>
      </c>
      <c r="K529" s="246"/>
      <c r="L529" s="247"/>
      <c r="M529" s="248" t="s">
        <v>19</v>
      </c>
      <c r="N529" s="249" t="s">
        <v>47</v>
      </c>
      <c r="O529" s="66"/>
      <c r="P529" s="186">
        <f>O529*H529</f>
        <v>0</v>
      </c>
      <c r="Q529" s="186">
        <v>0.48</v>
      </c>
      <c r="R529" s="186">
        <f>Q529*H529</f>
        <v>0.48</v>
      </c>
      <c r="S529" s="186">
        <v>0</v>
      </c>
      <c r="T529" s="187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88" t="s">
        <v>211</v>
      </c>
      <c r="AT529" s="188" t="s">
        <v>311</v>
      </c>
      <c r="AU529" s="188" t="s">
        <v>86</v>
      </c>
      <c r="AY529" s="19" t="s">
        <v>157</v>
      </c>
      <c r="BE529" s="189">
        <f>IF(N529="základní",J529,0)</f>
        <v>0</v>
      </c>
      <c r="BF529" s="189">
        <f>IF(N529="snížená",J529,0)</f>
        <v>0</v>
      </c>
      <c r="BG529" s="189">
        <f>IF(N529="zákl. přenesená",J529,0)</f>
        <v>0</v>
      </c>
      <c r="BH529" s="189">
        <f>IF(N529="sníž. přenesená",J529,0)</f>
        <v>0</v>
      </c>
      <c r="BI529" s="189">
        <f>IF(N529="nulová",J529,0)</f>
        <v>0</v>
      </c>
      <c r="BJ529" s="19" t="s">
        <v>84</v>
      </c>
      <c r="BK529" s="189">
        <f>ROUND(I529*H529,2)</f>
        <v>0</v>
      </c>
      <c r="BL529" s="19" t="s">
        <v>163</v>
      </c>
      <c r="BM529" s="188" t="s">
        <v>605</v>
      </c>
    </row>
    <row r="530" spans="2:51" s="13" customFormat="1" ht="10">
      <c r="B530" s="190"/>
      <c r="C530" s="191"/>
      <c r="D530" s="192" t="s">
        <v>165</v>
      </c>
      <c r="E530" s="193" t="s">
        <v>19</v>
      </c>
      <c r="F530" s="194" t="s">
        <v>289</v>
      </c>
      <c r="G530" s="191"/>
      <c r="H530" s="193" t="s">
        <v>19</v>
      </c>
      <c r="I530" s="195"/>
      <c r="J530" s="191"/>
      <c r="K530" s="191"/>
      <c r="L530" s="196"/>
      <c r="M530" s="197"/>
      <c r="N530" s="198"/>
      <c r="O530" s="198"/>
      <c r="P530" s="198"/>
      <c r="Q530" s="198"/>
      <c r="R530" s="198"/>
      <c r="S530" s="198"/>
      <c r="T530" s="199"/>
      <c r="AT530" s="200" t="s">
        <v>165</v>
      </c>
      <c r="AU530" s="200" t="s">
        <v>86</v>
      </c>
      <c r="AV530" s="13" t="s">
        <v>84</v>
      </c>
      <c r="AW530" s="13" t="s">
        <v>37</v>
      </c>
      <c r="AX530" s="13" t="s">
        <v>76</v>
      </c>
      <c r="AY530" s="200" t="s">
        <v>157</v>
      </c>
    </row>
    <row r="531" spans="2:51" s="13" customFormat="1" ht="10">
      <c r="B531" s="190"/>
      <c r="C531" s="191"/>
      <c r="D531" s="192" t="s">
        <v>165</v>
      </c>
      <c r="E531" s="193" t="s">
        <v>19</v>
      </c>
      <c r="F531" s="194" t="s">
        <v>357</v>
      </c>
      <c r="G531" s="191"/>
      <c r="H531" s="193" t="s">
        <v>19</v>
      </c>
      <c r="I531" s="195"/>
      <c r="J531" s="191"/>
      <c r="K531" s="191"/>
      <c r="L531" s="196"/>
      <c r="M531" s="197"/>
      <c r="N531" s="198"/>
      <c r="O531" s="198"/>
      <c r="P531" s="198"/>
      <c r="Q531" s="198"/>
      <c r="R531" s="198"/>
      <c r="S531" s="198"/>
      <c r="T531" s="199"/>
      <c r="AT531" s="200" t="s">
        <v>165</v>
      </c>
      <c r="AU531" s="200" t="s">
        <v>86</v>
      </c>
      <c r="AV531" s="13" t="s">
        <v>84</v>
      </c>
      <c r="AW531" s="13" t="s">
        <v>37</v>
      </c>
      <c r="AX531" s="13" t="s">
        <v>76</v>
      </c>
      <c r="AY531" s="200" t="s">
        <v>157</v>
      </c>
    </row>
    <row r="532" spans="2:51" s="13" customFormat="1" ht="10">
      <c r="B532" s="190"/>
      <c r="C532" s="191"/>
      <c r="D532" s="192" t="s">
        <v>165</v>
      </c>
      <c r="E532" s="193" t="s">
        <v>19</v>
      </c>
      <c r="F532" s="194" t="s">
        <v>442</v>
      </c>
      <c r="G532" s="191"/>
      <c r="H532" s="193" t="s">
        <v>19</v>
      </c>
      <c r="I532" s="195"/>
      <c r="J532" s="191"/>
      <c r="K532" s="191"/>
      <c r="L532" s="196"/>
      <c r="M532" s="197"/>
      <c r="N532" s="198"/>
      <c r="O532" s="198"/>
      <c r="P532" s="198"/>
      <c r="Q532" s="198"/>
      <c r="R532" s="198"/>
      <c r="S532" s="198"/>
      <c r="T532" s="199"/>
      <c r="AT532" s="200" t="s">
        <v>165</v>
      </c>
      <c r="AU532" s="200" t="s">
        <v>86</v>
      </c>
      <c r="AV532" s="13" t="s">
        <v>84</v>
      </c>
      <c r="AW532" s="13" t="s">
        <v>37</v>
      </c>
      <c r="AX532" s="13" t="s">
        <v>76</v>
      </c>
      <c r="AY532" s="200" t="s">
        <v>157</v>
      </c>
    </row>
    <row r="533" spans="2:51" s="13" customFormat="1" ht="10">
      <c r="B533" s="190"/>
      <c r="C533" s="191"/>
      <c r="D533" s="192" t="s">
        <v>165</v>
      </c>
      <c r="E533" s="193" t="s">
        <v>19</v>
      </c>
      <c r="F533" s="194" t="s">
        <v>594</v>
      </c>
      <c r="G533" s="191"/>
      <c r="H533" s="193" t="s">
        <v>19</v>
      </c>
      <c r="I533" s="195"/>
      <c r="J533" s="191"/>
      <c r="K533" s="191"/>
      <c r="L533" s="196"/>
      <c r="M533" s="197"/>
      <c r="N533" s="198"/>
      <c r="O533" s="198"/>
      <c r="P533" s="198"/>
      <c r="Q533" s="198"/>
      <c r="R533" s="198"/>
      <c r="S533" s="198"/>
      <c r="T533" s="199"/>
      <c r="AT533" s="200" t="s">
        <v>165</v>
      </c>
      <c r="AU533" s="200" t="s">
        <v>86</v>
      </c>
      <c r="AV533" s="13" t="s">
        <v>84</v>
      </c>
      <c r="AW533" s="13" t="s">
        <v>37</v>
      </c>
      <c r="AX533" s="13" t="s">
        <v>76</v>
      </c>
      <c r="AY533" s="200" t="s">
        <v>157</v>
      </c>
    </row>
    <row r="534" spans="2:51" s="13" customFormat="1" ht="10">
      <c r="B534" s="190"/>
      <c r="C534" s="191"/>
      <c r="D534" s="192" t="s">
        <v>165</v>
      </c>
      <c r="E534" s="193" t="s">
        <v>19</v>
      </c>
      <c r="F534" s="194" t="s">
        <v>606</v>
      </c>
      <c r="G534" s="191"/>
      <c r="H534" s="193" t="s">
        <v>19</v>
      </c>
      <c r="I534" s="195"/>
      <c r="J534" s="191"/>
      <c r="K534" s="191"/>
      <c r="L534" s="196"/>
      <c r="M534" s="197"/>
      <c r="N534" s="198"/>
      <c r="O534" s="198"/>
      <c r="P534" s="198"/>
      <c r="Q534" s="198"/>
      <c r="R534" s="198"/>
      <c r="S534" s="198"/>
      <c r="T534" s="199"/>
      <c r="AT534" s="200" t="s">
        <v>165</v>
      </c>
      <c r="AU534" s="200" t="s">
        <v>86</v>
      </c>
      <c r="AV534" s="13" t="s">
        <v>84</v>
      </c>
      <c r="AW534" s="13" t="s">
        <v>37</v>
      </c>
      <c r="AX534" s="13" t="s">
        <v>76</v>
      </c>
      <c r="AY534" s="200" t="s">
        <v>157</v>
      </c>
    </row>
    <row r="535" spans="2:51" s="14" customFormat="1" ht="10">
      <c r="B535" s="201"/>
      <c r="C535" s="202"/>
      <c r="D535" s="192" t="s">
        <v>165</v>
      </c>
      <c r="E535" s="203" t="s">
        <v>19</v>
      </c>
      <c r="F535" s="204" t="s">
        <v>595</v>
      </c>
      <c r="G535" s="202"/>
      <c r="H535" s="205">
        <v>1</v>
      </c>
      <c r="I535" s="206"/>
      <c r="J535" s="202"/>
      <c r="K535" s="202"/>
      <c r="L535" s="207"/>
      <c r="M535" s="208"/>
      <c r="N535" s="209"/>
      <c r="O535" s="209"/>
      <c r="P535" s="209"/>
      <c r="Q535" s="209"/>
      <c r="R535" s="209"/>
      <c r="S535" s="209"/>
      <c r="T535" s="210"/>
      <c r="AT535" s="211" t="s">
        <v>165</v>
      </c>
      <c r="AU535" s="211" t="s">
        <v>86</v>
      </c>
      <c r="AV535" s="14" t="s">
        <v>86</v>
      </c>
      <c r="AW535" s="14" t="s">
        <v>37</v>
      </c>
      <c r="AX535" s="14" t="s">
        <v>84</v>
      </c>
      <c r="AY535" s="211" t="s">
        <v>157</v>
      </c>
    </row>
    <row r="536" spans="1:65" s="2" customFormat="1" ht="14.4" customHeight="1">
      <c r="A536" s="36"/>
      <c r="B536" s="37"/>
      <c r="C536" s="239" t="s">
        <v>607</v>
      </c>
      <c r="D536" s="239" t="s">
        <v>311</v>
      </c>
      <c r="E536" s="240" t="s">
        <v>608</v>
      </c>
      <c r="F536" s="241" t="s">
        <v>609</v>
      </c>
      <c r="G536" s="242" t="s">
        <v>162</v>
      </c>
      <c r="H536" s="243">
        <v>2</v>
      </c>
      <c r="I536" s="244"/>
      <c r="J536" s="245">
        <f>ROUND(I536*H536,2)</f>
        <v>0</v>
      </c>
      <c r="K536" s="246"/>
      <c r="L536" s="247"/>
      <c r="M536" s="248" t="s">
        <v>19</v>
      </c>
      <c r="N536" s="249" t="s">
        <v>47</v>
      </c>
      <c r="O536" s="66"/>
      <c r="P536" s="186">
        <f>O536*H536</f>
        <v>0</v>
      </c>
      <c r="Q536" s="186">
        <v>1.248</v>
      </c>
      <c r="R536" s="186">
        <f>Q536*H536</f>
        <v>2.496</v>
      </c>
      <c r="S536" s="186">
        <v>0</v>
      </c>
      <c r="T536" s="187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8" t="s">
        <v>211</v>
      </c>
      <c r="AT536" s="188" t="s">
        <v>311</v>
      </c>
      <c r="AU536" s="188" t="s">
        <v>86</v>
      </c>
      <c r="AY536" s="19" t="s">
        <v>157</v>
      </c>
      <c r="BE536" s="189">
        <f>IF(N536="základní",J536,0)</f>
        <v>0</v>
      </c>
      <c r="BF536" s="189">
        <f>IF(N536="snížená",J536,0)</f>
        <v>0</v>
      </c>
      <c r="BG536" s="189">
        <f>IF(N536="zákl. přenesená",J536,0)</f>
        <v>0</v>
      </c>
      <c r="BH536" s="189">
        <f>IF(N536="sníž. přenesená",J536,0)</f>
        <v>0</v>
      </c>
      <c r="BI536" s="189">
        <f>IF(N536="nulová",J536,0)</f>
        <v>0</v>
      </c>
      <c r="BJ536" s="19" t="s">
        <v>84</v>
      </c>
      <c r="BK536" s="189">
        <f>ROUND(I536*H536,2)</f>
        <v>0</v>
      </c>
      <c r="BL536" s="19" t="s">
        <v>163</v>
      </c>
      <c r="BM536" s="188" t="s">
        <v>610</v>
      </c>
    </row>
    <row r="537" spans="2:51" s="13" customFormat="1" ht="10">
      <c r="B537" s="190"/>
      <c r="C537" s="191"/>
      <c r="D537" s="192" t="s">
        <v>165</v>
      </c>
      <c r="E537" s="193" t="s">
        <v>19</v>
      </c>
      <c r="F537" s="194" t="s">
        <v>289</v>
      </c>
      <c r="G537" s="191"/>
      <c r="H537" s="193" t="s">
        <v>19</v>
      </c>
      <c r="I537" s="195"/>
      <c r="J537" s="191"/>
      <c r="K537" s="191"/>
      <c r="L537" s="196"/>
      <c r="M537" s="197"/>
      <c r="N537" s="198"/>
      <c r="O537" s="198"/>
      <c r="P537" s="198"/>
      <c r="Q537" s="198"/>
      <c r="R537" s="198"/>
      <c r="S537" s="198"/>
      <c r="T537" s="199"/>
      <c r="AT537" s="200" t="s">
        <v>165</v>
      </c>
      <c r="AU537" s="200" t="s">
        <v>86</v>
      </c>
      <c r="AV537" s="13" t="s">
        <v>84</v>
      </c>
      <c r="AW537" s="13" t="s">
        <v>37</v>
      </c>
      <c r="AX537" s="13" t="s">
        <v>76</v>
      </c>
      <c r="AY537" s="200" t="s">
        <v>157</v>
      </c>
    </row>
    <row r="538" spans="2:51" s="13" customFormat="1" ht="10">
      <c r="B538" s="190"/>
      <c r="C538" s="191"/>
      <c r="D538" s="192" t="s">
        <v>165</v>
      </c>
      <c r="E538" s="193" t="s">
        <v>19</v>
      </c>
      <c r="F538" s="194" t="s">
        <v>357</v>
      </c>
      <c r="G538" s="191"/>
      <c r="H538" s="193" t="s">
        <v>19</v>
      </c>
      <c r="I538" s="195"/>
      <c r="J538" s="191"/>
      <c r="K538" s="191"/>
      <c r="L538" s="196"/>
      <c r="M538" s="197"/>
      <c r="N538" s="198"/>
      <c r="O538" s="198"/>
      <c r="P538" s="198"/>
      <c r="Q538" s="198"/>
      <c r="R538" s="198"/>
      <c r="S538" s="198"/>
      <c r="T538" s="199"/>
      <c r="AT538" s="200" t="s">
        <v>165</v>
      </c>
      <c r="AU538" s="200" t="s">
        <v>86</v>
      </c>
      <c r="AV538" s="13" t="s">
        <v>84</v>
      </c>
      <c r="AW538" s="13" t="s">
        <v>37</v>
      </c>
      <c r="AX538" s="13" t="s">
        <v>76</v>
      </c>
      <c r="AY538" s="200" t="s">
        <v>157</v>
      </c>
    </row>
    <row r="539" spans="2:51" s="13" customFormat="1" ht="10">
      <c r="B539" s="190"/>
      <c r="C539" s="191"/>
      <c r="D539" s="192" t="s">
        <v>165</v>
      </c>
      <c r="E539" s="193" t="s">
        <v>19</v>
      </c>
      <c r="F539" s="194" t="s">
        <v>442</v>
      </c>
      <c r="G539" s="191"/>
      <c r="H539" s="193" t="s">
        <v>19</v>
      </c>
      <c r="I539" s="195"/>
      <c r="J539" s="191"/>
      <c r="K539" s="191"/>
      <c r="L539" s="196"/>
      <c r="M539" s="197"/>
      <c r="N539" s="198"/>
      <c r="O539" s="198"/>
      <c r="P539" s="198"/>
      <c r="Q539" s="198"/>
      <c r="R539" s="198"/>
      <c r="S539" s="198"/>
      <c r="T539" s="199"/>
      <c r="AT539" s="200" t="s">
        <v>165</v>
      </c>
      <c r="AU539" s="200" t="s">
        <v>86</v>
      </c>
      <c r="AV539" s="13" t="s">
        <v>84</v>
      </c>
      <c r="AW539" s="13" t="s">
        <v>37</v>
      </c>
      <c r="AX539" s="13" t="s">
        <v>76</v>
      </c>
      <c r="AY539" s="200" t="s">
        <v>157</v>
      </c>
    </row>
    <row r="540" spans="2:51" s="13" customFormat="1" ht="10">
      <c r="B540" s="190"/>
      <c r="C540" s="191"/>
      <c r="D540" s="192" t="s">
        <v>165</v>
      </c>
      <c r="E540" s="193" t="s">
        <v>19</v>
      </c>
      <c r="F540" s="194" t="s">
        <v>596</v>
      </c>
      <c r="G540" s="191"/>
      <c r="H540" s="193" t="s">
        <v>19</v>
      </c>
      <c r="I540" s="195"/>
      <c r="J540" s="191"/>
      <c r="K540" s="191"/>
      <c r="L540" s="196"/>
      <c r="M540" s="197"/>
      <c r="N540" s="198"/>
      <c r="O540" s="198"/>
      <c r="P540" s="198"/>
      <c r="Q540" s="198"/>
      <c r="R540" s="198"/>
      <c r="S540" s="198"/>
      <c r="T540" s="199"/>
      <c r="AT540" s="200" t="s">
        <v>165</v>
      </c>
      <c r="AU540" s="200" t="s">
        <v>86</v>
      </c>
      <c r="AV540" s="13" t="s">
        <v>84</v>
      </c>
      <c r="AW540" s="13" t="s">
        <v>37</v>
      </c>
      <c r="AX540" s="13" t="s">
        <v>76</v>
      </c>
      <c r="AY540" s="200" t="s">
        <v>157</v>
      </c>
    </row>
    <row r="541" spans="2:51" s="13" customFormat="1" ht="10">
      <c r="B541" s="190"/>
      <c r="C541" s="191"/>
      <c r="D541" s="192" t="s">
        <v>165</v>
      </c>
      <c r="E541" s="193" t="s">
        <v>19</v>
      </c>
      <c r="F541" s="194" t="s">
        <v>606</v>
      </c>
      <c r="G541" s="191"/>
      <c r="H541" s="193" t="s">
        <v>19</v>
      </c>
      <c r="I541" s="195"/>
      <c r="J541" s="191"/>
      <c r="K541" s="191"/>
      <c r="L541" s="196"/>
      <c r="M541" s="197"/>
      <c r="N541" s="198"/>
      <c r="O541" s="198"/>
      <c r="P541" s="198"/>
      <c r="Q541" s="198"/>
      <c r="R541" s="198"/>
      <c r="S541" s="198"/>
      <c r="T541" s="199"/>
      <c r="AT541" s="200" t="s">
        <v>165</v>
      </c>
      <c r="AU541" s="200" t="s">
        <v>86</v>
      </c>
      <c r="AV541" s="13" t="s">
        <v>84</v>
      </c>
      <c r="AW541" s="13" t="s">
        <v>37</v>
      </c>
      <c r="AX541" s="13" t="s">
        <v>76</v>
      </c>
      <c r="AY541" s="200" t="s">
        <v>157</v>
      </c>
    </row>
    <row r="542" spans="2:51" s="14" customFormat="1" ht="10">
      <c r="B542" s="201"/>
      <c r="C542" s="202"/>
      <c r="D542" s="192" t="s">
        <v>165</v>
      </c>
      <c r="E542" s="203" t="s">
        <v>19</v>
      </c>
      <c r="F542" s="204" t="s">
        <v>597</v>
      </c>
      <c r="G542" s="202"/>
      <c r="H542" s="205">
        <v>2</v>
      </c>
      <c r="I542" s="206"/>
      <c r="J542" s="202"/>
      <c r="K542" s="202"/>
      <c r="L542" s="207"/>
      <c r="M542" s="208"/>
      <c r="N542" s="209"/>
      <c r="O542" s="209"/>
      <c r="P542" s="209"/>
      <c r="Q542" s="209"/>
      <c r="R542" s="209"/>
      <c r="S542" s="209"/>
      <c r="T542" s="210"/>
      <c r="AT542" s="211" t="s">
        <v>165</v>
      </c>
      <c r="AU542" s="211" t="s">
        <v>86</v>
      </c>
      <c r="AV542" s="14" t="s">
        <v>86</v>
      </c>
      <c r="AW542" s="14" t="s">
        <v>37</v>
      </c>
      <c r="AX542" s="14" t="s">
        <v>84</v>
      </c>
      <c r="AY542" s="211" t="s">
        <v>157</v>
      </c>
    </row>
    <row r="543" spans="1:65" s="2" customFormat="1" ht="14.4" customHeight="1">
      <c r="A543" s="36"/>
      <c r="B543" s="37"/>
      <c r="C543" s="239" t="s">
        <v>611</v>
      </c>
      <c r="D543" s="239" t="s">
        <v>311</v>
      </c>
      <c r="E543" s="240" t="s">
        <v>612</v>
      </c>
      <c r="F543" s="241" t="s">
        <v>613</v>
      </c>
      <c r="G543" s="242" t="s">
        <v>162</v>
      </c>
      <c r="H543" s="243">
        <v>2</v>
      </c>
      <c r="I543" s="244"/>
      <c r="J543" s="245">
        <f>ROUND(I543*H543,2)</f>
        <v>0</v>
      </c>
      <c r="K543" s="246"/>
      <c r="L543" s="247"/>
      <c r="M543" s="248" t="s">
        <v>19</v>
      </c>
      <c r="N543" s="249" t="s">
        <v>47</v>
      </c>
      <c r="O543" s="66"/>
      <c r="P543" s="186">
        <f>O543*H543</f>
        <v>0</v>
      </c>
      <c r="Q543" s="186">
        <v>1.056</v>
      </c>
      <c r="R543" s="186">
        <f>Q543*H543</f>
        <v>2.112</v>
      </c>
      <c r="S543" s="186">
        <v>0</v>
      </c>
      <c r="T543" s="187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88" t="s">
        <v>211</v>
      </c>
      <c r="AT543" s="188" t="s">
        <v>311</v>
      </c>
      <c r="AU543" s="188" t="s">
        <v>86</v>
      </c>
      <c r="AY543" s="19" t="s">
        <v>157</v>
      </c>
      <c r="BE543" s="189">
        <f>IF(N543="základní",J543,0)</f>
        <v>0</v>
      </c>
      <c r="BF543" s="189">
        <f>IF(N543="snížená",J543,0)</f>
        <v>0</v>
      </c>
      <c r="BG543" s="189">
        <f>IF(N543="zákl. přenesená",J543,0)</f>
        <v>0</v>
      </c>
      <c r="BH543" s="189">
        <f>IF(N543="sníž. přenesená",J543,0)</f>
        <v>0</v>
      </c>
      <c r="BI543" s="189">
        <f>IF(N543="nulová",J543,0)</f>
        <v>0</v>
      </c>
      <c r="BJ543" s="19" t="s">
        <v>84</v>
      </c>
      <c r="BK543" s="189">
        <f>ROUND(I543*H543,2)</f>
        <v>0</v>
      </c>
      <c r="BL543" s="19" t="s">
        <v>163</v>
      </c>
      <c r="BM543" s="188" t="s">
        <v>614</v>
      </c>
    </row>
    <row r="544" spans="2:51" s="13" customFormat="1" ht="10">
      <c r="B544" s="190"/>
      <c r="C544" s="191"/>
      <c r="D544" s="192" t="s">
        <v>165</v>
      </c>
      <c r="E544" s="193" t="s">
        <v>19</v>
      </c>
      <c r="F544" s="194" t="s">
        <v>289</v>
      </c>
      <c r="G544" s="191"/>
      <c r="H544" s="193" t="s">
        <v>19</v>
      </c>
      <c r="I544" s="195"/>
      <c r="J544" s="191"/>
      <c r="K544" s="191"/>
      <c r="L544" s="196"/>
      <c r="M544" s="197"/>
      <c r="N544" s="198"/>
      <c r="O544" s="198"/>
      <c r="P544" s="198"/>
      <c r="Q544" s="198"/>
      <c r="R544" s="198"/>
      <c r="S544" s="198"/>
      <c r="T544" s="199"/>
      <c r="AT544" s="200" t="s">
        <v>165</v>
      </c>
      <c r="AU544" s="200" t="s">
        <v>86</v>
      </c>
      <c r="AV544" s="13" t="s">
        <v>84</v>
      </c>
      <c r="AW544" s="13" t="s">
        <v>37</v>
      </c>
      <c r="AX544" s="13" t="s">
        <v>76</v>
      </c>
      <c r="AY544" s="200" t="s">
        <v>157</v>
      </c>
    </row>
    <row r="545" spans="2:51" s="13" customFormat="1" ht="10">
      <c r="B545" s="190"/>
      <c r="C545" s="191"/>
      <c r="D545" s="192" t="s">
        <v>165</v>
      </c>
      <c r="E545" s="193" t="s">
        <v>19</v>
      </c>
      <c r="F545" s="194" t="s">
        <v>357</v>
      </c>
      <c r="G545" s="191"/>
      <c r="H545" s="193" t="s">
        <v>19</v>
      </c>
      <c r="I545" s="195"/>
      <c r="J545" s="191"/>
      <c r="K545" s="191"/>
      <c r="L545" s="196"/>
      <c r="M545" s="197"/>
      <c r="N545" s="198"/>
      <c r="O545" s="198"/>
      <c r="P545" s="198"/>
      <c r="Q545" s="198"/>
      <c r="R545" s="198"/>
      <c r="S545" s="198"/>
      <c r="T545" s="199"/>
      <c r="AT545" s="200" t="s">
        <v>165</v>
      </c>
      <c r="AU545" s="200" t="s">
        <v>86</v>
      </c>
      <c r="AV545" s="13" t="s">
        <v>84</v>
      </c>
      <c r="AW545" s="13" t="s">
        <v>37</v>
      </c>
      <c r="AX545" s="13" t="s">
        <v>76</v>
      </c>
      <c r="AY545" s="200" t="s">
        <v>157</v>
      </c>
    </row>
    <row r="546" spans="2:51" s="13" customFormat="1" ht="10">
      <c r="B546" s="190"/>
      <c r="C546" s="191"/>
      <c r="D546" s="192" t="s">
        <v>165</v>
      </c>
      <c r="E546" s="193" t="s">
        <v>19</v>
      </c>
      <c r="F546" s="194" t="s">
        <v>442</v>
      </c>
      <c r="G546" s="191"/>
      <c r="H546" s="193" t="s">
        <v>19</v>
      </c>
      <c r="I546" s="195"/>
      <c r="J546" s="191"/>
      <c r="K546" s="191"/>
      <c r="L546" s="196"/>
      <c r="M546" s="197"/>
      <c r="N546" s="198"/>
      <c r="O546" s="198"/>
      <c r="P546" s="198"/>
      <c r="Q546" s="198"/>
      <c r="R546" s="198"/>
      <c r="S546" s="198"/>
      <c r="T546" s="199"/>
      <c r="AT546" s="200" t="s">
        <v>165</v>
      </c>
      <c r="AU546" s="200" t="s">
        <v>86</v>
      </c>
      <c r="AV546" s="13" t="s">
        <v>84</v>
      </c>
      <c r="AW546" s="13" t="s">
        <v>37</v>
      </c>
      <c r="AX546" s="13" t="s">
        <v>76</v>
      </c>
      <c r="AY546" s="200" t="s">
        <v>157</v>
      </c>
    </row>
    <row r="547" spans="2:51" s="13" customFormat="1" ht="10">
      <c r="B547" s="190"/>
      <c r="C547" s="191"/>
      <c r="D547" s="192" t="s">
        <v>165</v>
      </c>
      <c r="E547" s="193" t="s">
        <v>19</v>
      </c>
      <c r="F547" s="194" t="s">
        <v>615</v>
      </c>
      <c r="G547" s="191"/>
      <c r="H547" s="193" t="s">
        <v>19</v>
      </c>
      <c r="I547" s="195"/>
      <c r="J547" s="191"/>
      <c r="K547" s="191"/>
      <c r="L547" s="196"/>
      <c r="M547" s="197"/>
      <c r="N547" s="198"/>
      <c r="O547" s="198"/>
      <c r="P547" s="198"/>
      <c r="Q547" s="198"/>
      <c r="R547" s="198"/>
      <c r="S547" s="198"/>
      <c r="T547" s="199"/>
      <c r="AT547" s="200" t="s">
        <v>165</v>
      </c>
      <c r="AU547" s="200" t="s">
        <v>86</v>
      </c>
      <c r="AV547" s="13" t="s">
        <v>84</v>
      </c>
      <c r="AW547" s="13" t="s">
        <v>37</v>
      </c>
      <c r="AX547" s="13" t="s">
        <v>76</v>
      </c>
      <c r="AY547" s="200" t="s">
        <v>157</v>
      </c>
    </row>
    <row r="548" spans="2:51" s="13" customFormat="1" ht="10">
      <c r="B548" s="190"/>
      <c r="C548" s="191"/>
      <c r="D548" s="192" t="s">
        <v>165</v>
      </c>
      <c r="E548" s="193" t="s">
        <v>19</v>
      </c>
      <c r="F548" s="194" t="s">
        <v>606</v>
      </c>
      <c r="G548" s="191"/>
      <c r="H548" s="193" t="s">
        <v>19</v>
      </c>
      <c r="I548" s="195"/>
      <c r="J548" s="191"/>
      <c r="K548" s="191"/>
      <c r="L548" s="196"/>
      <c r="M548" s="197"/>
      <c r="N548" s="198"/>
      <c r="O548" s="198"/>
      <c r="P548" s="198"/>
      <c r="Q548" s="198"/>
      <c r="R548" s="198"/>
      <c r="S548" s="198"/>
      <c r="T548" s="199"/>
      <c r="AT548" s="200" t="s">
        <v>165</v>
      </c>
      <c r="AU548" s="200" t="s">
        <v>86</v>
      </c>
      <c r="AV548" s="13" t="s">
        <v>84</v>
      </c>
      <c r="AW548" s="13" t="s">
        <v>37</v>
      </c>
      <c r="AX548" s="13" t="s">
        <v>76</v>
      </c>
      <c r="AY548" s="200" t="s">
        <v>157</v>
      </c>
    </row>
    <row r="549" spans="2:51" s="14" customFormat="1" ht="10">
      <c r="B549" s="201"/>
      <c r="C549" s="202"/>
      <c r="D549" s="192" t="s">
        <v>165</v>
      </c>
      <c r="E549" s="203" t="s">
        <v>19</v>
      </c>
      <c r="F549" s="204" t="s">
        <v>599</v>
      </c>
      <c r="G549" s="202"/>
      <c r="H549" s="205">
        <v>2</v>
      </c>
      <c r="I549" s="206"/>
      <c r="J549" s="202"/>
      <c r="K549" s="202"/>
      <c r="L549" s="207"/>
      <c r="M549" s="208"/>
      <c r="N549" s="209"/>
      <c r="O549" s="209"/>
      <c r="P549" s="209"/>
      <c r="Q549" s="209"/>
      <c r="R549" s="209"/>
      <c r="S549" s="209"/>
      <c r="T549" s="210"/>
      <c r="AT549" s="211" t="s">
        <v>165</v>
      </c>
      <c r="AU549" s="211" t="s">
        <v>86</v>
      </c>
      <c r="AV549" s="14" t="s">
        <v>86</v>
      </c>
      <c r="AW549" s="14" t="s">
        <v>37</v>
      </c>
      <c r="AX549" s="14" t="s">
        <v>84</v>
      </c>
      <c r="AY549" s="211" t="s">
        <v>157</v>
      </c>
    </row>
    <row r="550" spans="1:65" s="2" customFormat="1" ht="14.4" customHeight="1">
      <c r="A550" s="36"/>
      <c r="B550" s="37"/>
      <c r="C550" s="239" t="s">
        <v>616</v>
      </c>
      <c r="D550" s="239" t="s">
        <v>311</v>
      </c>
      <c r="E550" s="240" t="s">
        <v>617</v>
      </c>
      <c r="F550" s="241" t="s">
        <v>618</v>
      </c>
      <c r="G550" s="242" t="s">
        <v>162</v>
      </c>
      <c r="H550" s="243">
        <v>2</v>
      </c>
      <c r="I550" s="244"/>
      <c r="J550" s="245">
        <f>ROUND(I550*H550,2)</f>
        <v>0</v>
      </c>
      <c r="K550" s="246"/>
      <c r="L550" s="247"/>
      <c r="M550" s="248" t="s">
        <v>19</v>
      </c>
      <c r="N550" s="249" t="s">
        <v>47</v>
      </c>
      <c r="O550" s="66"/>
      <c r="P550" s="186">
        <f>O550*H550</f>
        <v>0</v>
      </c>
      <c r="Q550" s="186">
        <v>0.696</v>
      </c>
      <c r="R550" s="186">
        <f>Q550*H550</f>
        <v>1.392</v>
      </c>
      <c r="S550" s="186">
        <v>0</v>
      </c>
      <c r="T550" s="187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88" t="s">
        <v>211</v>
      </c>
      <c r="AT550" s="188" t="s">
        <v>311</v>
      </c>
      <c r="AU550" s="188" t="s">
        <v>86</v>
      </c>
      <c r="AY550" s="19" t="s">
        <v>157</v>
      </c>
      <c r="BE550" s="189">
        <f>IF(N550="základní",J550,0)</f>
        <v>0</v>
      </c>
      <c r="BF550" s="189">
        <f>IF(N550="snížená",J550,0)</f>
        <v>0</v>
      </c>
      <c r="BG550" s="189">
        <f>IF(N550="zákl. přenesená",J550,0)</f>
        <v>0</v>
      </c>
      <c r="BH550" s="189">
        <f>IF(N550="sníž. přenesená",J550,0)</f>
        <v>0</v>
      </c>
      <c r="BI550" s="189">
        <f>IF(N550="nulová",J550,0)</f>
        <v>0</v>
      </c>
      <c r="BJ550" s="19" t="s">
        <v>84</v>
      </c>
      <c r="BK550" s="189">
        <f>ROUND(I550*H550,2)</f>
        <v>0</v>
      </c>
      <c r="BL550" s="19" t="s">
        <v>163</v>
      </c>
      <c r="BM550" s="188" t="s">
        <v>619</v>
      </c>
    </row>
    <row r="551" spans="2:51" s="13" customFormat="1" ht="10">
      <c r="B551" s="190"/>
      <c r="C551" s="191"/>
      <c r="D551" s="192" t="s">
        <v>165</v>
      </c>
      <c r="E551" s="193" t="s">
        <v>19</v>
      </c>
      <c r="F551" s="194" t="s">
        <v>289</v>
      </c>
      <c r="G551" s="191"/>
      <c r="H551" s="193" t="s">
        <v>19</v>
      </c>
      <c r="I551" s="195"/>
      <c r="J551" s="191"/>
      <c r="K551" s="191"/>
      <c r="L551" s="196"/>
      <c r="M551" s="197"/>
      <c r="N551" s="198"/>
      <c r="O551" s="198"/>
      <c r="P551" s="198"/>
      <c r="Q551" s="198"/>
      <c r="R551" s="198"/>
      <c r="S551" s="198"/>
      <c r="T551" s="199"/>
      <c r="AT551" s="200" t="s">
        <v>165</v>
      </c>
      <c r="AU551" s="200" t="s">
        <v>86</v>
      </c>
      <c r="AV551" s="13" t="s">
        <v>84</v>
      </c>
      <c r="AW551" s="13" t="s">
        <v>37</v>
      </c>
      <c r="AX551" s="13" t="s">
        <v>76</v>
      </c>
      <c r="AY551" s="200" t="s">
        <v>157</v>
      </c>
    </row>
    <row r="552" spans="2:51" s="13" customFormat="1" ht="10">
      <c r="B552" s="190"/>
      <c r="C552" s="191"/>
      <c r="D552" s="192" t="s">
        <v>165</v>
      </c>
      <c r="E552" s="193" t="s">
        <v>19</v>
      </c>
      <c r="F552" s="194" t="s">
        <v>357</v>
      </c>
      <c r="G552" s="191"/>
      <c r="H552" s="193" t="s">
        <v>19</v>
      </c>
      <c r="I552" s="195"/>
      <c r="J552" s="191"/>
      <c r="K552" s="191"/>
      <c r="L552" s="196"/>
      <c r="M552" s="197"/>
      <c r="N552" s="198"/>
      <c r="O552" s="198"/>
      <c r="P552" s="198"/>
      <c r="Q552" s="198"/>
      <c r="R552" s="198"/>
      <c r="S552" s="198"/>
      <c r="T552" s="199"/>
      <c r="AT552" s="200" t="s">
        <v>165</v>
      </c>
      <c r="AU552" s="200" t="s">
        <v>86</v>
      </c>
      <c r="AV552" s="13" t="s">
        <v>84</v>
      </c>
      <c r="AW552" s="13" t="s">
        <v>37</v>
      </c>
      <c r="AX552" s="13" t="s">
        <v>76</v>
      </c>
      <c r="AY552" s="200" t="s">
        <v>157</v>
      </c>
    </row>
    <row r="553" spans="2:51" s="13" customFormat="1" ht="10">
      <c r="B553" s="190"/>
      <c r="C553" s="191"/>
      <c r="D553" s="192" t="s">
        <v>165</v>
      </c>
      <c r="E553" s="193" t="s">
        <v>19</v>
      </c>
      <c r="F553" s="194" t="s">
        <v>442</v>
      </c>
      <c r="G553" s="191"/>
      <c r="H553" s="193" t="s">
        <v>19</v>
      </c>
      <c r="I553" s="195"/>
      <c r="J553" s="191"/>
      <c r="K553" s="191"/>
      <c r="L553" s="196"/>
      <c r="M553" s="197"/>
      <c r="N553" s="198"/>
      <c r="O553" s="198"/>
      <c r="P553" s="198"/>
      <c r="Q553" s="198"/>
      <c r="R553" s="198"/>
      <c r="S553" s="198"/>
      <c r="T553" s="199"/>
      <c r="AT553" s="200" t="s">
        <v>165</v>
      </c>
      <c r="AU553" s="200" t="s">
        <v>86</v>
      </c>
      <c r="AV553" s="13" t="s">
        <v>84</v>
      </c>
      <c r="AW553" s="13" t="s">
        <v>37</v>
      </c>
      <c r="AX553" s="13" t="s">
        <v>76</v>
      </c>
      <c r="AY553" s="200" t="s">
        <v>157</v>
      </c>
    </row>
    <row r="554" spans="2:51" s="13" customFormat="1" ht="10">
      <c r="B554" s="190"/>
      <c r="C554" s="191"/>
      <c r="D554" s="192" t="s">
        <v>165</v>
      </c>
      <c r="E554" s="193" t="s">
        <v>19</v>
      </c>
      <c r="F554" s="194" t="s">
        <v>600</v>
      </c>
      <c r="G554" s="191"/>
      <c r="H554" s="193" t="s">
        <v>19</v>
      </c>
      <c r="I554" s="195"/>
      <c r="J554" s="191"/>
      <c r="K554" s="191"/>
      <c r="L554" s="196"/>
      <c r="M554" s="197"/>
      <c r="N554" s="198"/>
      <c r="O554" s="198"/>
      <c r="P554" s="198"/>
      <c r="Q554" s="198"/>
      <c r="R554" s="198"/>
      <c r="S554" s="198"/>
      <c r="T554" s="199"/>
      <c r="AT554" s="200" t="s">
        <v>165</v>
      </c>
      <c r="AU554" s="200" t="s">
        <v>86</v>
      </c>
      <c r="AV554" s="13" t="s">
        <v>84</v>
      </c>
      <c r="AW554" s="13" t="s">
        <v>37</v>
      </c>
      <c r="AX554" s="13" t="s">
        <v>76</v>
      </c>
      <c r="AY554" s="200" t="s">
        <v>157</v>
      </c>
    </row>
    <row r="555" spans="2:51" s="13" customFormat="1" ht="10">
      <c r="B555" s="190"/>
      <c r="C555" s="191"/>
      <c r="D555" s="192" t="s">
        <v>165</v>
      </c>
      <c r="E555" s="193" t="s">
        <v>19</v>
      </c>
      <c r="F555" s="194" t="s">
        <v>606</v>
      </c>
      <c r="G555" s="191"/>
      <c r="H555" s="193" t="s">
        <v>19</v>
      </c>
      <c r="I555" s="195"/>
      <c r="J555" s="191"/>
      <c r="K555" s="191"/>
      <c r="L555" s="196"/>
      <c r="M555" s="197"/>
      <c r="N555" s="198"/>
      <c r="O555" s="198"/>
      <c r="P555" s="198"/>
      <c r="Q555" s="198"/>
      <c r="R555" s="198"/>
      <c r="S555" s="198"/>
      <c r="T555" s="199"/>
      <c r="AT555" s="200" t="s">
        <v>165</v>
      </c>
      <c r="AU555" s="200" t="s">
        <v>86</v>
      </c>
      <c r="AV555" s="13" t="s">
        <v>84</v>
      </c>
      <c r="AW555" s="13" t="s">
        <v>37</v>
      </c>
      <c r="AX555" s="13" t="s">
        <v>76</v>
      </c>
      <c r="AY555" s="200" t="s">
        <v>157</v>
      </c>
    </row>
    <row r="556" spans="2:51" s="14" customFormat="1" ht="10">
      <c r="B556" s="201"/>
      <c r="C556" s="202"/>
      <c r="D556" s="192" t="s">
        <v>165</v>
      </c>
      <c r="E556" s="203" t="s">
        <v>19</v>
      </c>
      <c r="F556" s="204" t="s">
        <v>601</v>
      </c>
      <c r="G556" s="202"/>
      <c r="H556" s="205">
        <v>2</v>
      </c>
      <c r="I556" s="206"/>
      <c r="J556" s="202"/>
      <c r="K556" s="202"/>
      <c r="L556" s="207"/>
      <c r="M556" s="208"/>
      <c r="N556" s="209"/>
      <c r="O556" s="209"/>
      <c r="P556" s="209"/>
      <c r="Q556" s="209"/>
      <c r="R556" s="209"/>
      <c r="S556" s="209"/>
      <c r="T556" s="210"/>
      <c r="AT556" s="211" t="s">
        <v>165</v>
      </c>
      <c r="AU556" s="211" t="s">
        <v>86</v>
      </c>
      <c r="AV556" s="14" t="s">
        <v>86</v>
      </c>
      <c r="AW556" s="14" t="s">
        <v>37</v>
      </c>
      <c r="AX556" s="14" t="s">
        <v>84</v>
      </c>
      <c r="AY556" s="211" t="s">
        <v>157</v>
      </c>
    </row>
    <row r="557" spans="1:65" s="2" customFormat="1" ht="14.4" customHeight="1">
      <c r="A557" s="36"/>
      <c r="B557" s="37"/>
      <c r="C557" s="176" t="s">
        <v>620</v>
      </c>
      <c r="D557" s="176" t="s">
        <v>159</v>
      </c>
      <c r="E557" s="177" t="s">
        <v>621</v>
      </c>
      <c r="F557" s="178" t="s">
        <v>622</v>
      </c>
      <c r="G557" s="179" t="s">
        <v>162</v>
      </c>
      <c r="H557" s="180">
        <v>3</v>
      </c>
      <c r="I557" s="181"/>
      <c r="J557" s="182">
        <f>ROUND(I557*H557,2)</f>
        <v>0</v>
      </c>
      <c r="K557" s="183"/>
      <c r="L557" s="41"/>
      <c r="M557" s="184" t="s">
        <v>19</v>
      </c>
      <c r="N557" s="185" t="s">
        <v>47</v>
      </c>
      <c r="O557" s="66"/>
      <c r="P557" s="186">
        <f>O557*H557</f>
        <v>0</v>
      </c>
      <c r="Q557" s="186">
        <v>0.13332</v>
      </c>
      <c r="R557" s="186">
        <f>Q557*H557</f>
        <v>0.39996</v>
      </c>
      <c r="S557" s="186">
        <v>0</v>
      </c>
      <c r="T557" s="187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88" t="s">
        <v>163</v>
      </c>
      <c r="AT557" s="188" t="s">
        <v>159</v>
      </c>
      <c r="AU557" s="188" t="s">
        <v>86</v>
      </c>
      <c r="AY557" s="19" t="s">
        <v>157</v>
      </c>
      <c r="BE557" s="189">
        <f>IF(N557="základní",J557,0)</f>
        <v>0</v>
      </c>
      <c r="BF557" s="189">
        <f>IF(N557="snížená",J557,0)</f>
        <v>0</v>
      </c>
      <c r="BG557" s="189">
        <f>IF(N557="zákl. přenesená",J557,0)</f>
        <v>0</v>
      </c>
      <c r="BH557" s="189">
        <f>IF(N557="sníž. přenesená",J557,0)</f>
        <v>0</v>
      </c>
      <c r="BI557" s="189">
        <f>IF(N557="nulová",J557,0)</f>
        <v>0</v>
      </c>
      <c r="BJ557" s="19" t="s">
        <v>84</v>
      </c>
      <c r="BK557" s="189">
        <f>ROUND(I557*H557,2)</f>
        <v>0</v>
      </c>
      <c r="BL557" s="19" t="s">
        <v>163</v>
      </c>
      <c r="BM557" s="188" t="s">
        <v>623</v>
      </c>
    </row>
    <row r="558" spans="1:47" s="2" customFormat="1" ht="10">
      <c r="A558" s="36"/>
      <c r="B558" s="37"/>
      <c r="C558" s="38"/>
      <c r="D558" s="212" t="s">
        <v>178</v>
      </c>
      <c r="E558" s="38"/>
      <c r="F558" s="213" t="s">
        <v>624</v>
      </c>
      <c r="G558" s="38"/>
      <c r="H558" s="38"/>
      <c r="I558" s="214"/>
      <c r="J558" s="38"/>
      <c r="K558" s="38"/>
      <c r="L558" s="41"/>
      <c r="M558" s="215"/>
      <c r="N558" s="216"/>
      <c r="O558" s="66"/>
      <c r="P558" s="66"/>
      <c r="Q558" s="66"/>
      <c r="R558" s="66"/>
      <c r="S558" s="66"/>
      <c r="T558" s="67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T558" s="19" t="s">
        <v>178</v>
      </c>
      <c r="AU558" s="19" t="s">
        <v>86</v>
      </c>
    </row>
    <row r="559" spans="2:51" s="13" customFormat="1" ht="10">
      <c r="B559" s="190"/>
      <c r="C559" s="191"/>
      <c r="D559" s="192" t="s">
        <v>165</v>
      </c>
      <c r="E559" s="193" t="s">
        <v>19</v>
      </c>
      <c r="F559" s="194" t="s">
        <v>289</v>
      </c>
      <c r="G559" s="191"/>
      <c r="H559" s="193" t="s">
        <v>19</v>
      </c>
      <c r="I559" s="195"/>
      <c r="J559" s="191"/>
      <c r="K559" s="191"/>
      <c r="L559" s="196"/>
      <c r="M559" s="197"/>
      <c r="N559" s="198"/>
      <c r="O559" s="198"/>
      <c r="P559" s="198"/>
      <c r="Q559" s="198"/>
      <c r="R559" s="198"/>
      <c r="S559" s="198"/>
      <c r="T559" s="199"/>
      <c r="AT559" s="200" t="s">
        <v>165</v>
      </c>
      <c r="AU559" s="200" t="s">
        <v>86</v>
      </c>
      <c r="AV559" s="13" t="s">
        <v>84</v>
      </c>
      <c r="AW559" s="13" t="s">
        <v>37</v>
      </c>
      <c r="AX559" s="13" t="s">
        <v>76</v>
      </c>
      <c r="AY559" s="200" t="s">
        <v>157</v>
      </c>
    </row>
    <row r="560" spans="2:51" s="13" customFormat="1" ht="10">
      <c r="B560" s="190"/>
      <c r="C560" s="191"/>
      <c r="D560" s="192" t="s">
        <v>165</v>
      </c>
      <c r="E560" s="193" t="s">
        <v>19</v>
      </c>
      <c r="F560" s="194" t="s">
        <v>357</v>
      </c>
      <c r="G560" s="191"/>
      <c r="H560" s="193" t="s">
        <v>19</v>
      </c>
      <c r="I560" s="195"/>
      <c r="J560" s="191"/>
      <c r="K560" s="191"/>
      <c r="L560" s="196"/>
      <c r="M560" s="197"/>
      <c r="N560" s="198"/>
      <c r="O560" s="198"/>
      <c r="P560" s="198"/>
      <c r="Q560" s="198"/>
      <c r="R560" s="198"/>
      <c r="S560" s="198"/>
      <c r="T560" s="199"/>
      <c r="AT560" s="200" t="s">
        <v>165</v>
      </c>
      <c r="AU560" s="200" t="s">
        <v>86</v>
      </c>
      <c r="AV560" s="13" t="s">
        <v>84</v>
      </c>
      <c r="AW560" s="13" t="s">
        <v>37</v>
      </c>
      <c r="AX560" s="13" t="s">
        <v>76</v>
      </c>
      <c r="AY560" s="200" t="s">
        <v>157</v>
      </c>
    </row>
    <row r="561" spans="2:51" s="13" customFormat="1" ht="10">
      <c r="B561" s="190"/>
      <c r="C561" s="191"/>
      <c r="D561" s="192" t="s">
        <v>165</v>
      </c>
      <c r="E561" s="193" t="s">
        <v>19</v>
      </c>
      <c r="F561" s="194" t="s">
        <v>442</v>
      </c>
      <c r="G561" s="191"/>
      <c r="H561" s="193" t="s">
        <v>19</v>
      </c>
      <c r="I561" s="195"/>
      <c r="J561" s="191"/>
      <c r="K561" s="191"/>
      <c r="L561" s="196"/>
      <c r="M561" s="197"/>
      <c r="N561" s="198"/>
      <c r="O561" s="198"/>
      <c r="P561" s="198"/>
      <c r="Q561" s="198"/>
      <c r="R561" s="198"/>
      <c r="S561" s="198"/>
      <c r="T561" s="199"/>
      <c r="AT561" s="200" t="s">
        <v>165</v>
      </c>
      <c r="AU561" s="200" t="s">
        <v>86</v>
      </c>
      <c r="AV561" s="13" t="s">
        <v>84</v>
      </c>
      <c r="AW561" s="13" t="s">
        <v>37</v>
      </c>
      <c r="AX561" s="13" t="s">
        <v>76</v>
      </c>
      <c r="AY561" s="200" t="s">
        <v>157</v>
      </c>
    </row>
    <row r="562" spans="2:51" s="13" customFormat="1" ht="10">
      <c r="B562" s="190"/>
      <c r="C562" s="191"/>
      <c r="D562" s="192" t="s">
        <v>165</v>
      </c>
      <c r="E562" s="193" t="s">
        <v>19</v>
      </c>
      <c r="F562" s="194" t="s">
        <v>625</v>
      </c>
      <c r="G562" s="191"/>
      <c r="H562" s="193" t="s">
        <v>19</v>
      </c>
      <c r="I562" s="195"/>
      <c r="J562" s="191"/>
      <c r="K562" s="191"/>
      <c r="L562" s="196"/>
      <c r="M562" s="197"/>
      <c r="N562" s="198"/>
      <c r="O562" s="198"/>
      <c r="P562" s="198"/>
      <c r="Q562" s="198"/>
      <c r="R562" s="198"/>
      <c r="S562" s="198"/>
      <c r="T562" s="199"/>
      <c r="AT562" s="200" t="s">
        <v>165</v>
      </c>
      <c r="AU562" s="200" t="s">
        <v>86</v>
      </c>
      <c r="AV562" s="13" t="s">
        <v>84</v>
      </c>
      <c r="AW562" s="13" t="s">
        <v>37</v>
      </c>
      <c r="AX562" s="13" t="s">
        <v>76</v>
      </c>
      <c r="AY562" s="200" t="s">
        <v>157</v>
      </c>
    </row>
    <row r="563" spans="2:51" s="14" customFormat="1" ht="10">
      <c r="B563" s="201"/>
      <c r="C563" s="202"/>
      <c r="D563" s="192" t="s">
        <v>165</v>
      </c>
      <c r="E563" s="203" t="s">
        <v>19</v>
      </c>
      <c r="F563" s="204" t="s">
        <v>626</v>
      </c>
      <c r="G563" s="202"/>
      <c r="H563" s="205">
        <v>2</v>
      </c>
      <c r="I563" s="206"/>
      <c r="J563" s="202"/>
      <c r="K563" s="202"/>
      <c r="L563" s="207"/>
      <c r="M563" s="208"/>
      <c r="N563" s="209"/>
      <c r="O563" s="209"/>
      <c r="P563" s="209"/>
      <c r="Q563" s="209"/>
      <c r="R563" s="209"/>
      <c r="S563" s="209"/>
      <c r="T563" s="210"/>
      <c r="AT563" s="211" t="s">
        <v>165</v>
      </c>
      <c r="AU563" s="211" t="s">
        <v>86</v>
      </c>
      <c r="AV563" s="14" t="s">
        <v>86</v>
      </c>
      <c r="AW563" s="14" t="s">
        <v>37</v>
      </c>
      <c r="AX563" s="14" t="s">
        <v>76</v>
      </c>
      <c r="AY563" s="211" t="s">
        <v>157</v>
      </c>
    </row>
    <row r="564" spans="2:51" s="13" customFormat="1" ht="10">
      <c r="B564" s="190"/>
      <c r="C564" s="191"/>
      <c r="D564" s="192" t="s">
        <v>165</v>
      </c>
      <c r="E564" s="193" t="s">
        <v>19</v>
      </c>
      <c r="F564" s="194" t="s">
        <v>627</v>
      </c>
      <c r="G564" s="191"/>
      <c r="H564" s="193" t="s">
        <v>19</v>
      </c>
      <c r="I564" s="195"/>
      <c r="J564" s="191"/>
      <c r="K564" s="191"/>
      <c r="L564" s="196"/>
      <c r="M564" s="197"/>
      <c r="N564" s="198"/>
      <c r="O564" s="198"/>
      <c r="P564" s="198"/>
      <c r="Q564" s="198"/>
      <c r="R564" s="198"/>
      <c r="S564" s="198"/>
      <c r="T564" s="199"/>
      <c r="AT564" s="200" t="s">
        <v>165</v>
      </c>
      <c r="AU564" s="200" t="s">
        <v>86</v>
      </c>
      <c r="AV564" s="13" t="s">
        <v>84</v>
      </c>
      <c r="AW564" s="13" t="s">
        <v>37</v>
      </c>
      <c r="AX564" s="13" t="s">
        <v>76</v>
      </c>
      <c r="AY564" s="200" t="s">
        <v>157</v>
      </c>
    </row>
    <row r="565" spans="2:51" s="14" customFormat="1" ht="10">
      <c r="B565" s="201"/>
      <c r="C565" s="202"/>
      <c r="D565" s="192" t="s">
        <v>165</v>
      </c>
      <c r="E565" s="203" t="s">
        <v>19</v>
      </c>
      <c r="F565" s="204" t="s">
        <v>628</v>
      </c>
      <c r="G565" s="202"/>
      <c r="H565" s="205">
        <v>1</v>
      </c>
      <c r="I565" s="206"/>
      <c r="J565" s="202"/>
      <c r="K565" s="202"/>
      <c r="L565" s="207"/>
      <c r="M565" s="208"/>
      <c r="N565" s="209"/>
      <c r="O565" s="209"/>
      <c r="P565" s="209"/>
      <c r="Q565" s="209"/>
      <c r="R565" s="209"/>
      <c r="S565" s="209"/>
      <c r="T565" s="210"/>
      <c r="AT565" s="211" t="s">
        <v>165</v>
      </c>
      <c r="AU565" s="211" t="s">
        <v>86</v>
      </c>
      <c r="AV565" s="14" t="s">
        <v>86</v>
      </c>
      <c r="AW565" s="14" t="s">
        <v>37</v>
      </c>
      <c r="AX565" s="14" t="s">
        <v>76</v>
      </c>
      <c r="AY565" s="211" t="s">
        <v>157</v>
      </c>
    </row>
    <row r="566" spans="2:51" s="15" customFormat="1" ht="10">
      <c r="B566" s="217"/>
      <c r="C566" s="218"/>
      <c r="D566" s="192" t="s">
        <v>165</v>
      </c>
      <c r="E566" s="219" t="s">
        <v>19</v>
      </c>
      <c r="F566" s="220" t="s">
        <v>183</v>
      </c>
      <c r="G566" s="218"/>
      <c r="H566" s="221">
        <v>3</v>
      </c>
      <c r="I566" s="222"/>
      <c r="J566" s="218"/>
      <c r="K566" s="218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165</v>
      </c>
      <c r="AU566" s="227" t="s">
        <v>86</v>
      </c>
      <c r="AV566" s="15" t="s">
        <v>163</v>
      </c>
      <c r="AW566" s="15" t="s">
        <v>37</v>
      </c>
      <c r="AX566" s="15" t="s">
        <v>84</v>
      </c>
      <c r="AY566" s="227" t="s">
        <v>157</v>
      </c>
    </row>
    <row r="567" spans="1:65" s="2" customFormat="1" ht="14.4" customHeight="1">
      <c r="A567" s="36"/>
      <c r="B567" s="37"/>
      <c r="C567" s="239" t="s">
        <v>629</v>
      </c>
      <c r="D567" s="239" t="s">
        <v>311</v>
      </c>
      <c r="E567" s="240" t="s">
        <v>630</v>
      </c>
      <c r="F567" s="241" t="s">
        <v>631</v>
      </c>
      <c r="G567" s="242" t="s">
        <v>162</v>
      </c>
      <c r="H567" s="243">
        <v>2</v>
      </c>
      <c r="I567" s="244"/>
      <c r="J567" s="245">
        <f>ROUND(I567*H567,2)</f>
        <v>0</v>
      </c>
      <c r="K567" s="246"/>
      <c r="L567" s="247"/>
      <c r="M567" s="248" t="s">
        <v>19</v>
      </c>
      <c r="N567" s="249" t="s">
        <v>47</v>
      </c>
      <c r="O567" s="66"/>
      <c r="P567" s="186">
        <f>O567*H567</f>
        <v>0</v>
      </c>
      <c r="Q567" s="186">
        <v>1.992</v>
      </c>
      <c r="R567" s="186">
        <f>Q567*H567</f>
        <v>3.984</v>
      </c>
      <c r="S567" s="186">
        <v>0</v>
      </c>
      <c r="T567" s="187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88" t="s">
        <v>211</v>
      </c>
      <c r="AT567" s="188" t="s">
        <v>311</v>
      </c>
      <c r="AU567" s="188" t="s">
        <v>86</v>
      </c>
      <c r="AY567" s="19" t="s">
        <v>157</v>
      </c>
      <c r="BE567" s="189">
        <f>IF(N567="základní",J567,0)</f>
        <v>0</v>
      </c>
      <c r="BF567" s="189">
        <f>IF(N567="snížená",J567,0)</f>
        <v>0</v>
      </c>
      <c r="BG567" s="189">
        <f>IF(N567="zákl. přenesená",J567,0)</f>
        <v>0</v>
      </c>
      <c r="BH567" s="189">
        <f>IF(N567="sníž. přenesená",J567,0)</f>
        <v>0</v>
      </c>
      <c r="BI567" s="189">
        <f>IF(N567="nulová",J567,0)</f>
        <v>0</v>
      </c>
      <c r="BJ567" s="19" t="s">
        <v>84</v>
      </c>
      <c r="BK567" s="189">
        <f>ROUND(I567*H567,2)</f>
        <v>0</v>
      </c>
      <c r="BL567" s="19" t="s">
        <v>163</v>
      </c>
      <c r="BM567" s="188" t="s">
        <v>632</v>
      </c>
    </row>
    <row r="568" spans="2:51" s="13" customFormat="1" ht="10">
      <c r="B568" s="190"/>
      <c r="C568" s="191"/>
      <c r="D568" s="192" t="s">
        <v>165</v>
      </c>
      <c r="E568" s="193" t="s">
        <v>19</v>
      </c>
      <c r="F568" s="194" t="s">
        <v>289</v>
      </c>
      <c r="G568" s="191"/>
      <c r="H568" s="193" t="s">
        <v>19</v>
      </c>
      <c r="I568" s="195"/>
      <c r="J568" s="191"/>
      <c r="K568" s="191"/>
      <c r="L568" s="196"/>
      <c r="M568" s="197"/>
      <c r="N568" s="198"/>
      <c r="O568" s="198"/>
      <c r="P568" s="198"/>
      <c r="Q568" s="198"/>
      <c r="R568" s="198"/>
      <c r="S568" s="198"/>
      <c r="T568" s="199"/>
      <c r="AT568" s="200" t="s">
        <v>165</v>
      </c>
      <c r="AU568" s="200" t="s">
        <v>86</v>
      </c>
      <c r="AV568" s="13" t="s">
        <v>84</v>
      </c>
      <c r="AW568" s="13" t="s">
        <v>37</v>
      </c>
      <c r="AX568" s="13" t="s">
        <v>76</v>
      </c>
      <c r="AY568" s="200" t="s">
        <v>157</v>
      </c>
    </row>
    <row r="569" spans="2:51" s="13" customFormat="1" ht="10">
      <c r="B569" s="190"/>
      <c r="C569" s="191"/>
      <c r="D569" s="192" t="s">
        <v>165</v>
      </c>
      <c r="E569" s="193" t="s">
        <v>19</v>
      </c>
      <c r="F569" s="194" t="s">
        <v>357</v>
      </c>
      <c r="G569" s="191"/>
      <c r="H569" s="193" t="s">
        <v>19</v>
      </c>
      <c r="I569" s="195"/>
      <c r="J569" s="191"/>
      <c r="K569" s="191"/>
      <c r="L569" s="196"/>
      <c r="M569" s="197"/>
      <c r="N569" s="198"/>
      <c r="O569" s="198"/>
      <c r="P569" s="198"/>
      <c r="Q569" s="198"/>
      <c r="R569" s="198"/>
      <c r="S569" s="198"/>
      <c r="T569" s="199"/>
      <c r="AT569" s="200" t="s">
        <v>165</v>
      </c>
      <c r="AU569" s="200" t="s">
        <v>86</v>
      </c>
      <c r="AV569" s="13" t="s">
        <v>84</v>
      </c>
      <c r="AW569" s="13" t="s">
        <v>37</v>
      </c>
      <c r="AX569" s="13" t="s">
        <v>76</v>
      </c>
      <c r="AY569" s="200" t="s">
        <v>157</v>
      </c>
    </row>
    <row r="570" spans="2:51" s="13" customFormat="1" ht="10">
      <c r="B570" s="190"/>
      <c r="C570" s="191"/>
      <c r="D570" s="192" t="s">
        <v>165</v>
      </c>
      <c r="E570" s="193" t="s">
        <v>19</v>
      </c>
      <c r="F570" s="194" t="s">
        <v>442</v>
      </c>
      <c r="G570" s="191"/>
      <c r="H570" s="193" t="s">
        <v>19</v>
      </c>
      <c r="I570" s="195"/>
      <c r="J570" s="191"/>
      <c r="K570" s="191"/>
      <c r="L570" s="196"/>
      <c r="M570" s="197"/>
      <c r="N570" s="198"/>
      <c r="O570" s="198"/>
      <c r="P570" s="198"/>
      <c r="Q570" s="198"/>
      <c r="R570" s="198"/>
      <c r="S570" s="198"/>
      <c r="T570" s="199"/>
      <c r="AT570" s="200" t="s">
        <v>165</v>
      </c>
      <c r="AU570" s="200" t="s">
        <v>86</v>
      </c>
      <c r="AV570" s="13" t="s">
        <v>84</v>
      </c>
      <c r="AW570" s="13" t="s">
        <v>37</v>
      </c>
      <c r="AX570" s="13" t="s">
        <v>76</v>
      </c>
      <c r="AY570" s="200" t="s">
        <v>157</v>
      </c>
    </row>
    <row r="571" spans="2:51" s="13" customFormat="1" ht="10">
      <c r="B571" s="190"/>
      <c r="C571" s="191"/>
      <c r="D571" s="192" t="s">
        <v>165</v>
      </c>
      <c r="E571" s="193" t="s">
        <v>19</v>
      </c>
      <c r="F571" s="194" t="s">
        <v>633</v>
      </c>
      <c r="G571" s="191"/>
      <c r="H571" s="193" t="s">
        <v>19</v>
      </c>
      <c r="I571" s="195"/>
      <c r="J571" s="191"/>
      <c r="K571" s="191"/>
      <c r="L571" s="196"/>
      <c r="M571" s="197"/>
      <c r="N571" s="198"/>
      <c r="O571" s="198"/>
      <c r="P571" s="198"/>
      <c r="Q571" s="198"/>
      <c r="R571" s="198"/>
      <c r="S571" s="198"/>
      <c r="T571" s="199"/>
      <c r="AT571" s="200" t="s">
        <v>165</v>
      </c>
      <c r="AU571" s="200" t="s">
        <v>86</v>
      </c>
      <c r="AV571" s="13" t="s">
        <v>84</v>
      </c>
      <c r="AW571" s="13" t="s">
        <v>37</v>
      </c>
      <c r="AX571" s="13" t="s">
        <v>76</v>
      </c>
      <c r="AY571" s="200" t="s">
        <v>157</v>
      </c>
    </row>
    <row r="572" spans="2:51" s="13" customFormat="1" ht="10">
      <c r="B572" s="190"/>
      <c r="C572" s="191"/>
      <c r="D572" s="192" t="s">
        <v>165</v>
      </c>
      <c r="E572" s="193" t="s">
        <v>19</v>
      </c>
      <c r="F572" s="194" t="s">
        <v>606</v>
      </c>
      <c r="G572" s="191"/>
      <c r="H572" s="193" t="s">
        <v>19</v>
      </c>
      <c r="I572" s="195"/>
      <c r="J572" s="191"/>
      <c r="K572" s="191"/>
      <c r="L572" s="196"/>
      <c r="M572" s="197"/>
      <c r="N572" s="198"/>
      <c r="O572" s="198"/>
      <c r="P572" s="198"/>
      <c r="Q572" s="198"/>
      <c r="R572" s="198"/>
      <c r="S572" s="198"/>
      <c r="T572" s="199"/>
      <c r="AT572" s="200" t="s">
        <v>165</v>
      </c>
      <c r="AU572" s="200" t="s">
        <v>86</v>
      </c>
      <c r="AV572" s="13" t="s">
        <v>84</v>
      </c>
      <c r="AW572" s="13" t="s">
        <v>37</v>
      </c>
      <c r="AX572" s="13" t="s">
        <v>76</v>
      </c>
      <c r="AY572" s="200" t="s">
        <v>157</v>
      </c>
    </row>
    <row r="573" spans="2:51" s="14" customFormat="1" ht="10">
      <c r="B573" s="201"/>
      <c r="C573" s="202"/>
      <c r="D573" s="192" t="s">
        <v>165</v>
      </c>
      <c r="E573" s="203" t="s">
        <v>19</v>
      </c>
      <c r="F573" s="204" t="s">
        <v>626</v>
      </c>
      <c r="G573" s="202"/>
      <c r="H573" s="205">
        <v>2</v>
      </c>
      <c r="I573" s="206"/>
      <c r="J573" s="202"/>
      <c r="K573" s="202"/>
      <c r="L573" s="207"/>
      <c r="M573" s="208"/>
      <c r="N573" s="209"/>
      <c r="O573" s="209"/>
      <c r="P573" s="209"/>
      <c r="Q573" s="209"/>
      <c r="R573" s="209"/>
      <c r="S573" s="209"/>
      <c r="T573" s="210"/>
      <c r="AT573" s="211" t="s">
        <v>165</v>
      </c>
      <c r="AU573" s="211" t="s">
        <v>86</v>
      </c>
      <c r="AV573" s="14" t="s">
        <v>86</v>
      </c>
      <c r="AW573" s="14" t="s">
        <v>37</v>
      </c>
      <c r="AX573" s="14" t="s">
        <v>84</v>
      </c>
      <c r="AY573" s="211" t="s">
        <v>157</v>
      </c>
    </row>
    <row r="574" spans="1:65" s="2" customFormat="1" ht="14.4" customHeight="1">
      <c r="A574" s="36"/>
      <c r="B574" s="37"/>
      <c r="C574" s="239" t="s">
        <v>634</v>
      </c>
      <c r="D574" s="239" t="s">
        <v>311</v>
      </c>
      <c r="E574" s="240" t="s">
        <v>635</v>
      </c>
      <c r="F574" s="241" t="s">
        <v>636</v>
      </c>
      <c r="G574" s="242" t="s">
        <v>162</v>
      </c>
      <c r="H574" s="243">
        <v>1</v>
      </c>
      <c r="I574" s="244"/>
      <c r="J574" s="245">
        <f>ROUND(I574*H574,2)</f>
        <v>0</v>
      </c>
      <c r="K574" s="246"/>
      <c r="L574" s="247"/>
      <c r="M574" s="248" t="s">
        <v>19</v>
      </c>
      <c r="N574" s="249" t="s">
        <v>47</v>
      </c>
      <c r="O574" s="66"/>
      <c r="P574" s="186">
        <f>O574*H574</f>
        <v>0</v>
      </c>
      <c r="Q574" s="186">
        <v>2.424</v>
      </c>
      <c r="R574" s="186">
        <f>Q574*H574</f>
        <v>2.424</v>
      </c>
      <c r="S574" s="186">
        <v>0</v>
      </c>
      <c r="T574" s="187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88" t="s">
        <v>211</v>
      </c>
      <c r="AT574" s="188" t="s">
        <v>311</v>
      </c>
      <c r="AU574" s="188" t="s">
        <v>86</v>
      </c>
      <c r="AY574" s="19" t="s">
        <v>157</v>
      </c>
      <c r="BE574" s="189">
        <f>IF(N574="základní",J574,0)</f>
        <v>0</v>
      </c>
      <c r="BF574" s="189">
        <f>IF(N574="snížená",J574,0)</f>
        <v>0</v>
      </c>
      <c r="BG574" s="189">
        <f>IF(N574="zákl. přenesená",J574,0)</f>
        <v>0</v>
      </c>
      <c r="BH574" s="189">
        <f>IF(N574="sníž. přenesená",J574,0)</f>
        <v>0</v>
      </c>
      <c r="BI574" s="189">
        <f>IF(N574="nulová",J574,0)</f>
        <v>0</v>
      </c>
      <c r="BJ574" s="19" t="s">
        <v>84</v>
      </c>
      <c r="BK574" s="189">
        <f>ROUND(I574*H574,2)</f>
        <v>0</v>
      </c>
      <c r="BL574" s="19" t="s">
        <v>163</v>
      </c>
      <c r="BM574" s="188" t="s">
        <v>637</v>
      </c>
    </row>
    <row r="575" spans="2:51" s="13" customFormat="1" ht="10">
      <c r="B575" s="190"/>
      <c r="C575" s="191"/>
      <c r="D575" s="192" t="s">
        <v>165</v>
      </c>
      <c r="E575" s="193" t="s">
        <v>19</v>
      </c>
      <c r="F575" s="194" t="s">
        <v>289</v>
      </c>
      <c r="G575" s="191"/>
      <c r="H575" s="193" t="s">
        <v>19</v>
      </c>
      <c r="I575" s="195"/>
      <c r="J575" s="191"/>
      <c r="K575" s="191"/>
      <c r="L575" s="196"/>
      <c r="M575" s="197"/>
      <c r="N575" s="198"/>
      <c r="O575" s="198"/>
      <c r="P575" s="198"/>
      <c r="Q575" s="198"/>
      <c r="R575" s="198"/>
      <c r="S575" s="198"/>
      <c r="T575" s="199"/>
      <c r="AT575" s="200" t="s">
        <v>165</v>
      </c>
      <c r="AU575" s="200" t="s">
        <v>86</v>
      </c>
      <c r="AV575" s="13" t="s">
        <v>84</v>
      </c>
      <c r="AW575" s="13" t="s">
        <v>37</v>
      </c>
      <c r="AX575" s="13" t="s">
        <v>76</v>
      </c>
      <c r="AY575" s="200" t="s">
        <v>157</v>
      </c>
    </row>
    <row r="576" spans="2:51" s="13" customFormat="1" ht="10">
      <c r="B576" s="190"/>
      <c r="C576" s="191"/>
      <c r="D576" s="192" t="s">
        <v>165</v>
      </c>
      <c r="E576" s="193" t="s">
        <v>19</v>
      </c>
      <c r="F576" s="194" t="s">
        <v>357</v>
      </c>
      <c r="G576" s="191"/>
      <c r="H576" s="193" t="s">
        <v>19</v>
      </c>
      <c r="I576" s="195"/>
      <c r="J576" s="191"/>
      <c r="K576" s="191"/>
      <c r="L576" s="196"/>
      <c r="M576" s="197"/>
      <c r="N576" s="198"/>
      <c r="O576" s="198"/>
      <c r="P576" s="198"/>
      <c r="Q576" s="198"/>
      <c r="R576" s="198"/>
      <c r="S576" s="198"/>
      <c r="T576" s="199"/>
      <c r="AT576" s="200" t="s">
        <v>165</v>
      </c>
      <c r="AU576" s="200" t="s">
        <v>86</v>
      </c>
      <c r="AV576" s="13" t="s">
        <v>84</v>
      </c>
      <c r="AW576" s="13" t="s">
        <v>37</v>
      </c>
      <c r="AX576" s="13" t="s">
        <v>76</v>
      </c>
      <c r="AY576" s="200" t="s">
        <v>157</v>
      </c>
    </row>
    <row r="577" spans="2:51" s="13" customFormat="1" ht="10">
      <c r="B577" s="190"/>
      <c r="C577" s="191"/>
      <c r="D577" s="192" t="s">
        <v>165</v>
      </c>
      <c r="E577" s="193" t="s">
        <v>19</v>
      </c>
      <c r="F577" s="194" t="s">
        <v>442</v>
      </c>
      <c r="G577" s="191"/>
      <c r="H577" s="193" t="s">
        <v>19</v>
      </c>
      <c r="I577" s="195"/>
      <c r="J577" s="191"/>
      <c r="K577" s="191"/>
      <c r="L577" s="196"/>
      <c r="M577" s="197"/>
      <c r="N577" s="198"/>
      <c r="O577" s="198"/>
      <c r="P577" s="198"/>
      <c r="Q577" s="198"/>
      <c r="R577" s="198"/>
      <c r="S577" s="198"/>
      <c r="T577" s="199"/>
      <c r="AT577" s="200" t="s">
        <v>165</v>
      </c>
      <c r="AU577" s="200" t="s">
        <v>86</v>
      </c>
      <c r="AV577" s="13" t="s">
        <v>84</v>
      </c>
      <c r="AW577" s="13" t="s">
        <v>37</v>
      </c>
      <c r="AX577" s="13" t="s">
        <v>76</v>
      </c>
      <c r="AY577" s="200" t="s">
        <v>157</v>
      </c>
    </row>
    <row r="578" spans="2:51" s="13" customFormat="1" ht="10">
      <c r="B578" s="190"/>
      <c r="C578" s="191"/>
      <c r="D578" s="192" t="s">
        <v>165</v>
      </c>
      <c r="E578" s="193" t="s">
        <v>19</v>
      </c>
      <c r="F578" s="194" t="s">
        <v>638</v>
      </c>
      <c r="G578" s="191"/>
      <c r="H578" s="193" t="s">
        <v>19</v>
      </c>
      <c r="I578" s="195"/>
      <c r="J578" s="191"/>
      <c r="K578" s="191"/>
      <c r="L578" s="196"/>
      <c r="M578" s="197"/>
      <c r="N578" s="198"/>
      <c r="O578" s="198"/>
      <c r="P578" s="198"/>
      <c r="Q578" s="198"/>
      <c r="R578" s="198"/>
      <c r="S578" s="198"/>
      <c r="T578" s="199"/>
      <c r="AT578" s="200" t="s">
        <v>165</v>
      </c>
      <c r="AU578" s="200" t="s">
        <v>86</v>
      </c>
      <c r="AV578" s="13" t="s">
        <v>84</v>
      </c>
      <c r="AW578" s="13" t="s">
        <v>37</v>
      </c>
      <c r="AX578" s="13" t="s">
        <v>76</v>
      </c>
      <c r="AY578" s="200" t="s">
        <v>157</v>
      </c>
    </row>
    <row r="579" spans="2:51" s="13" customFormat="1" ht="10">
      <c r="B579" s="190"/>
      <c r="C579" s="191"/>
      <c r="D579" s="192" t="s">
        <v>165</v>
      </c>
      <c r="E579" s="193" t="s">
        <v>19</v>
      </c>
      <c r="F579" s="194" t="s">
        <v>639</v>
      </c>
      <c r="G579" s="191"/>
      <c r="H579" s="193" t="s">
        <v>19</v>
      </c>
      <c r="I579" s="195"/>
      <c r="J579" s="191"/>
      <c r="K579" s="191"/>
      <c r="L579" s="196"/>
      <c r="M579" s="197"/>
      <c r="N579" s="198"/>
      <c r="O579" s="198"/>
      <c r="P579" s="198"/>
      <c r="Q579" s="198"/>
      <c r="R579" s="198"/>
      <c r="S579" s="198"/>
      <c r="T579" s="199"/>
      <c r="AT579" s="200" t="s">
        <v>165</v>
      </c>
      <c r="AU579" s="200" t="s">
        <v>86</v>
      </c>
      <c r="AV579" s="13" t="s">
        <v>84</v>
      </c>
      <c r="AW579" s="13" t="s">
        <v>37</v>
      </c>
      <c r="AX579" s="13" t="s">
        <v>76</v>
      </c>
      <c r="AY579" s="200" t="s">
        <v>157</v>
      </c>
    </row>
    <row r="580" spans="2:51" s="14" customFormat="1" ht="10">
      <c r="B580" s="201"/>
      <c r="C580" s="202"/>
      <c r="D580" s="192" t="s">
        <v>165</v>
      </c>
      <c r="E580" s="203" t="s">
        <v>19</v>
      </c>
      <c r="F580" s="204" t="s">
        <v>628</v>
      </c>
      <c r="G580" s="202"/>
      <c r="H580" s="205">
        <v>1</v>
      </c>
      <c r="I580" s="206"/>
      <c r="J580" s="202"/>
      <c r="K580" s="202"/>
      <c r="L580" s="207"/>
      <c r="M580" s="208"/>
      <c r="N580" s="209"/>
      <c r="O580" s="209"/>
      <c r="P580" s="209"/>
      <c r="Q580" s="209"/>
      <c r="R580" s="209"/>
      <c r="S580" s="209"/>
      <c r="T580" s="210"/>
      <c r="AT580" s="211" t="s">
        <v>165</v>
      </c>
      <c r="AU580" s="211" t="s">
        <v>86</v>
      </c>
      <c r="AV580" s="14" t="s">
        <v>86</v>
      </c>
      <c r="AW580" s="14" t="s">
        <v>37</v>
      </c>
      <c r="AX580" s="14" t="s">
        <v>84</v>
      </c>
      <c r="AY580" s="211" t="s">
        <v>157</v>
      </c>
    </row>
    <row r="581" spans="1:65" s="2" customFormat="1" ht="19.75" customHeight="1">
      <c r="A581" s="36"/>
      <c r="B581" s="37"/>
      <c r="C581" s="176" t="s">
        <v>640</v>
      </c>
      <c r="D581" s="176" t="s">
        <v>159</v>
      </c>
      <c r="E581" s="177" t="s">
        <v>641</v>
      </c>
      <c r="F581" s="178" t="s">
        <v>642</v>
      </c>
      <c r="G581" s="179" t="s">
        <v>162</v>
      </c>
      <c r="H581" s="180">
        <v>10</v>
      </c>
      <c r="I581" s="181"/>
      <c r="J581" s="182">
        <f>ROUND(I581*H581,2)</f>
        <v>0</v>
      </c>
      <c r="K581" s="183"/>
      <c r="L581" s="41"/>
      <c r="M581" s="184" t="s">
        <v>19</v>
      </c>
      <c r="N581" s="185" t="s">
        <v>47</v>
      </c>
      <c r="O581" s="66"/>
      <c r="P581" s="186">
        <f>O581*H581</f>
        <v>0</v>
      </c>
      <c r="Q581" s="186">
        <v>0.08531</v>
      </c>
      <c r="R581" s="186">
        <f>Q581*H581</f>
        <v>0.8531</v>
      </c>
      <c r="S581" s="186">
        <v>0</v>
      </c>
      <c r="T581" s="187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88" t="s">
        <v>163</v>
      </c>
      <c r="AT581" s="188" t="s">
        <v>159</v>
      </c>
      <c r="AU581" s="188" t="s">
        <v>86</v>
      </c>
      <c r="AY581" s="19" t="s">
        <v>157</v>
      </c>
      <c r="BE581" s="189">
        <f>IF(N581="základní",J581,0)</f>
        <v>0</v>
      </c>
      <c r="BF581" s="189">
        <f>IF(N581="snížená",J581,0)</f>
        <v>0</v>
      </c>
      <c r="BG581" s="189">
        <f>IF(N581="zákl. přenesená",J581,0)</f>
        <v>0</v>
      </c>
      <c r="BH581" s="189">
        <f>IF(N581="sníž. přenesená",J581,0)</f>
        <v>0</v>
      </c>
      <c r="BI581" s="189">
        <f>IF(N581="nulová",J581,0)</f>
        <v>0</v>
      </c>
      <c r="BJ581" s="19" t="s">
        <v>84</v>
      </c>
      <c r="BK581" s="189">
        <f>ROUND(I581*H581,2)</f>
        <v>0</v>
      </c>
      <c r="BL581" s="19" t="s">
        <v>163</v>
      </c>
      <c r="BM581" s="188" t="s">
        <v>643</v>
      </c>
    </row>
    <row r="582" spans="1:47" s="2" customFormat="1" ht="10">
      <c r="A582" s="36"/>
      <c r="B582" s="37"/>
      <c r="C582" s="38"/>
      <c r="D582" s="212" t="s">
        <v>178</v>
      </c>
      <c r="E582" s="38"/>
      <c r="F582" s="213" t="s">
        <v>644</v>
      </c>
      <c r="G582" s="38"/>
      <c r="H582" s="38"/>
      <c r="I582" s="214"/>
      <c r="J582" s="38"/>
      <c r="K582" s="38"/>
      <c r="L582" s="41"/>
      <c r="M582" s="215"/>
      <c r="N582" s="216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9" t="s">
        <v>178</v>
      </c>
      <c r="AU582" s="19" t="s">
        <v>86</v>
      </c>
    </row>
    <row r="583" spans="2:51" s="13" customFormat="1" ht="10">
      <c r="B583" s="190"/>
      <c r="C583" s="191"/>
      <c r="D583" s="192" t="s">
        <v>165</v>
      </c>
      <c r="E583" s="193" t="s">
        <v>19</v>
      </c>
      <c r="F583" s="194" t="s">
        <v>289</v>
      </c>
      <c r="G583" s="191"/>
      <c r="H583" s="193" t="s">
        <v>19</v>
      </c>
      <c r="I583" s="195"/>
      <c r="J583" s="191"/>
      <c r="K583" s="191"/>
      <c r="L583" s="196"/>
      <c r="M583" s="197"/>
      <c r="N583" s="198"/>
      <c r="O583" s="198"/>
      <c r="P583" s="198"/>
      <c r="Q583" s="198"/>
      <c r="R583" s="198"/>
      <c r="S583" s="198"/>
      <c r="T583" s="199"/>
      <c r="AT583" s="200" t="s">
        <v>165</v>
      </c>
      <c r="AU583" s="200" t="s">
        <v>86</v>
      </c>
      <c r="AV583" s="13" t="s">
        <v>84</v>
      </c>
      <c r="AW583" s="13" t="s">
        <v>37</v>
      </c>
      <c r="AX583" s="13" t="s">
        <v>76</v>
      </c>
      <c r="AY583" s="200" t="s">
        <v>157</v>
      </c>
    </row>
    <row r="584" spans="2:51" s="13" customFormat="1" ht="10">
      <c r="B584" s="190"/>
      <c r="C584" s="191"/>
      <c r="D584" s="192" t="s">
        <v>165</v>
      </c>
      <c r="E584" s="193" t="s">
        <v>19</v>
      </c>
      <c r="F584" s="194" t="s">
        <v>357</v>
      </c>
      <c r="G584" s="191"/>
      <c r="H584" s="193" t="s">
        <v>19</v>
      </c>
      <c r="I584" s="195"/>
      <c r="J584" s="191"/>
      <c r="K584" s="191"/>
      <c r="L584" s="196"/>
      <c r="M584" s="197"/>
      <c r="N584" s="198"/>
      <c r="O584" s="198"/>
      <c r="P584" s="198"/>
      <c r="Q584" s="198"/>
      <c r="R584" s="198"/>
      <c r="S584" s="198"/>
      <c r="T584" s="199"/>
      <c r="AT584" s="200" t="s">
        <v>165</v>
      </c>
      <c r="AU584" s="200" t="s">
        <v>86</v>
      </c>
      <c r="AV584" s="13" t="s">
        <v>84</v>
      </c>
      <c r="AW584" s="13" t="s">
        <v>37</v>
      </c>
      <c r="AX584" s="13" t="s">
        <v>76</v>
      </c>
      <c r="AY584" s="200" t="s">
        <v>157</v>
      </c>
    </row>
    <row r="585" spans="2:51" s="13" customFormat="1" ht="10">
      <c r="B585" s="190"/>
      <c r="C585" s="191"/>
      <c r="D585" s="192" t="s">
        <v>165</v>
      </c>
      <c r="E585" s="193" t="s">
        <v>19</v>
      </c>
      <c r="F585" s="194" t="s">
        <v>645</v>
      </c>
      <c r="G585" s="191"/>
      <c r="H585" s="193" t="s">
        <v>19</v>
      </c>
      <c r="I585" s="195"/>
      <c r="J585" s="191"/>
      <c r="K585" s="191"/>
      <c r="L585" s="196"/>
      <c r="M585" s="197"/>
      <c r="N585" s="198"/>
      <c r="O585" s="198"/>
      <c r="P585" s="198"/>
      <c r="Q585" s="198"/>
      <c r="R585" s="198"/>
      <c r="S585" s="198"/>
      <c r="T585" s="199"/>
      <c r="AT585" s="200" t="s">
        <v>165</v>
      </c>
      <c r="AU585" s="200" t="s">
        <v>86</v>
      </c>
      <c r="AV585" s="13" t="s">
        <v>84</v>
      </c>
      <c r="AW585" s="13" t="s">
        <v>37</v>
      </c>
      <c r="AX585" s="13" t="s">
        <v>76</v>
      </c>
      <c r="AY585" s="200" t="s">
        <v>157</v>
      </c>
    </row>
    <row r="586" spans="2:51" s="13" customFormat="1" ht="10">
      <c r="B586" s="190"/>
      <c r="C586" s="191"/>
      <c r="D586" s="192" t="s">
        <v>165</v>
      </c>
      <c r="E586" s="193" t="s">
        <v>19</v>
      </c>
      <c r="F586" s="194" t="s">
        <v>646</v>
      </c>
      <c r="G586" s="191"/>
      <c r="H586" s="193" t="s">
        <v>19</v>
      </c>
      <c r="I586" s="195"/>
      <c r="J586" s="191"/>
      <c r="K586" s="191"/>
      <c r="L586" s="196"/>
      <c r="M586" s="197"/>
      <c r="N586" s="198"/>
      <c r="O586" s="198"/>
      <c r="P586" s="198"/>
      <c r="Q586" s="198"/>
      <c r="R586" s="198"/>
      <c r="S586" s="198"/>
      <c r="T586" s="199"/>
      <c r="AT586" s="200" t="s">
        <v>165</v>
      </c>
      <c r="AU586" s="200" t="s">
        <v>86</v>
      </c>
      <c r="AV586" s="13" t="s">
        <v>84</v>
      </c>
      <c r="AW586" s="13" t="s">
        <v>37</v>
      </c>
      <c r="AX586" s="13" t="s">
        <v>76</v>
      </c>
      <c r="AY586" s="200" t="s">
        <v>157</v>
      </c>
    </row>
    <row r="587" spans="2:51" s="14" customFormat="1" ht="10">
      <c r="B587" s="201"/>
      <c r="C587" s="202"/>
      <c r="D587" s="192" t="s">
        <v>165</v>
      </c>
      <c r="E587" s="203" t="s">
        <v>19</v>
      </c>
      <c r="F587" s="204" t="s">
        <v>647</v>
      </c>
      <c r="G587" s="202"/>
      <c r="H587" s="205">
        <v>1</v>
      </c>
      <c r="I587" s="206"/>
      <c r="J587" s="202"/>
      <c r="K587" s="202"/>
      <c r="L587" s="207"/>
      <c r="M587" s="208"/>
      <c r="N587" s="209"/>
      <c r="O587" s="209"/>
      <c r="P587" s="209"/>
      <c r="Q587" s="209"/>
      <c r="R587" s="209"/>
      <c r="S587" s="209"/>
      <c r="T587" s="210"/>
      <c r="AT587" s="211" t="s">
        <v>165</v>
      </c>
      <c r="AU587" s="211" t="s">
        <v>86</v>
      </c>
      <c r="AV587" s="14" t="s">
        <v>86</v>
      </c>
      <c r="AW587" s="14" t="s">
        <v>37</v>
      </c>
      <c r="AX587" s="14" t="s">
        <v>76</v>
      </c>
      <c r="AY587" s="211" t="s">
        <v>157</v>
      </c>
    </row>
    <row r="588" spans="2:51" s="13" customFormat="1" ht="10">
      <c r="B588" s="190"/>
      <c r="C588" s="191"/>
      <c r="D588" s="192" t="s">
        <v>165</v>
      </c>
      <c r="E588" s="193" t="s">
        <v>19</v>
      </c>
      <c r="F588" s="194" t="s">
        <v>648</v>
      </c>
      <c r="G588" s="191"/>
      <c r="H588" s="193" t="s">
        <v>19</v>
      </c>
      <c r="I588" s="195"/>
      <c r="J588" s="191"/>
      <c r="K588" s="191"/>
      <c r="L588" s="196"/>
      <c r="M588" s="197"/>
      <c r="N588" s="198"/>
      <c r="O588" s="198"/>
      <c r="P588" s="198"/>
      <c r="Q588" s="198"/>
      <c r="R588" s="198"/>
      <c r="S588" s="198"/>
      <c r="T588" s="199"/>
      <c r="AT588" s="200" t="s">
        <v>165</v>
      </c>
      <c r="AU588" s="200" t="s">
        <v>86</v>
      </c>
      <c r="AV588" s="13" t="s">
        <v>84</v>
      </c>
      <c r="AW588" s="13" t="s">
        <v>37</v>
      </c>
      <c r="AX588" s="13" t="s">
        <v>76</v>
      </c>
      <c r="AY588" s="200" t="s">
        <v>157</v>
      </c>
    </row>
    <row r="589" spans="2:51" s="14" customFormat="1" ht="10">
      <c r="B589" s="201"/>
      <c r="C589" s="202"/>
      <c r="D589" s="192" t="s">
        <v>165</v>
      </c>
      <c r="E589" s="203" t="s">
        <v>19</v>
      </c>
      <c r="F589" s="204" t="s">
        <v>649</v>
      </c>
      <c r="G589" s="202"/>
      <c r="H589" s="205">
        <v>1</v>
      </c>
      <c r="I589" s="206"/>
      <c r="J589" s="202"/>
      <c r="K589" s="202"/>
      <c r="L589" s="207"/>
      <c r="M589" s="208"/>
      <c r="N589" s="209"/>
      <c r="O589" s="209"/>
      <c r="P589" s="209"/>
      <c r="Q589" s="209"/>
      <c r="R589" s="209"/>
      <c r="S589" s="209"/>
      <c r="T589" s="210"/>
      <c r="AT589" s="211" t="s">
        <v>165</v>
      </c>
      <c r="AU589" s="211" t="s">
        <v>86</v>
      </c>
      <c r="AV589" s="14" t="s">
        <v>86</v>
      </c>
      <c r="AW589" s="14" t="s">
        <v>37</v>
      </c>
      <c r="AX589" s="14" t="s">
        <v>76</v>
      </c>
      <c r="AY589" s="211" t="s">
        <v>157</v>
      </c>
    </row>
    <row r="590" spans="2:51" s="13" customFormat="1" ht="10">
      <c r="B590" s="190"/>
      <c r="C590" s="191"/>
      <c r="D590" s="192" t="s">
        <v>165</v>
      </c>
      <c r="E590" s="193" t="s">
        <v>19</v>
      </c>
      <c r="F590" s="194" t="s">
        <v>650</v>
      </c>
      <c r="G590" s="191"/>
      <c r="H590" s="193" t="s">
        <v>19</v>
      </c>
      <c r="I590" s="195"/>
      <c r="J590" s="191"/>
      <c r="K590" s="191"/>
      <c r="L590" s="196"/>
      <c r="M590" s="197"/>
      <c r="N590" s="198"/>
      <c r="O590" s="198"/>
      <c r="P590" s="198"/>
      <c r="Q590" s="198"/>
      <c r="R590" s="198"/>
      <c r="S590" s="198"/>
      <c r="T590" s="199"/>
      <c r="AT590" s="200" t="s">
        <v>165</v>
      </c>
      <c r="AU590" s="200" t="s">
        <v>86</v>
      </c>
      <c r="AV590" s="13" t="s">
        <v>84</v>
      </c>
      <c r="AW590" s="13" t="s">
        <v>37</v>
      </c>
      <c r="AX590" s="13" t="s">
        <v>76</v>
      </c>
      <c r="AY590" s="200" t="s">
        <v>157</v>
      </c>
    </row>
    <row r="591" spans="2:51" s="14" customFormat="1" ht="10">
      <c r="B591" s="201"/>
      <c r="C591" s="202"/>
      <c r="D591" s="192" t="s">
        <v>165</v>
      </c>
      <c r="E591" s="203" t="s">
        <v>19</v>
      </c>
      <c r="F591" s="204" t="s">
        <v>651</v>
      </c>
      <c r="G591" s="202"/>
      <c r="H591" s="205">
        <v>1</v>
      </c>
      <c r="I591" s="206"/>
      <c r="J591" s="202"/>
      <c r="K591" s="202"/>
      <c r="L591" s="207"/>
      <c r="M591" s="208"/>
      <c r="N591" s="209"/>
      <c r="O591" s="209"/>
      <c r="P591" s="209"/>
      <c r="Q591" s="209"/>
      <c r="R591" s="209"/>
      <c r="S591" s="209"/>
      <c r="T591" s="210"/>
      <c r="AT591" s="211" t="s">
        <v>165</v>
      </c>
      <c r="AU591" s="211" t="s">
        <v>86</v>
      </c>
      <c r="AV591" s="14" t="s">
        <v>86</v>
      </c>
      <c r="AW591" s="14" t="s">
        <v>37</v>
      </c>
      <c r="AX591" s="14" t="s">
        <v>76</v>
      </c>
      <c r="AY591" s="211" t="s">
        <v>157</v>
      </c>
    </row>
    <row r="592" spans="2:51" s="13" customFormat="1" ht="10">
      <c r="B592" s="190"/>
      <c r="C592" s="191"/>
      <c r="D592" s="192" t="s">
        <v>165</v>
      </c>
      <c r="E592" s="193" t="s">
        <v>19</v>
      </c>
      <c r="F592" s="194" t="s">
        <v>652</v>
      </c>
      <c r="G592" s="191"/>
      <c r="H592" s="193" t="s">
        <v>19</v>
      </c>
      <c r="I592" s="195"/>
      <c r="J592" s="191"/>
      <c r="K592" s="191"/>
      <c r="L592" s="196"/>
      <c r="M592" s="197"/>
      <c r="N592" s="198"/>
      <c r="O592" s="198"/>
      <c r="P592" s="198"/>
      <c r="Q592" s="198"/>
      <c r="R592" s="198"/>
      <c r="S592" s="198"/>
      <c r="T592" s="199"/>
      <c r="AT592" s="200" t="s">
        <v>165</v>
      </c>
      <c r="AU592" s="200" t="s">
        <v>86</v>
      </c>
      <c r="AV592" s="13" t="s">
        <v>84</v>
      </c>
      <c r="AW592" s="13" t="s">
        <v>37</v>
      </c>
      <c r="AX592" s="13" t="s">
        <v>76</v>
      </c>
      <c r="AY592" s="200" t="s">
        <v>157</v>
      </c>
    </row>
    <row r="593" spans="2:51" s="14" customFormat="1" ht="10">
      <c r="B593" s="201"/>
      <c r="C593" s="202"/>
      <c r="D593" s="192" t="s">
        <v>165</v>
      </c>
      <c r="E593" s="203" t="s">
        <v>19</v>
      </c>
      <c r="F593" s="204" t="s">
        <v>653</v>
      </c>
      <c r="G593" s="202"/>
      <c r="H593" s="205">
        <v>1</v>
      </c>
      <c r="I593" s="206"/>
      <c r="J593" s="202"/>
      <c r="K593" s="202"/>
      <c r="L593" s="207"/>
      <c r="M593" s="208"/>
      <c r="N593" s="209"/>
      <c r="O593" s="209"/>
      <c r="P593" s="209"/>
      <c r="Q593" s="209"/>
      <c r="R593" s="209"/>
      <c r="S593" s="209"/>
      <c r="T593" s="210"/>
      <c r="AT593" s="211" t="s">
        <v>165</v>
      </c>
      <c r="AU593" s="211" t="s">
        <v>86</v>
      </c>
      <c r="AV593" s="14" t="s">
        <v>86</v>
      </c>
      <c r="AW593" s="14" t="s">
        <v>37</v>
      </c>
      <c r="AX593" s="14" t="s">
        <v>76</v>
      </c>
      <c r="AY593" s="211" t="s">
        <v>157</v>
      </c>
    </row>
    <row r="594" spans="2:51" s="13" customFormat="1" ht="10">
      <c r="B594" s="190"/>
      <c r="C594" s="191"/>
      <c r="D594" s="192" t="s">
        <v>165</v>
      </c>
      <c r="E594" s="193" t="s">
        <v>19</v>
      </c>
      <c r="F594" s="194" t="s">
        <v>654</v>
      </c>
      <c r="G594" s="191"/>
      <c r="H594" s="193" t="s">
        <v>19</v>
      </c>
      <c r="I594" s="195"/>
      <c r="J594" s="191"/>
      <c r="K594" s="191"/>
      <c r="L594" s="196"/>
      <c r="M594" s="197"/>
      <c r="N594" s="198"/>
      <c r="O594" s="198"/>
      <c r="P594" s="198"/>
      <c r="Q594" s="198"/>
      <c r="R594" s="198"/>
      <c r="S594" s="198"/>
      <c r="T594" s="199"/>
      <c r="AT594" s="200" t="s">
        <v>165</v>
      </c>
      <c r="AU594" s="200" t="s">
        <v>86</v>
      </c>
      <c r="AV594" s="13" t="s">
        <v>84</v>
      </c>
      <c r="AW594" s="13" t="s">
        <v>37</v>
      </c>
      <c r="AX594" s="13" t="s">
        <v>76</v>
      </c>
      <c r="AY594" s="200" t="s">
        <v>157</v>
      </c>
    </row>
    <row r="595" spans="2:51" s="14" customFormat="1" ht="10">
      <c r="B595" s="201"/>
      <c r="C595" s="202"/>
      <c r="D595" s="192" t="s">
        <v>165</v>
      </c>
      <c r="E595" s="203" t="s">
        <v>19</v>
      </c>
      <c r="F595" s="204" t="s">
        <v>655</v>
      </c>
      <c r="G595" s="202"/>
      <c r="H595" s="205">
        <v>1</v>
      </c>
      <c r="I595" s="206"/>
      <c r="J595" s="202"/>
      <c r="K595" s="202"/>
      <c r="L595" s="207"/>
      <c r="M595" s="208"/>
      <c r="N595" s="209"/>
      <c r="O595" s="209"/>
      <c r="P595" s="209"/>
      <c r="Q595" s="209"/>
      <c r="R595" s="209"/>
      <c r="S595" s="209"/>
      <c r="T595" s="210"/>
      <c r="AT595" s="211" t="s">
        <v>165</v>
      </c>
      <c r="AU595" s="211" t="s">
        <v>86</v>
      </c>
      <c r="AV595" s="14" t="s">
        <v>86</v>
      </c>
      <c r="AW595" s="14" t="s">
        <v>37</v>
      </c>
      <c r="AX595" s="14" t="s">
        <v>76</v>
      </c>
      <c r="AY595" s="211" t="s">
        <v>157</v>
      </c>
    </row>
    <row r="596" spans="2:51" s="13" customFormat="1" ht="10">
      <c r="B596" s="190"/>
      <c r="C596" s="191"/>
      <c r="D596" s="192" t="s">
        <v>165</v>
      </c>
      <c r="E596" s="193" t="s">
        <v>19</v>
      </c>
      <c r="F596" s="194" t="s">
        <v>656</v>
      </c>
      <c r="G596" s="191"/>
      <c r="H596" s="193" t="s">
        <v>19</v>
      </c>
      <c r="I596" s="195"/>
      <c r="J596" s="191"/>
      <c r="K596" s="191"/>
      <c r="L596" s="196"/>
      <c r="M596" s="197"/>
      <c r="N596" s="198"/>
      <c r="O596" s="198"/>
      <c r="P596" s="198"/>
      <c r="Q596" s="198"/>
      <c r="R596" s="198"/>
      <c r="S596" s="198"/>
      <c r="T596" s="199"/>
      <c r="AT596" s="200" t="s">
        <v>165</v>
      </c>
      <c r="AU596" s="200" t="s">
        <v>86</v>
      </c>
      <c r="AV596" s="13" t="s">
        <v>84</v>
      </c>
      <c r="AW596" s="13" t="s">
        <v>37</v>
      </c>
      <c r="AX596" s="13" t="s">
        <v>76</v>
      </c>
      <c r="AY596" s="200" t="s">
        <v>157</v>
      </c>
    </row>
    <row r="597" spans="2:51" s="14" customFormat="1" ht="10">
      <c r="B597" s="201"/>
      <c r="C597" s="202"/>
      <c r="D597" s="192" t="s">
        <v>165</v>
      </c>
      <c r="E597" s="203" t="s">
        <v>19</v>
      </c>
      <c r="F597" s="204" t="s">
        <v>657</v>
      </c>
      <c r="G597" s="202"/>
      <c r="H597" s="205">
        <v>1</v>
      </c>
      <c r="I597" s="206"/>
      <c r="J597" s="202"/>
      <c r="K597" s="202"/>
      <c r="L597" s="207"/>
      <c r="M597" s="208"/>
      <c r="N597" s="209"/>
      <c r="O597" s="209"/>
      <c r="P597" s="209"/>
      <c r="Q597" s="209"/>
      <c r="R597" s="209"/>
      <c r="S597" s="209"/>
      <c r="T597" s="210"/>
      <c r="AT597" s="211" t="s">
        <v>165</v>
      </c>
      <c r="AU597" s="211" t="s">
        <v>86</v>
      </c>
      <c r="AV597" s="14" t="s">
        <v>86</v>
      </c>
      <c r="AW597" s="14" t="s">
        <v>37</v>
      </c>
      <c r="AX597" s="14" t="s">
        <v>76</v>
      </c>
      <c r="AY597" s="211" t="s">
        <v>157</v>
      </c>
    </row>
    <row r="598" spans="2:51" s="13" customFormat="1" ht="10">
      <c r="B598" s="190"/>
      <c r="C598" s="191"/>
      <c r="D598" s="192" t="s">
        <v>165</v>
      </c>
      <c r="E598" s="193" t="s">
        <v>19</v>
      </c>
      <c r="F598" s="194" t="s">
        <v>442</v>
      </c>
      <c r="G598" s="191"/>
      <c r="H598" s="193" t="s">
        <v>19</v>
      </c>
      <c r="I598" s="195"/>
      <c r="J598" s="191"/>
      <c r="K598" s="191"/>
      <c r="L598" s="196"/>
      <c r="M598" s="197"/>
      <c r="N598" s="198"/>
      <c r="O598" s="198"/>
      <c r="P598" s="198"/>
      <c r="Q598" s="198"/>
      <c r="R598" s="198"/>
      <c r="S598" s="198"/>
      <c r="T598" s="199"/>
      <c r="AT598" s="200" t="s">
        <v>165</v>
      </c>
      <c r="AU598" s="200" t="s">
        <v>86</v>
      </c>
      <c r="AV598" s="13" t="s">
        <v>84</v>
      </c>
      <c r="AW598" s="13" t="s">
        <v>37</v>
      </c>
      <c r="AX598" s="13" t="s">
        <v>76</v>
      </c>
      <c r="AY598" s="200" t="s">
        <v>157</v>
      </c>
    </row>
    <row r="599" spans="2:51" s="13" customFormat="1" ht="10">
      <c r="B599" s="190"/>
      <c r="C599" s="191"/>
      <c r="D599" s="192" t="s">
        <v>165</v>
      </c>
      <c r="E599" s="193" t="s">
        <v>19</v>
      </c>
      <c r="F599" s="194" t="s">
        <v>658</v>
      </c>
      <c r="G599" s="191"/>
      <c r="H599" s="193" t="s">
        <v>19</v>
      </c>
      <c r="I599" s="195"/>
      <c r="J599" s="191"/>
      <c r="K599" s="191"/>
      <c r="L599" s="196"/>
      <c r="M599" s="197"/>
      <c r="N599" s="198"/>
      <c r="O599" s="198"/>
      <c r="P599" s="198"/>
      <c r="Q599" s="198"/>
      <c r="R599" s="198"/>
      <c r="S599" s="198"/>
      <c r="T599" s="199"/>
      <c r="AT599" s="200" t="s">
        <v>165</v>
      </c>
      <c r="AU599" s="200" t="s">
        <v>86</v>
      </c>
      <c r="AV599" s="13" t="s">
        <v>84</v>
      </c>
      <c r="AW599" s="13" t="s">
        <v>37</v>
      </c>
      <c r="AX599" s="13" t="s">
        <v>76</v>
      </c>
      <c r="AY599" s="200" t="s">
        <v>157</v>
      </c>
    </row>
    <row r="600" spans="2:51" s="14" customFormat="1" ht="10">
      <c r="B600" s="201"/>
      <c r="C600" s="202"/>
      <c r="D600" s="192" t="s">
        <v>165</v>
      </c>
      <c r="E600" s="203" t="s">
        <v>19</v>
      </c>
      <c r="F600" s="204" t="s">
        <v>659</v>
      </c>
      <c r="G600" s="202"/>
      <c r="H600" s="205">
        <v>1</v>
      </c>
      <c r="I600" s="206"/>
      <c r="J600" s="202"/>
      <c r="K600" s="202"/>
      <c r="L600" s="207"/>
      <c r="M600" s="208"/>
      <c r="N600" s="209"/>
      <c r="O600" s="209"/>
      <c r="P600" s="209"/>
      <c r="Q600" s="209"/>
      <c r="R600" s="209"/>
      <c r="S600" s="209"/>
      <c r="T600" s="210"/>
      <c r="AT600" s="211" t="s">
        <v>165</v>
      </c>
      <c r="AU600" s="211" t="s">
        <v>86</v>
      </c>
      <c r="AV600" s="14" t="s">
        <v>86</v>
      </c>
      <c r="AW600" s="14" t="s">
        <v>37</v>
      </c>
      <c r="AX600" s="14" t="s">
        <v>76</v>
      </c>
      <c r="AY600" s="211" t="s">
        <v>157</v>
      </c>
    </row>
    <row r="601" spans="2:51" s="13" customFormat="1" ht="10">
      <c r="B601" s="190"/>
      <c r="C601" s="191"/>
      <c r="D601" s="192" t="s">
        <v>165</v>
      </c>
      <c r="E601" s="193" t="s">
        <v>19</v>
      </c>
      <c r="F601" s="194" t="s">
        <v>660</v>
      </c>
      <c r="G601" s="191"/>
      <c r="H601" s="193" t="s">
        <v>19</v>
      </c>
      <c r="I601" s="195"/>
      <c r="J601" s="191"/>
      <c r="K601" s="191"/>
      <c r="L601" s="196"/>
      <c r="M601" s="197"/>
      <c r="N601" s="198"/>
      <c r="O601" s="198"/>
      <c r="P601" s="198"/>
      <c r="Q601" s="198"/>
      <c r="R601" s="198"/>
      <c r="S601" s="198"/>
      <c r="T601" s="199"/>
      <c r="AT601" s="200" t="s">
        <v>165</v>
      </c>
      <c r="AU601" s="200" t="s">
        <v>86</v>
      </c>
      <c r="AV601" s="13" t="s">
        <v>84</v>
      </c>
      <c r="AW601" s="13" t="s">
        <v>37</v>
      </c>
      <c r="AX601" s="13" t="s">
        <v>76</v>
      </c>
      <c r="AY601" s="200" t="s">
        <v>157</v>
      </c>
    </row>
    <row r="602" spans="2:51" s="14" customFormat="1" ht="10">
      <c r="B602" s="201"/>
      <c r="C602" s="202"/>
      <c r="D602" s="192" t="s">
        <v>165</v>
      </c>
      <c r="E602" s="203" t="s">
        <v>19</v>
      </c>
      <c r="F602" s="204" t="s">
        <v>661</v>
      </c>
      <c r="G602" s="202"/>
      <c r="H602" s="205">
        <v>1</v>
      </c>
      <c r="I602" s="206"/>
      <c r="J602" s="202"/>
      <c r="K602" s="202"/>
      <c r="L602" s="207"/>
      <c r="M602" s="208"/>
      <c r="N602" s="209"/>
      <c r="O602" s="209"/>
      <c r="P602" s="209"/>
      <c r="Q602" s="209"/>
      <c r="R602" s="209"/>
      <c r="S602" s="209"/>
      <c r="T602" s="210"/>
      <c r="AT602" s="211" t="s">
        <v>165</v>
      </c>
      <c r="AU602" s="211" t="s">
        <v>86</v>
      </c>
      <c r="AV602" s="14" t="s">
        <v>86</v>
      </c>
      <c r="AW602" s="14" t="s">
        <v>37</v>
      </c>
      <c r="AX602" s="14" t="s">
        <v>76</v>
      </c>
      <c r="AY602" s="211" t="s">
        <v>157</v>
      </c>
    </row>
    <row r="603" spans="2:51" s="13" customFormat="1" ht="10">
      <c r="B603" s="190"/>
      <c r="C603" s="191"/>
      <c r="D603" s="192" t="s">
        <v>165</v>
      </c>
      <c r="E603" s="193" t="s">
        <v>19</v>
      </c>
      <c r="F603" s="194" t="s">
        <v>662</v>
      </c>
      <c r="G603" s="191"/>
      <c r="H603" s="193" t="s">
        <v>19</v>
      </c>
      <c r="I603" s="195"/>
      <c r="J603" s="191"/>
      <c r="K603" s="191"/>
      <c r="L603" s="196"/>
      <c r="M603" s="197"/>
      <c r="N603" s="198"/>
      <c r="O603" s="198"/>
      <c r="P603" s="198"/>
      <c r="Q603" s="198"/>
      <c r="R603" s="198"/>
      <c r="S603" s="198"/>
      <c r="T603" s="199"/>
      <c r="AT603" s="200" t="s">
        <v>165</v>
      </c>
      <c r="AU603" s="200" t="s">
        <v>86</v>
      </c>
      <c r="AV603" s="13" t="s">
        <v>84</v>
      </c>
      <c r="AW603" s="13" t="s">
        <v>37</v>
      </c>
      <c r="AX603" s="13" t="s">
        <v>76</v>
      </c>
      <c r="AY603" s="200" t="s">
        <v>157</v>
      </c>
    </row>
    <row r="604" spans="2:51" s="14" customFormat="1" ht="10">
      <c r="B604" s="201"/>
      <c r="C604" s="202"/>
      <c r="D604" s="192" t="s">
        <v>165</v>
      </c>
      <c r="E604" s="203" t="s">
        <v>19</v>
      </c>
      <c r="F604" s="204" t="s">
        <v>663</v>
      </c>
      <c r="G604" s="202"/>
      <c r="H604" s="205">
        <v>1</v>
      </c>
      <c r="I604" s="206"/>
      <c r="J604" s="202"/>
      <c r="K604" s="202"/>
      <c r="L604" s="207"/>
      <c r="M604" s="208"/>
      <c r="N604" s="209"/>
      <c r="O604" s="209"/>
      <c r="P604" s="209"/>
      <c r="Q604" s="209"/>
      <c r="R604" s="209"/>
      <c r="S604" s="209"/>
      <c r="T604" s="210"/>
      <c r="AT604" s="211" t="s">
        <v>165</v>
      </c>
      <c r="AU604" s="211" t="s">
        <v>86</v>
      </c>
      <c r="AV604" s="14" t="s">
        <v>86</v>
      </c>
      <c r="AW604" s="14" t="s">
        <v>37</v>
      </c>
      <c r="AX604" s="14" t="s">
        <v>76</v>
      </c>
      <c r="AY604" s="211" t="s">
        <v>157</v>
      </c>
    </row>
    <row r="605" spans="2:51" s="13" customFormat="1" ht="10">
      <c r="B605" s="190"/>
      <c r="C605" s="191"/>
      <c r="D605" s="192" t="s">
        <v>165</v>
      </c>
      <c r="E605" s="193" t="s">
        <v>19</v>
      </c>
      <c r="F605" s="194" t="s">
        <v>664</v>
      </c>
      <c r="G605" s="191"/>
      <c r="H605" s="193" t="s">
        <v>19</v>
      </c>
      <c r="I605" s="195"/>
      <c r="J605" s="191"/>
      <c r="K605" s="191"/>
      <c r="L605" s="196"/>
      <c r="M605" s="197"/>
      <c r="N605" s="198"/>
      <c r="O605" s="198"/>
      <c r="P605" s="198"/>
      <c r="Q605" s="198"/>
      <c r="R605" s="198"/>
      <c r="S605" s="198"/>
      <c r="T605" s="199"/>
      <c r="AT605" s="200" t="s">
        <v>165</v>
      </c>
      <c r="AU605" s="200" t="s">
        <v>86</v>
      </c>
      <c r="AV605" s="13" t="s">
        <v>84</v>
      </c>
      <c r="AW605" s="13" t="s">
        <v>37</v>
      </c>
      <c r="AX605" s="13" t="s">
        <v>76</v>
      </c>
      <c r="AY605" s="200" t="s">
        <v>157</v>
      </c>
    </row>
    <row r="606" spans="2:51" s="14" customFormat="1" ht="10">
      <c r="B606" s="201"/>
      <c r="C606" s="202"/>
      <c r="D606" s="192" t="s">
        <v>165</v>
      </c>
      <c r="E606" s="203" t="s">
        <v>19</v>
      </c>
      <c r="F606" s="204" t="s">
        <v>665</v>
      </c>
      <c r="G606" s="202"/>
      <c r="H606" s="205">
        <v>1</v>
      </c>
      <c r="I606" s="206"/>
      <c r="J606" s="202"/>
      <c r="K606" s="202"/>
      <c r="L606" s="207"/>
      <c r="M606" s="208"/>
      <c r="N606" s="209"/>
      <c r="O606" s="209"/>
      <c r="P606" s="209"/>
      <c r="Q606" s="209"/>
      <c r="R606" s="209"/>
      <c r="S606" s="209"/>
      <c r="T606" s="210"/>
      <c r="AT606" s="211" t="s">
        <v>165</v>
      </c>
      <c r="AU606" s="211" t="s">
        <v>86</v>
      </c>
      <c r="AV606" s="14" t="s">
        <v>86</v>
      </c>
      <c r="AW606" s="14" t="s">
        <v>37</v>
      </c>
      <c r="AX606" s="14" t="s">
        <v>76</v>
      </c>
      <c r="AY606" s="211" t="s">
        <v>157</v>
      </c>
    </row>
    <row r="607" spans="2:51" s="15" customFormat="1" ht="10">
      <c r="B607" s="217"/>
      <c r="C607" s="218"/>
      <c r="D607" s="192" t="s">
        <v>165</v>
      </c>
      <c r="E607" s="219" t="s">
        <v>19</v>
      </c>
      <c r="F607" s="220" t="s">
        <v>183</v>
      </c>
      <c r="G607" s="218"/>
      <c r="H607" s="221">
        <v>10</v>
      </c>
      <c r="I607" s="222"/>
      <c r="J607" s="218"/>
      <c r="K607" s="218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165</v>
      </c>
      <c r="AU607" s="227" t="s">
        <v>86</v>
      </c>
      <c r="AV607" s="15" t="s">
        <v>163</v>
      </c>
      <c r="AW607" s="15" t="s">
        <v>37</v>
      </c>
      <c r="AX607" s="15" t="s">
        <v>84</v>
      </c>
      <c r="AY607" s="227" t="s">
        <v>157</v>
      </c>
    </row>
    <row r="608" spans="1:65" s="2" customFormat="1" ht="14.4" customHeight="1">
      <c r="A608" s="36"/>
      <c r="B608" s="37"/>
      <c r="C608" s="239" t="s">
        <v>666</v>
      </c>
      <c r="D608" s="239" t="s">
        <v>311</v>
      </c>
      <c r="E608" s="240" t="s">
        <v>667</v>
      </c>
      <c r="F608" s="241" t="s">
        <v>668</v>
      </c>
      <c r="G608" s="242" t="s">
        <v>162</v>
      </c>
      <c r="H608" s="243">
        <v>1</v>
      </c>
      <c r="I608" s="244"/>
      <c r="J608" s="245">
        <f>ROUND(I608*H608,2)</f>
        <v>0</v>
      </c>
      <c r="K608" s="246"/>
      <c r="L608" s="247"/>
      <c r="M608" s="248" t="s">
        <v>19</v>
      </c>
      <c r="N608" s="249" t="s">
        <v>47</v>
      </c>
      <c r="O608" s="66"/>
      <c r="P608" s="186">
        <f>O608*H608</f>
        <v>0</v>
      </c>
      <c r="Q608" s="186">
        <v>0.84</v>
      </c>
      <c r="R608" s="186">
        <f>Q608*H608</f>
        <v>0.84</v>
      </c>
      <c r="S608" s="186">
        <v>0</v>
      </c>
      <c r="T608" s="187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8" t="s">
        <v>211</v>
      </c>
      <c r="AT608" s="188" t="s">
        <v>311</v>
      </c>
      <c r="AU608" s="188" t="s">
        <v>86</v>
      </c>
      <c r="AY608" s="19" t="s">
        <v>157</v>
      </c>
      <c r="BE608" s="189">
        <f>IF(N608="základní",J608,0)</f>
        <v>0</v>
      </c>
      <c r="BF608" s="189">
        <f>IF(N608="snížená",J608,0)</f>
        <v>0</v>
      </c>
      <c r="BG608" s="189">
        <f>IF(N608="zákl. přenesená",J608,0)</f>
        <v>0</v>
      </c>
      <c r="BH608" s="189">
        <f>IF(N608="sníž. přenesená",J608,0)</f>
        <v>0</v>
      </c>
      <c r="BI608" s="189">
        <f>IF(N608="nulová",J608,0)</f>
        <v>0</v>
      </c>
      <c r="BJ608" s="19" t="s">
        <v>84</v>
      </c>
      <c r="BK608" s="189">
        <f>ROUND(I608*H608,2)</f>
        <v>0</v>
      </c>
      <c r="BL608" s="19" t="s">
        <v>163</v>
      </c>
      <c r="BM608" s="188" t="s">
        <v>669</v>
      </c>
    </row>
    <row r="609" spans="2:51" s="13" customFormat="1" ht="10">
      <c r="B609" s="190"/>
      <c r="C609" s="191"/>
      <c r="D609" s="192" t="s">
        <v>165</v>
      </c>
      <c r="E609" s="193" t="s">
        <v>19</v>
      </c>
      <c r="F609" s="194" t="s">
        <v>289</v>
      </c>
      <c r="G609" s="191"/>
      <c r="H609" s="193" t="s">
        <v>19</v>
      </c>
      <c r="I609" s="195"/>
      <c r="J609" s="191"/>
      <c r="K609" s="191"/>
      <c r="L609" s="196"/>
      <c r="M609" s="197"/>
      <c r="N609" s="198"/>
      <c r="O609" s="198"/>
      <c r="P609" s="198"/>
      <c r="Q609" s="198"/>
      <c r="R609" s="198"/>
      <c r="S609" s="198"/>
      <c r="T609" s="199"/>
      <c r="AT609" s="200" t="s">
        <v>165</v>
      </c>
      <c r="AU609" s="200" t="s">
        <v>86</v>
      </c>
      <c r="AV609" s="13" t="s">
        <v>84</v>
      </c>
      <c r="AW609" s="13" t="s">
        <v>37</v>
      </c>
      <c r="AX609" s="13" t="s">
        <v>76</v>
      </c>
      <c r="AY609" s="200" t="s">
        <v>157</v>
      </c>
    </row>
    <row r="610" spans="2:51" s="13" customFormat="1" ht="10">
      <c r="B610" s="190"/>
      <c r="C610" s="191"/>
      <c r="D610" s="192" t="s">
        <v>165</v>
      </c>
      <c r="E610" s="193" t="s">
        <v>19</v>
      </c>
      <c r="F610" s="194" t="s">
        <v>357</v>
      </c>
      <c r="G610" s="191"/>
      <c r="H610" s="193" t="s">
        <v>19</v>
      </c>
      <c r="I610" s="195"/>
      <c r="J610" s="191"/>
      <c r="K610" s="191"/>
      <c r="L610" s="196"/>
      <c r="M610" s="197"/>
      <c r="N610" s="198"/>
      <c r="O610" s="198"/>
      <c r="P610" s="198"/>
      <c r="Q610" s="198"/>
      <c r="R610" s="198"/>
      <c r="S610" s="198"/>
      <c r="T610" s="199"/>
      <c r="AT610" s="200" t="s">
        <v>165</v>
      </c>
      <c r="AU610" s="200" t="s">
        <v>86</v>
      </c>
      <c r="AV610" s="13" t="s">
        <v>84</v>
      </c>
      <c r="AW610" s="13" t="s">
        <v>37</v>
      </c>
      <c r="AX610" s="13" t="s">
        <v>76</v>
      </c>
      <c r="AY610" s="200" t="s">
        <v>157</v>
      </c>
    </row>
    <row r="611" spans="2:51" s="13" customFormat="1" ht="10">
      <c r="B611" s="190"/>
      <c r="C611" s="191"/>
      <c r="D611" s="192" t="s">
        <v>165</v>
      </c>
      <c r="E611" s="193" t="s">
        <v>19</v>
      </c>
      <c r="F611" s="194" t="s">
        <v>645</v>
      </c>
      <c r="G611" s="191"/>
      <c r="H611" s="193" t="s">
        <v>19</v>
      </c>
      <c r="I611" s="195"/>
      <c r="J611" s="191"/>
      <c r="K611" s="191"/>
      <c r="L611" s="196"/>
      <c r="M611" s="197"/>
      <c r="N611" s="198"/>
      <c r="O611" s="198"/>
      <c r="P611" s="198"/>
      <c r="Q611" s="198"/>
      <c r="R611" s="198"/>
      <c r="S611" s="198"/>
      <c r="T611" s="199"/>
      <c r="AT611" s="200" t="s">
        <v>165</v>
      </c>
      <c r="AU611" s="200" t="s">
        <v>86</v>
      </c>
      <c r="AV611" s="13" t="s">
        <v>84</v>
      </c>
      <c r="AW611" s="13" t="s">
        <v>37</v>
      </c>
      <c r="AX611" s="13" t="s">
        <v>76</v>
      </c>
      <c r="AY611" s="200" t="s">
        <v>157</v>
      </c>
    </row>
    <row r="612" spans="2:51" s="13" customFormat="1" ht="10">
      <c r="B612" s="190"/>
      <c r="C612" s="191"/>
      <c r="D612" s="192" t="s">
        <v>165</v>
      </c>
      <c r="E612" s="193" t="s">
        <v>19</v>
      </c>
      <c r="F612" s="194" t="s">
        <v>646</v>
      </c>
      <c r="G612" s="191"/>
      <c r="H612" s="193" t="s">
        <v>19</v>
      </c>
      <c r="I612" s="195"/>
      <c r="J612" s="191"/>
      <c r="K612" s="191"/>
      <c r="L612" s="196"/>
      <c r="M612" s="197"/>
      <c r="N612" s="198"/>
      <c r="O612" s="198"/>
      <c r="P612" s="198"/>
      <c r="Q612" s="198"/>
      <c r="R612" s="198"/>
      <c r="S612" s="198"/>
      <c r="T612" s="199"/>
      <c r="AT612" s="200" t="s">
        <v>165</v>
      </c>
      <c r="AU612" s="200" t="s">
        <v>86</v>
      </c>
      <c r="AV612" s="13" t="s">
        <v>84</v>
      </c>
      <c r="AW612" s="13" t="s">
        <v>37</v>
      </c>
      <c r="AX612" s="13" t="s">
        <v>76</v>
      </c>
      <c r="AY612" s="200" t="s">
        <v>157</v>
      </c>
    </row>
    <row r="613" spans="2:51" s="13" customFormat="1" ht="10">
      <c r="B613" s="190"/>
      <c r="C613" s="191"/>
      <c r="D613" s="192" t="s">
        <v>165</v>
      </c>
      <c r="E613" s="193" t="s">
        <v>19</v>
      </c>
      <c r="F613" s="194" t="s">
        <v>670</v>
      </c>
      <c r="G613" s="191"/>
      <c r="H613" s="193" t="s">
        <v>19</v>
      </c>
      <c r="I613" s="195"/>
      <c r="J613" s="191"/>
      <c r="K613" s="191"/>
      <c r="L613" s="196"/>
      <c r="M613" s="197"/>
      <c r="N613" s="198"/>
      <c r="O613" s="198"/>
      <c r="P613" s="198"/>
      <c r="Q613" s="198"/>
      <c r="R613" s="198"/>
      <c r="S613" s="198"/>
      <c r="T613" s="199"/>
      <c r="AT613" s="200" t="s">
        <v>165</v>
      </c>
      <c r="AU613" s="200" t="s">
        <v>86</v>
      </c>
      <c r="AV613" s="13" t="s">
        <v>84</v>
      </c>
      <c r="AW613" s="13" t="s">
        <v>37</v>
      </c>
      <c r="AX613" s="13" t="s">
        <v>76</v>
      </c>
      <c r="AY613" s="200" t="s">
        <v>157</v>
      </c>
    </row>
    <row r="614" spans="2:51" s="14" customFormat="1" ht="10">
      <c r="B614" s="201"/>
      <c r="C614" s="202"/>
      <c r="D614" s="192" t="s">
        <v>165</v>
      </c>
      <c r="E614" s="203" t="s">
        <v>19</v>
      </c>
      <c r="F614" s="204" t="s">
        <v>647</v>
      </c>
      <c r="G614" s="202"/>
      <c r="H614" s="205">
        <v>1</v>
      </c>
      <c r="I614" s="206"/>
      <c r="J614" s="202"/>
      <c r="K614" s="202"/>
      <c r="L614" s="207"/>
      <c r="M614" s="208"/>
      <c r="N614" s="209"/>
      <c r="O614" s="209"/>
      <c r="P614" s="209"/>
      <c r="Q614" s="209"/>
      <c r="R614" s="209"/>
      <c r="S614" s="209"/>
      <c r="T614" s="210"/>
      <c r="AT614" s="211" t="s">
        <v>165</v>
      </c>
      <c r="AU614" s="211" t="s">
        <v>86</v>
      </c>
      <c r="AV614" s="14" t="s">
        <v>86</v>
      </c>
      <c r="AW614" s="14" t="s">
        <v>37</v>
      </c>
      <c r="AX614" s="14" t="s">
        <v>84</v>
      </c>
      <c r="AY614" s="211" t="s">
        <v>157</v>
      </c>
    </row>
    <row r="615" spans="1:65" s="2" customFormat="1" ht="14.4" customHeight="1">
      <c r="A615" s="36"/>
      <c r="B615" s="37"/>
      <c r="C615" s="239" t="s">
        <v>671</v>
      </c>
      <c r="D615" s="239" t="s">
        <v>311</v>
      </c>
      <c r="E615" s="240" t="s">
        <v>672</v>
      </c>
      <c r="F615" s="241" t="s">
        <v>673</v>
      </c>
      <c r="G615" s="242" t="s">
        <v>162</v>
      </c>
      <c r="H615" s="243">
        <v>2</v>
      </c>
      <c r="I615" s="244"/>
      <c r="J615" s="245">
        <f>ROUND(I615*H615,2)</f>
        <v>0</v>
      </c>
      <c r="K615" s="246"/>
      <c r="L615" s="247"/>
      <c r="M615" s="248" t="s">
        <v>19</v>
      </c>
      <c r="N615" s="249" t="s">
        <v>47</v>
      </c>
      <c r="O615" s="66"/>
      <c r="P615" s="186">
        <f>O615*H615</f>
        <v>0</v>
      </c>
      <c r="Q615" s="186">
        <v>2.088</v>
      </c>
      <c r="R615" s="186">
        <f>Q615*H615</f>
        <v>4.176</v>
      </c>
      <c r="S615" s="186">
        <v>0</v>
      </c>
      <c r="T615" s="187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88" t="s">
        <v>211</v>
      </c>
      <c r="AT615" s="188" t="s">
        <v>311</v>
      </c>
      <c r="AU615" s="188" t="s">
        <v>86</v>
      </c>
      <c r="AY615" s="19" t="s">
        <v>157</v>
      </c>
      <c r="BE615" s="189">
        <f>IF(N615="základní",J615,0)</f>
        <v>0</v>
      </c>
      <c r="BF615" s="189">
        <f>IF(N615="snížená",J615,0)</f>
        <v>0</v>
      </c>
      <c r="BG615" s="189">
        <f>IF(N615="zákl. přenesená",J615,0)</f>
        <v>0</v>
      </c>
      <c r="BH615" s="189">
        <f>IF(N615="sníž. přenesená",J615,0)</f>
        <v>0</v>
      </c>
      <c r="BI615" s="189">
        <f>IF(N615="nulová",J615,0)</f>
        <v>0</v>
      </c>
      <c r="BJ615" s="19" t="s">
        <v>84</v>
      </c>
      <c r="BK615" s="189">
        <f>ROUND(I615*H615,2)</f>
        <v>0</v>
      </c>
      <c r="BL615" s="19" t="s">
        <v>163</v>
      </c>
      <c r="BM615" s="188" t="s">
        <v>674</v>
      </c>
    </row>
    <row r="616" spans="2:51" s="13" customFormat="1" ht="10">
      <c r="B616" s="190"/>
      <c r="C616" s="191"/>
      <c r="D616" s="192" t="s">
        <v>165</v>
      </c>
      <c r="E616" s="193" t="s">
        <v>19</v>
      </c>
      <c r="F616" s="194" t="s">
        <v>289</v>
      </c>
      <c r="G616" s="191"/>
      <c r="H616" s="193" t="s">
        <v>19</v>
      </c>
      <c r="I616" s="195"/>
      <c r="J616" s="191"/>
      <c r="K616" s="191"/>
      <c r="L616" s="196"/>
      <c r="M616" s="197"/>
      <c r="N616" s="198"/>
      <c r="O616" s="198"/>
      <c r="P616" s="198"/>
      <c r="Q616" s="198"/>
      <c r="R616" s="198"/>
      <c r="S616" s="198"/>
      <c r="T616" s="199"/>
      <c r="AT616" s="200" t="s">
        <v>165</v>
      </c>
      <c r="AU616" s="200" t="s">
        <v>86</v>
      </c>
      <c r="AV616" s="13" t="s">
        <v>84</v>
      </c>
      <c r="AW616" s="13" t="s">
        <v>37</v>
      </c>
      <c r="AX616" s="13" t="s">
        <v>76</v>
      </c>
      <c r="AY616" s="200" t="s">
        <v>157</v>
      </c>
    </row>
    <row r="617" spans="2:51" s="13" customFormat="1" ht="10">
      <c r="B617" s="190"/>
      <c r="C617" s="191"/>
      <c r="D617" s="192" t="s">
        <v>165</v>
      </c>
      <c r="E617" s="193" t="s">
        <v>19</v>
      </c>
      <c r="F617" s="194" t="s">
        <v>357</v>
      </c>
      <c r="G617" s="191"/>
      <c r="H617" s="193" t="s">
        <v>19</v>
      </c>
      <c r="I617" s="195"/>
      <c r="J617" s="191"/>
      <c r="K617" s="191"/>
      <c r="L617" s="196"/>
      <c r="M617" s="197"/>
      <c r="N617" s="198"/>
      <c r="O617" s="198"/>
      <c r="P617" s="198"/>
      <c r="Q617" s="198"/>
      <c r="R617" s="198"/>
      <c r="S617" s="198"/>
      <c r="T617" s="199"/>
      <c r="AT617" s="200" t="s">
        <v>165</v>
      </c>
      <c r="AU617" s="200" t="s">
        <v>86</v>
      </c>
      <c r="AV617" s="13" t="s">
        <v>84</v>
      </c>
      <c r="AW617" s="13" t="s">
        <v>37</v>
      </c>
      <c r="AX617" s="13" t="s">
        <v>76</v>
      </c>
      <c r="AY617" s="200" t="s">
        <v>157</v>
      </c>
    </row>
    <row r="618" spans="2:51" s="13" customFormat="1" ht="10">
      <c r="B618" s="190"/>
      <c r="C618" s="191"/>
      <c r="D618" s="192" t="s">
        <v>165</v>
      </c>
      <c r="E618" s="193" t="s">
        <v>19</v>
      </c>
      <c r="F618" s="194" t="s">
        <v>645</v>
      </c>
      <c r="G618" s="191"/>
      <c r="H618" s="193" t="s">
        <v>19</v>
      </c>
      <c r="I618" s="195"/>
      <c r="J618" s="191"/>
      <c r="K618" s="191"/>
      <c r="L618" s="196"/>
      <c r="M618" s="197"/>
      <c r="N618" s="198"/>
      <c r="O618" s="198"/>
      <c r="P618" s="198"/>
      <c r="Q618" s="198"/>
      <c r="R618" s="198"/>
      <c r="S618" s="198"/>
      <c r="T618" s="199"/>
      <c r="AT618" s="200" t="s">
        <v>165</v>
      </c>
      <c r="AU618" s="200" t="s">
        <v>86</v>
      </c>
      <c r="AV618" s="13" t="s">
        <v>84</v>
      </c>
      <c r="AW618" s="13" t="s">
        <v>37</v>
      </c>
      <c r="AX618" s="13" t="s">
        <v>76</v>
      </c>
      <c r="AY618" s="200" t="s">
        <v>157</v>
      </c>
    </row>
    <row r="619" spans="2:51" s="13" customFormat="1" ht="10">
      <c r="B619" s="190"/>
      <c r="C619" s="191"/>
      <c r="D619" s="192" t="s">
        <v>165</v>
      </c>
      <c r="E619" s="193" t="s">
        <v>19</v>
      </c>
      <c r="F619" s="194" t="s">
        <v>675</v>
      </c>
      <c r="G619" s="191"/>
      <c r="H619" s="193" t="s">
        <v>19</v>
      </c>
      <c r="I619" s="195"/>
      <c r="J619" s="191"/>
      <c r="K619" s="191"/>
      <c r="L619" s="196"/>
      <c r="M619" s="197"/>
      <c r="N619" s="198"/>
      <c r="O619" s="198"/>
      <c r="P619" s="198"/>
      <c r="Q619" s="198"/>
      <c r="R619" s="198"/>
      <c r="S619" s="198"/>
      <c r="T619" s="199"/>
      <c r="AT619" s="200" t="s">
        <v>165</v>
      </c>
      <c r="AU619" s="200" t="s">
        <v>86</v>
      </c>
      <c r="AV619" s="13" t="s">
        <v>84</v>
      </c>
      <c r="AW619" s="13" t="s">
        <v>37</v>
      </c>
      <c r="AX619" s="13" t="s">
        <v>76</v>
      </c>
      <c r="AY619" s="200" t="s">
        <v>157</v>
      </c>
    </row>
    <row r="620" spans="2:51" s="13" customFormat="1" ht="10">
      <c r="B620" s="190"/>
      <c r="C620" s="191"/>
      <c r="D620" s="192" t="s">
        <v>165</v>
      </c>
      <c r="E620" s="193" t="s">
        <v>19</v>
      </c>
      <c r="F620" s="194" t="s">
        <v>676</v>
      </c>
      <c r="G620" s="191"/>
      <c r="H620" s="193" t="s">
        <v>19</v>
      </c>
      <c r="I620" s="195"/>
      <c r="J620" s="191"/>
      <c r="K620" s="191"/>
      <c r="L620" s="196"/>
      <c r="M620" s="197"/>
      <c r="N620" s="198"/>
      <c r="O620" s="198"/>
      <c r="P620" s="198"/>
      <c r="Q620" s="198"/>
      <c r="R620" s="198"/>
      <c r="S620" s="198"/>
      <c r="T620" s="199"/>
      <c r="AT620" s="200" t="s">
        <v>165</v>
      </c>
      <c r="AU620" s="200" t="s">
        <v>86</v>
      </c>
      <c r="AV620" s="13" t="s">
        <v>84</v>
      </c>
      <c r="AW620" s="13" t="s">
        <v>37</v>
      </c>
      <c r="AX620" s="13" t="s">
        <v>76</v>
      </c>
      <c r="AY620" s="200" t="s">
        <v>157</v>
      </c>
    </row>
    <row r="621" spans="2:51" s="14" customFormat="1" ht="10">
      <c r="B621" s="201"/>
      <c r="C621" s="202"/>
      <c r="D621" s="192" t="s">
        <v>165</v>
      </c>
      <c r="E621" s="203" t="s">
        <v>19</v>
      </c>
      <c r="F621" s="204" t="s">
        <v>649</v>
      </c>
      <c r="G621" s="202"/>
      <c r="H621" s="205">
        <v>1</v>
      </c>
      <c r="I621" s="206"/>
      <c r="J621" s="202"/>
      <c r="K621" s="202"/>
      <c r="L621" s="207"/>
      <c r="M621" s="208"/>
      <c r="N621" s="209"/>
      <c r="O621" s="209"/>
      <c r="P621" s="209"/>
      <c r="Q621" s="209"/>
      <c r="R621" s="209"/>
      <c r="S621" s="209"/>
      <c r="T621" s="210"/>
      <c r="AT621" s="211" t="s">
        <v>165</v>
      </c>
      <c r="AU621" s="211" t="s">
        <v>86</v>
      </c>
      <c r="AV621" s="14" t="s">
        <v>86</v>
      </c>
      <c r="AW621" s="14" t="s">
        <v>37</v>
      </c>
      <c r="AX621" s="14" t="s">
        <v>76</v>
      </c>
      <c r="AY621" s="211" t="s">
        <v>157</v>
      </c>
    </row>
    <row r="622" spans="2:51" s="13" customFormat="1" ht="10">
      <c r="B622" s="190"/>
      <c r="C622" s="191"/>
      <c r="D622" s="192" t="s">
        <v>165</v>
      </c>
      <c r="E622" s="193" t="s">
        <v>19</v>
      </c>
      <c r="F622" s="194" t="s">
        <v>654</v>
      </c>
      <c r="G622" s="191"/>
      <c r="H622" s="193" t="s">
        <v>19</v>
      </c>
      <c r="I622" s="195"/>
      <c r="J622" s="191"/>
      <c r="K622" s="191"/>
      <c r="L622" s="196"/>
      <c r="M622" s="197"/>
      <c r="N622" s="198"/>
      <c r="O622" s="198"/>
      <c r="P622" s="198"/>
      <c r="Q622" s="198"/>
      <c r="R622" s="198"/>
      <c r="S622" s="198"/>
      <c r="T622" s="199"/>
      <c r="AT622" s="200" t="s">
        <v>165</v>
      </c>
      <c r="AU622" s="200" t="s">
        <v>86</v>
      </c>
      <c r="AV622" s="13" t="s">
        <v>84</v>
      </c>
      <c r="AW622" s="13" t="s">
        <v>37</v>
      </c>
      <c r="AX622" s="13" t="s">
        <v>76</v>
      </c>
      <c r="AY622" s="200" t="s">
        <v>157</v>
      </c>
    </row>
    <row r="623" spans="2:51" s="13" customFormat="1" ht="10">
      <c r="B623" s="190"/>
      <c r="C623" s="191"/>
      <c r="D623" s="192" t="s">
        <v>165</v>
      </c>
      <c r="E623" s="193" t="s">
        <v>19</v>
      </c>
      <c r="F623" s="194" t="s">
        <v>676</v>
      </c>
      <c r="G623" s="191"/>
      <c r="H623" s="193" t="s">
        <v>19</v>
      </c>
      <c r="I623" s="195"/>
      <c r="J623" s="191"/>
      <c r="K623" s="191"/>
      <c r="L623" s="196"/>
      <c r="M623" s="197"/>
      <c r="N623" s="198"/>
      <c r="O623" s="198"/>
      <c r="P623" s="198"/>
      <c r="Q623" s="198"/>
      <c r="R623" s="198"/>
      <c r="S623" s="198"/>
      <c r="T623" s="199"/>
      <c r="AT623" s="200" t="s">
        <v>165</v>
      </c>
      <c r="AU623" s="200" t="s">
        <v>86</v>
      </c>
      <c r="AV623" s="13" t="s">
        <v>84</v>
      </c>
      <c r="AW623" s="13" t="s">
        <v>37</v>
      </c>
      <c r="AX623" s="13" t="s">
        <v>76</v>
      </c>
      <c r="AY623" s="200" t="s">
        <v>157</v>
      </c>
    </row>
    <row r="624" spans="2:51" s="14" customFormat="1" ht="10">
      <c r="B624" s="201"/>
      <c r="C624" s="202"/>
      <c r="D624" s="192" t="s">
        <v>165</v>
      </c>
      <c r="E624" s="203" t="s">
        <v>19</v>
      </c>
      <c r="F624" s="204" t="s">
        <v>655</v>
      </c>
      <c r="G624" s="202"/>
      <c r="H624" s="205">
        <v>1</v>
      </c>
      <c r="I624" s="206"/>
      <c r="J624" s="202"/>
      <c r="K624" s="202"/>
      <c r="L624" s="207"/>
      <c r="M624" s="208"/>
      <c r="N624" s="209"/>
      <c r="O624" s="209"/>
      <c r="P624" s="209"/>
      <c r="Q624" s="209"/>
      <c r="R624" s="209"/>
      <c r="S624" s="209"/>
      <c r="T624" s="210"/>
      <c r="AT624" s="211" t="s">
        <v>165</v>
      </c>
      <c r="AU624" s="211" t="s">
        <v>86</v>
      </c>
      <c r="AV624" s="14" t="s">
        <v>86</v>
      </c>
      <c r="AW624" s="14" t="s">
        <v>37</v>
      </c>
      <c r="AX624" s="14" t="s">
        <v>76</v>
      </c>
      <c r="AY624" s="211" t="s">
        <v>157</v>
      </c>
    </row>
    <row r="625" spans="2:51" s="15" customFormat="1" ht="10">
      <c r="B625" s="217"/>
      <c r="C625" s="218"/>
      <c r="D625" s="192" t="s">
        <v>165</v>
      </c>
      <c r="E625" s="219" t="s">
        <v>19</v>
      </c>
      <c r="F625" s="220" t="s">
        <v>183</v>
      </c>
      <c r="G625" s="218"/>
      <c r="H625" s="221">
        <v>2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165</v>
      </c>
      <c r="AU625" s="227" t="s">
        <v>86</v>
      </c>
      <c r="AV625" s="15" t="s">
        <v>163</v>
      </c>
      <c r="AW625" s="15" t="s">
        <v>37</v>
      </c>
      <c r="AX625" s="15" t="s">
        <v>84</v>
      </c>
      <c r="AY625" s="227" t="s">
        <v>157</v>
      </c>
    </row>
    <row r="626" spans="1:65" s="2" customFormat="1" ht="14.4" customHeight="1">
      <c r="A626" s="36"/>
      <c r="B626" s="37"/>
      <c r="C626" s="239" t="s">
        <v>677</v>
      </c>
      <c r="D626" s="239" t="s">
        <v>311</v>
      </c>
      <c r="E626" s="240" t="s">
        <v>678</v>
      </c>
      <c r="F626" s="241" t="s">
        <v>679</v>
      </c>
      <c r="G626" s="242" t="s">
        <v>162</v>
      </c>
      <c r="H626" s="243">
        <v>1</v>
      </c>
      <c r="I626" s="244"/>
      <c r="J626" s="245">
        <f>ROUND(I626*H626,2)</f>
        <v>0</v>
      </c>
      <c r="K626" s="246"/>
      <c r="L626" s="247"/>
      <c r="M626" s="248" t="s">
        <v>19</v>
      </c>
      <c r="N626" s="249" t="s">
        <v>47</v>
      </c>
      <c r="O626" s="66"/>
      <c r="P626" s="186">
        <f>O626*H626</f>
        <v>0</v>
      </c>
      <c r="Q626" s="186">
        <v>3.528</v>
      </c>
      <c r="R626" s="186">
        <f>Q626*H626</f>
        <v>3.528</v>
      </c>
      <c r="S626" s="186">
        <v>0</v>
      </c>
      <c r="T626" s="187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8" t="s">
        <v>211</v>
      </c>
      <c r="AT626" s="188" t="s">
        <v>311</v>
      </c>
      <c r="AU626" s="188" t="s">
        <v>86</v>
      </c>
      <c r="AY626" s="19" t="s">
        <v>157</v>
      </c>
      <c r="BE626" s="189">
        <f>IF(N626="základní",J626,0)</f>
        <v>0</v>
      </c>
      <c r="BF626" s="189">
        <f>IF(N626="snížená",J626,0)</f>
        <v>0</v>
      </c>
      <c r="BG626" s="189">
        <f>IF(N626="zákl. přenesená",J626,0)</f>
        <v>0</v>
      </c>
      <c r="BH626" s="189">
        <f>IF(N626="sníž. přenesená",J626,0)</f>
        <v>0</v>
      </c>
      <c r="BI626" s="189">
        <f>IF(N626="nulová",J626,0)</f>
        <v>0</v>
      </c>
      <c r="BJ626" s="19" t="s">
        <v>84</v>
      </c>
      <c r="BK626" s="189">
        <f>ROUND(I626*H626,2)</f>
        <v>0</v>
      </c>
      <c r="BL626" s="19" t="s">
        <v>163</v>
      </c>
      <c r="BM626" s="188" t="s">
        <v>680</v>
      </c>
    </row>
    <row r="627" spans="2:51" s="13" customFormat="1" ht="10">
      <c r="B627" s="190"/>
      <c r="C627" s="191"/>
      <c r="D627" s="192" t="s">
        <v>165</v>
      </c>
      <c r="E627" s="193" t="s">
        <v>19</v>
      </c>
      <c r="F627" s="194" t="s">
        <v>289</v>
      </c>
      <c r="G627" s="191"/>
      <c r="H627" s="193" t="s">
        <v>19</v>
      </c>
      <c r="I627" s="195"/>
      <c r="J627" s="191"/>
      <c r="K627" s="191"/>
      <c r="L627" s="196"/>
      <c r="M627" s="197"/>
      <c r="N627" s="198"/>
      <c r="O627" s="198"/>
      <c r="P627" s="198"/>
      <c r="Q627" s="198"/>
      <c r="R627" s="198"/>
      <c r="S627" s="198"/>
      <c r="T627" s="199"/>
      <c r="AT627" s="200" t="s">
        <v>165</v>
      </c>
      <c r="AU627" s="200" t="s">
        <v>86</v>
      </c>
      <c r="AV627" s="13" t="s">
        <v>84</v>
      </c>
      <c r="AW627" s="13" t="s">
        <v>37</v>
      </c>
      <c r="AX627" s="13" t="s">
        <v>76</v>
      </c>
      <c r="AY627" s="200" t="s">
        <v>157</v>
      </c>
    </row>
    <row r="628" spans="2:51" s="13" customFormat="1" ht="10">
      <c r="B628" s="190"/>
      <c r="C628" s="191"/>
      <c r="D628" s="192" t="s">
        <v>165</v>
      </c>
      <c r="E628" s="193" t="s">
        <v>19</v>
      </c>
      <c r="F628" s="194" t="s">
        <v>357</v>
      </c>
      <c r="G628" s="191"/>
      <c r="H628" s="193" t="s">
        <v>19</v>
      </c>
      <c r="I628" s="195"/>
      <c r="J628" s="191"/>
      <c r="K628" s="191"/>
      <c r="L628" s="196"/>
      <c r="M628" s="197"/>
      <c r="N628" s="198"/>
      <c r="O628" s="198"/>
      <c r="P628" s="198"/>
      <c r="Q628" s="198"/>
      <c r="R628" s="198"/>
      <c r="S628" s="198"/>
      <c r="T628" s="199"/>
      <c r="AT628" s="200" t="s">
        <v>165</v>
      </c>
      <c r="AU628" s="200" t="s">
        <v>86</v>
      </c>
      <c r="AV628" s="13" t="s">
        <v>84</v>
      </c>
      <c r="AW628" s="13" t="s">
        <v>37</v>
      </c>
      <c r="AX628" s="13" t="s">
        <v>76</v>
      </c>
      <c r="AY628" s="200" t="s">
        <v>157</v>
      </c>
    </row>
    <row r="629" spans="2:51" s="13" customFormat="1" ht="10">
      <c r="B629" s="190"/>
      <c r="C629" s="191"/>
      <c r="D629" s="192" t="s">
        <v>165</v>
      </c>
      <c r="E629" s="193" t="s">
        <v>19</v>
      </c>
      <c r="F629" s="194" t="s">
        <v>645</v>
      </c>
      <c r="G629" s="191"/>
      <c r="H629" s="193" t="s">
        <v>19</v>
      </c>
      <c r="I629" s="195"/>
      <c r="J629" s="191"/>
      <c r="K629" s="191"/>
      <c r="L629" s="196"/>
      <c r="M629" s="197"/>
      <c r="N629" s="198"/>
      <c r="O629" s="198"/>
      <c r="P629" s="198"/>
      <c r="Q629" s="198"/>
      <c r="R629" s="198"/>
      <c r="S629" s="198"/>
      <c r="T629" s="199"/>
      <c r="AT629" s="200" t="s">
        <v>165</v>
      </c>
      <c r="AU629" s="200" t="s">
        <v>86</v>
      </c>
      <c r="AV629" s="13" t="s">
        <v>84</v>
      </c>
      <c r="AW629" s="13" t="s">
        <v>37</v>
      </c>
      <c r="AX629" s="13" t="s">
        <v>76</v>
      </c>
      <c r="AY629" s="200" t="s">
        <v>157</v>
      </c>
    </row>
    <row r="630" spans="2:51" s="13" customFormat="1" ht="10">
      <c r="B630" s="190"/>
      <c r="C630" s="191"/>
      <c r="D630" s="192" t="s">
        <v>165</v>
      </c>
      <c r="E630" s="193" t="s">
        <v>19</v>
      </c>
      <c r="F630" s="194" t="s">
        <v>652</v>
      </c>
      <c r="G630" s="191"/>
      <c r="H630" s="193" t="s">
        <v>19</v>
      </c>
      <c r="I630" s="195"/>
      <c r="J630" s="191"/>
      <c r="K630" s="191"/>
      <c r="L630" s="196"/>
      <c r="M630" s="197"/>
      <c r="N630" s="198"/>
      <c r="O630" s="198"/>
      <c r="P630" s="198"/>
      <c r="Q630" s="198"/>
      <c r="R630" s="198"/>
      <c r="S630" s="198"/>
      <c r="T630" s="199"/>
      <c r="AT630" s="200" t="s">
        <v>165</v>
      </c>
      <c r="AU630" s="200" t="s">
        <v>86</v>
      </c>
      <c r="AV630" s="13" t="s">
        <v>84</v>
      </c>
      <c r="AW630" s="13" t="s">
        <v>37</v>
      </c>
      <c r="AX630" s="13" t="s">
        <v>76</v>
      </c>
      <c r="AY630" s="200" t="s">
        <v>157</v>
      </c>
    </row>
    <row r="631" spans="2:51" s="13" customFormat="1" ht="10">
      <c r="B631" s="190"/>
      <c r="C631" s="191"/>
      <c r="D631" s="192" t="s">
        <v>165</v>
      </c>
      <c r="E631" s="193" t="s">
        <v>19</v>
      </c>
      <c r="F631" s="194" t="s">
        <v>670</v>
      </c>
      <c r="G631" s="191"/>
      <c r="H631" s="193" t="s">
        <v>19</v>
      </c>
      <c r="I631" s="195"/>
      <c r="J631" s="191"/>
      <c r="K631" s="191"/>
      <c r="L631" s="196"/>
      <c r="M631" s="197"/>
      <c r="N631" s="198"/>
      <c r="O631" s="198"/>
      <c r="P631" s="198"/>
      <c r="Q631" s="198"/>
      <c r="R631" s="198"/>
      <c r="S631" s="198"/>
      <c r="T631" s="199"/>
      <c r="AT631" s="200" t="s">
        <v>165</v>
      </c>
      <c r="AU631" s="200" t="s">
        <v>86</v>
      </c>
      <c r="AV631" s="13" t="s">
        <v>84</v>
      </c>
      <c r="AW631" s="13" t="s">
        <v>37</v>
      </c>
      <c r="AX631" s="13" t="s">
        <v>76</v>
      </c>
      <c r="AY631" s="200" t="s">
        <v>157</v>
      </c>
    </row>
    <row r="632" spans="2:51" s="14" customFormat="1" ht="10">
      <c r="B632" s="201"/>
      <c r="C632" s="202"/>
      <c r="D632" s="192" t="s">
        <v>165</v>
      </c>
      <c r="E632" s="203" t="s">
        <v>19</v>
      </c>
      <c r="F632" s="204" t="s">
        <v>653</v>
      </c>
      <c r="G632" s="202"/>
      <c r="H632" s="205">
        <v>1</v>
      </c>
      <c r="I632" s="206"/>
      <c r="J632" s="202"/>
      <c r="K632" s="202"/>
      <c r="L632" s="207"/>
      <c r="M632" s="208"/>
      <c r="N632" s="209"/>
      <c r="O632" s="209"/>
      <c r="P632" s="209"/>
      <c r="Q632" s="209"/>
      <c r="R632" s="209"/>
      <c r="S632" s="209"/>
      <c r="T632" s="210"/>
      <c r="AT632" s="211" t="s">
        <v>165</v>
      </c>
      <c r="AU632" s="211" t="s">
        <v>86</v>
      </c>
      <c r="AV632" s="14" t="s">
        <v>86</v>
      </c>
      <c r="AW632" s="14" t="s">
        <v>37</v>
      </c>
      <c r="AX632" s="14" t="s">
        <v>84</v>
      </c>
      <c r="AY632" s="211" t="s">
        <v>157</v>
      </c>
    </row>
    <row r="633" spans="1:65" s="2" customFormat="1" ht="14.4" customHeight="1">
      <c r="A633" s="36"/>
      <c r="B633" s="37"/>
      <c r="C633" s="239" t="s">
        <v>681</v>
      </c>
      <c r="D633" s="239" t="s">
        <v>311</v>
      </c>
      <c r="E633" s="240" t="s">
        <v>682</v>
      </c>
      <c r="F633" s="241" t="s">
        <v>683</v>
      </c>
      <c r="G633" s="242" t="s">
        <v>162</v>
      </c>
      <c r="H633" s="243">
        <v>1</v>
      </c>
      <c r="I633" s="244"/>
      <c r="J633" s="245">
        <f>ROUND(I633*H633,2)</f>
        <v>0</v>
      </c>
      <c r="K633" s="246"/>
      <c r="L633" s="247"/>
      <c r="M633" s="248" t="s">
        <v>19</v>
      </c>
      <c r="N633" s="249" t="s">
        <v>47</v>
      </c>
      <c r="O633" s="66"/>
      <c r="P633" s="186">
        <f>O633*H633</f>
        <v>0</v>
      </c>
      <c r="Q633" s="186">
        <v>0.816</v>
      </c>
      <c r="R633" s="186">
        <f>Q633*H633</f>
        <v>0.816</v>
      </c>
      <c r="S633" s="186">
        <v>0</v>
      </c>
      <c r="T633" s="187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88" t="s">
        <v>211</v>
      </c>
      <c r="AT633" s="188" t="s">
        <v>311</v>
      </c>
      <c r="AU633" s="188" t="s">
        <v>86</v>
      </c>
      <c r="AY633" s="19" t="s">
        <v>157</v>
      </c>
      <c r="BE633" s="189">
        <f>IF(N633="základní",J633,0)</f>
        <v>0</v>
      </c>
      <c r="BF633" s="189">
        <f>IF(N633="snížená",J633,0)</f>
        <v>0</v>
      </c>
      <c r="BG633" s="189">
        <f>IF(N633="zákl. přenesená",J633,0)</f>
        <v>0</v>
      </c>
      <c r="BH633" s="189">
        <f>IF(N633="sníž. přenesená",J633,0)</f>
        <v>0</v>
      </c>
      <c r="BI633" s="189">
        <f>IF(N633="nulová",J633,0)</f>
        <v>0</v>
      </c>
      <c r="BJ633" s="19" t="s">
        <v>84</v>
      </c>
      <c r="BK633" s="189">
        <f>ROUND(I633*H633,2)</f>
        <v>0</v>
      </c>
      <c r="BL633" s="19" t="s">
        <v>163</v>
      </c>
      <c r="BM633" s="188" t="s">
        <v>684</v>
      </c>
    </row>
    <row r="634" spans="2:51" s="13" customFormat="1" ht="10">
      <c r="B634" s="190"/>
      <c r="C634" s="191"/>
      <c r="D634" s="192" t="s">
        <v>165</v>
      </c>
      <c r="E634" s="193" t="s">
        <v>19</v>
      </c>
      <c r="F634" s="194" t="s">
        <v>289</v>
      </c>
      <c r="G634" s="191"/>
      <c r="H634" s="193" t="s">
        <v>19</v>
      </c>
      <c r="I634" s="195"/>
      <c r="J634" s="191"/>
      <c r="K634" s="191"/>
      <c r="L634" s="196"/>
      <c r="M634" s="197"/>
      <c r="N634" s="198"/>
      <c r="O634" s="198"/>
      <c r="P634" s="198"/>
      <c r="Q634" s="198"/>
      <c r="R634" s="198"/>
      <c r="S634" s="198"/>
      <c r="T634" s="199"/>
      <c r="AT634" s="200" t="s">
        <v>165</v>
      </c>
      <c r="AU634" s="200" t="s">
        <v>86</v>
      </c>
      <c r="AV634" s="13" t="s">
        <v>84</v>
      </c>
      <c r="AW634" s="13" t="s">
        <v>37</v>
      </c>
      <c r="AX634" s="13" t="s">
        <v>76</v>
      </c>
      <c r="AY634" s="200" t="s">
        <v>157</v>
      </c>
    </row>
    <row r="635" spans="2:51" s="13" customFormat="1" ht="10">
      <c r="B635" s="190"/>
      <c r="C635" s="191"/>
      <c r="D635" s="192" t="s">
        <v>165</v>
      </c>
      <c r="E635" s="193" t="s">
        <v>19</v>
      </c>
      <c r="F635" s="194" t="s">
        <v>357</v>
      </c>
      <c r="G635" s="191"/>
      <c r="H635" s="193" t="s">
        <v>19</v>
      </c>
      <c r="I635" s="195"/>
      <c r="J635" s="191"/>
      <c r="K635" s="191"/>
      <c r="L635" s="196"/>
      <c r="M635" s="197"/>
      <c r="N635" s="198"/>
      <c r="O635" s="198"/>
      <c r="P635" s="198"/>
      <c r="Q635" s="198"/>
      <c r="R635" s="198"/>
      <c r="S635" s="198"/>
      <c r="T635" s="199"/>
      <c r="AT635" s="200" t="s">
        <v>165</v>
      </c>
      <c r="AU635" s="200" t="s">
        <v>86</v>
      </c>
      <c r="AV635" s="13" t="s">
        <v>84</v>
      </c>
      <c r="AW635" s="13" t="s">
        <v>37</v>
      </c>
      <c r="AX635" s="13" t="s">
        <v>76</v>
      </c>
      <c r="AY635" s="200" t="s">
        <v>157</v>
      </c>
    </row>
    <row r="636" spans="2:51" s="13" customFormat="1" ht="10">
      <c r="B636" s="190"/>
      <c r="C636" s="191"/>
      <c r="D636" s="192" t="s">
        <v>165</v>
      </c>
      <c r="E636" s="193" t="s">
        <v>19</v>
      </c>
      <c r="F636" s="194" t="s">
        <v>645</v>
      </c>
      <c r="G636" s="191"/>
      <c r="H636" s="193" t="s">
        <v>19</v>
      </c>
      <c r="I636" s="195"/>
      <c r="J636" s="191"/>
      <c r="K636" s="191"/>
      <c r="L636" s="196"/>
      <c r="M636" s="197"/>
      <c r="N636" s="198"/>
      <c r="O636" s="198"/>
      <c r="P636" s="198"/>
      <c r="Q636" s="198"/>
      <c r="R636" s="198"/>
      <c r="S636" s="198"/>
      <c r="T636" s="199"/>
      <c r="AT636" s="200" t="s">
        <v>165</v>
      </c>
      <c r="AU636" s="200" t="s">
        <v>86</v>
      </c>
      <c r="AV636" s="13" t="s">
        <v>84</v>
      </c>
      <c r="AW636" s="13" t="s">
        <v>37</v>
      </c>
      <c r="AX636" s="13" t="s">
        <v>76</v>
      </c>
      <c r="AY636" s="200" t="s">
        <v>157</v>
      </c>
    </row>
    <row r="637" spans="2:51" s="13" customFormat="1" ht="10">
      <c r="B637" s="190"/>
      <c r="C637" s="191"/>
      <c r="D637" s="192" t="s">
        <v>165</v>
      </c>
      <c r="E637" s="193" t="s">
        <v>19</v>
      </c>
      <c r="F637" s="194" t="s">
        <v>650</v>
      </c>
      <c r="G637" s="191"/>
      <c r="H637" s="193" t="s">
        <v>19</v>
      </c>
      <c r="I637" s="195"/>
      <c r="J637" s="191"/>
      <c r="K637" s="191"/>
      <c r="L637" s="196"/>
      <c r="M637" s="197"/>
      <c r="N637" s="198"/>
      <c r="O637" s="198"/>
      <c r="P637" s="198"/>
      <c r="Q637" s="198"/>
      <c r="R637" s="198"/>
      <c r="S637" s="198"/>
      <c r="T637" s="199"/>
      <c r="AT637" s="200" t="s">
        <v>165</v>
      </c>
      <c r="AU637" s="200" t="s">
        <v>86</v>
      </c>
      <c r="AV637" s="13" t="s">
        <v>84</v>
      </c>
      <c r="AW637" s="13" t="s">
        <v>37</v>
      </c>
      <c r="AX637" s="13" t="s">
        <v>76</v>
      </c>
      <c r="AY637" s="200" t="s">
        <v>157</v>
      </c>
    </row>
    <row r="638" spans="2:51" s="13" customFormat="1" ht="10">
      <c r="B638" s="190"/>
      <c r="C638" s="191"/>
      <c r="D638" s="192" t="s">
        <v>165</v>
      </c>
      <c r="E638" s="193" t="s">
        <v>19</v>
      </c>
      <c r="F638" s="194" t="s">
        <v>670</v>
      </c>
      <c r="G638" s="191"/>
      <c r="H638" s="193" t="s">
        <v>19</v>
      </c>
      <c r="I638" s="195"/>
      <c r="J638" s="191"/>
      <c r="K638" s="191"/>
      <c r="L638" s="196"/>
      <c r="M638" s="197"/>
      <c r="N638" s="198"/>
      <c r="O638" s="198"/>
      <c r="P638" s="198"/>
      <c r="Q638" s="198"/>
      <c r="R638" s="198"/>
      <c r="S638" s="198"/>
      <c r="T638" s="199"/>
      <c r="AT638" s="200" t="s">
        <v>165</v>
      </c>
      <c r="AU638" s="200" t="s">
        <v>86</v>
      </c>
      <c r="AV638" s="13" t="s">
        <v>84</v>
      </c>
      <c r="AW638" s="13" t="s">
        <v>37</v>
      </c>
      <c r="AX638" s="13" t="s">
        <v>76</v>
      </c>
      <c r="AY638" s="200" t="s">
        <v>157</v>
      </c>
    </row>
    <row r="639" spans="2:51" s="14" customFormat="1" ht="10">
      <c r="B639" s="201"/>
      <c r="C639" s="202"/>
      <c r="D639" s="192" t="s">
        <v>165</v>
      </c>
      <c r="E639" s="203" t="s">
        <v>19</v>
      </c>
      <c r="F639" s="204" t="s">
        <v>651</v>
      </c>
      <c r="G639" s="202"/>
      <c r="H639" s="205">
        <v>1</v>
      </c>
      <c r="I639" s="206"/>
      <c r="J639" s="202"/>
      <c r="K639" s="202"/>
      <c r="L639" s="207"/>
      <c r="M639" s="208"/>
      <c r="N639" s="209"/>
      <c r="O639" s="209"/>
      <c r="P639" s="209"/>
      <c r="Q639" s="209"/>
      <c r="R639" s="209"/>
      <c r="S639" s="209"/>
      <c r="T639" s="210"/>
      <c r="AT639" s="211" t="s">
        <v>165</v>
      </c>
      <c r="AU639" s="211" t="s">
        <v>86</v>
      </c>
      <c r="AV639" s="14" t="s">
        <v>86</v>
      </c>
      <c r="AW639" s="14" t="s">
        <v>37</v>
      </c>
      <c r="AX639" s="14" t="s">
        <v>84</v>
      </c>
      <c r="AY639" s="211" t="s">
        <v>157</v>
      </c>
    </row>
    <row r="640" spans="1:65" s="2" customFormat="1" ht="14.4" customHeight="1">
      <c r="A640" s="36"/>
      <c r="B640" s="37"/>
      <c r="C640" s="239" t="s">
        <v>685</v>
      </c>
      <c r="D640" s="239" t="s">
        <v>311</v>
      </c>
      <c r="E640" s="240" t="s">
        <v>686</v>
      </c>
      <c r="F640" s="241" t="s">
        <v>687</v>
      </c>
      <c r="G640" s="242" t="s">
        <v>162</v>
      </c>
      <c r="H640" s="243">
        <v>1</v>
      </c>
      <c r="I640" s="244"/>
      <c r="J640" s="245">
        <f>ROUND(I640*H640,2)</f>
        <v>0</v>
      </c>
      <c r="K640" s="246"/>
      <c r="L640" s="247"/>
      <c r="M640" s="248" t="s">
        <v>19</v>
      </c>
      <c r="N640" s="249" t="s">
        <v>47</v>
      </c>
      <c r="O640" s="66"/>
      <c r="P640" s="186">
        <f>O640*H640</f>
        <v>0</v>
      </c>
      <c r="Q640" s="186">
        <v>2.136</v>
      </c>
      <c r="R640" s="186">
        <f>Q640*H640</f>
        <v>2.136</v>
      </c>
      <c r="S640" s="186">
        <v>0</v>
      </c>
      <c r="T640" s="187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88" t="s">
        <v>211</v>
      </c>
      <c r="AT640" s="188" t="s">
        <v>311</v>
      </c>
      <c r="AU640" s="188" t="s">
        <v>86</v>
      </c>
      <c r="AY640" s="19" t="s">
        <v>157</v>
      </c>
      <c r="BE640" s="189">
        <f>IF(N640="základní",J640,0)</f>
        <v>0</v>
      </c>
      <c r="BF640" s="189">
        <f>IF(N640="snížená",J640,0)</f>
        <v>0</v>
      </c>
      <c r="BG640" s="189">
        <f>IF(N640="zákl. přenesená",J640,0)</f>
        <v>0</v>
      </c>
      <c r="BH640" s="189">
        <f>IF(N640="sníž. přenesená",J640,0)</f>
        <v>0</v>
      </c>
      <c r="BI640" s="189">
        <f>IF(N640="nulová",J640,0)</f>
        <v>0</v>
      </c>
      <c r="BJ640" s="19" t="s">
        <v>84</v>
      </c>
      <c r="BK640" s="189">
        <f>ROUND(I640*H640,2)</f>
        <v>0</v>
      </c>
      <c r="BL640" s="19" t="s">
        <v>163</v>
      </c>
      <c r="BM640" s="188" t="s">
        <v>688</v>
      </c>
    </row>
    <row r="641" spans="2:51" s="13" customFormat="1" ht="10">
      <c r="B641" s="190"/>
      <c r="C641" s="191"/>
      <c r="D641" s="192" t="s">
        <v>165</v>
      </c>
      <c r="E641" s="193" t="s">
        <v>19</v>
      </c>
      <c r="F641" s="194" t="s">
        <v>289</v>
      </c>
      <c r="G641" s="191"/>
      <c r="H641" s="193" t="s">
        <v>19</v>
      </c>
      <c r="I641" s="195"/>
      <c r="J641" s="191"/>
      <c r="K641" s="191"/>
      <c r="L641" s="196"/>
      <c r="M641" s="197"/>
      <c r="N641" s="198"/>
      <c r="O641" s="198"/>
      <c r="P641" s="198"/>
      <c r="Q641" s="198"/>
      <c r="R641" s="198"/>
      <c r="S641" s="198"/>
      <c r="T641" s="199"/>
      <c r="AT641" s="200" t="s">
        <v>165</v>
      </c>
      <c r="AU641" s="200" t="s">
        <v>86</v>
      </c>
      <c r="AV641" s="13" t="s">
        <v>84</v>
      </c>
      <c r="AW641" s="13" t="s">
        <v>37</v>
      </c>
      <c r="AX641" s="13" t="s">
        <v>76</v>
      </c>
      <c r="AY641" s="200" t="s">
        <v>157</v>
      </c>
    </row>
    <row r="642" spans="2:51" s="13" customFormat="1" ht="10">
      <c r="B642" s="190"/>
      <c r="C642" s="191"/>
      <c r="D642" s="192" t="s">
        <v>165</v>
      </c>
      <c r="E642" s="193" t="s">
        <v>19</v>
      </c>
      <c r="F642" s="194" t="s">
        <v>357</v>
      </c>
      <c r="G642" s="191"/>
      <c r="H642" s="193" t="s">
        <v>19</v>
      </c>
      <c r="I642" s="195"/>
      <c r="J642" s="191"/>
      <c r="K642" s="191"/>
      <c r="L642" s="196"/>
      <c r="M642" s="197"/>
      <c r="N642" s="198"/>
      <c r="O642" s="198"/>
      <c r="P642" s="198"/>
      <c r="Q642" s="198"/>
      <c r="R642" s="198"/>
      <c r="S642" s="198"/>
      <c r="T642" s="199"/>
      <c r="AT642" s="200" t="s">
        <v>165</v>
      </c>
      <c r="AU642" s="200" t="s">
        <v>86</v>
      </c>
      <c r="AV642" s="13" t="s">
        <v>84</v>
      </c>
      <c r="AW642" s="13" t="s">
        <v>37</v>
      </c>
      <c r="AX642" s="13" t="s">
        <v>76</v>
      </c>
      <c r="AY642" s="200" t="s">
        <v>157</v>
      </c>
    </row>
    <row r="643" spans="2:51" s="13" customFormat="1" ht="10">
      <c r="B643" s="190"/>
      <c r="C643" s="191"/>
      <c r="D643" s="192" t="s">
        <v>165</v>
      </c>
      <c r="E643" s="193" t="s">
        <v>19</v>
      </c>
      <c r="F643" s="194" t="s">
        <v>645</v>
      </c>
      <c r="G643" s="191"/>
      <c r="H643" s="193" t="s">
        <v>19</v>
      </c>
      <c r="I643" s="195"/>
      <c r="J643" s="191"/>
      <c r="K643" s="191"/>
      <c r="L643" s="196"/>
      <c r="M643" s="197"/>
      <c r="N643" s="198"/>
      <c r="O643" s="198"/>
      <c r="P643" s="198"/>
      <c r="Q643" s="198"/>
      <c r="R643" s="198"/>
      <c r="S643" s="198"/>
      <c r="T643" s="199"/>
      <c r="AT643" s="200" t="s">
        <v>165</v>
      </c>
      <c r="AU643" s="200" t="s">
        <v>86</v>
      </c>
      <c r="AV643" s="13" t="s">
        <v>84</v>
      </c>
      <c r="AW643" s="13" t="s">
        <v>37</v>
      </c>
      <c r="AX643" s="13" t="s">
        <v>76</v>
      </c>
      <c r="AY643" s="200" t="s">
        <v>157</v>
      </c>
    </row>
    <row r="644" spans="2:51" s="13" customFormat="1" ht="10">
      <c r="B644" s="190"/>
      <c r="C644" s="191"/>
      <c r="D644" s="192" t="s">
        <v>165</v>
      </c>
      <c r="E644" s="193" t="s">
        <v>19</v>
      </c>
      <c r="F644" s="194" t="s">
        <v>656</v>
      </c>
      <c r="G644" s="191"/>
      <c r="H644" s="193" t="s">
        <v>19</v>
      </c>
      <c r="I644" s="195"/>
      <c r="J644" s="191"/>
      <c r="K644" s="191"/>
      <c r="L644" s="196"/>
      <c r="M644" s="197"/>
      <c r="N644" s="198"/>
      <c r="O644" s="198"/>
      <c r="P644" s="198"/>
      <c r="Q644" s="198"/>
      <c r="R644" s="198"/>
      <c r="S644" s="198"/>
      <c r="T644" s="199"/>
      <c r="AT644" s="200" t="s">
        <v>165</v>
      </c>
      <c r="AU644" s="200" t="s">
        <v>86</v>
      </c>
      <c r="AV644" s="13" t="s">
        <v>84</v>
      </c>
      <c r="AW644" s="13" t="s">
        <v>37</v>
      </c>
      <c r="AX644" s="13" t="s">
        <v>76</v>
      </c>
      <c r="AY644" s="200" t="s">
        <v>157</v>
      </c>
    </row>
    <row r="645" spans="2:51" s="13" customFormat="1" ht="10">
      <c r="B645" s="190"/>
      <c r="C645" s="191"/>
      <c r="D645" s="192" t="s">
        <v>165</v>
      </c>
      <c r="E645" s="193" t="s">
        <v>19</v>
      </c>
      <c r="F645" s="194" t="s">
        <v>676</v>
      </c>
      <c r="G645" s="191"/>
      <c r="H645" s="193" t="s">
        <v>19</v>
      </c>
      <c r="I645" s="195"/>
      <c r="J645" s="191"/>
      <c r="K645" s="191"/>
      <c r="L645" s="196"/>
      <c r="M645" s="197"/>
      <c r="N645" s="198"/>
      <c r="O645" s="198"/>
      <c r="P645" s="198"/>
      <c r="Q645" s="198"/>
      <c r="R645" s="198"/>
      <c r="S645" s="198"/>
      <c r="T645" s="199"/>
      <c r="AT645" s="200" t="s">
        <v>165</v>
      </c>
      <c r="AU645" s="200" t="s">
        <v>86</v>
      </c>
      <c r="AV645" s="13" t="s">
        <v>84</v>
      </c>
      <c r="AW645" s="13" t="s">
        <v>37</v>
      </c>
      <c r="AX645" s="13" t="s">
        <v>76</v>
      </c>
      <c r="AY645" s="200" t="s">
        <v>157</v>
      </c>
    </row>
    <row r="646" spans="2:51" s="14" customFormat="1" ht="10">
      <c r="B646" s="201"/>
      <c r="C646" s="202"/>
      <c r="D646" s="192" t="s">
        <v>165</v>
      </c>
      <c r="E646" s="203" t="s">
        <v>19</v>
      </c>
      <c r="F646" s="204" t="s">
        <v>657</v>
      </c>
      <c r="G646" s="202"/>
      <c r="H646" s="205">
        <v>1</v>
      </c>
      <c r="I646" s="206"/>
      <c r="J646" s="202"/>
      <c r="K646" s="202"/>
      <c r="L646" s="207"/>
      <c r="M646" s="208"/>
      <c r="N646" s="209"/>
      <c r="O646" s="209"/>
      <c r="P646" s="209"/>
      <c r="Q646" s="209"/>
      <c r="R646" s="209"/>
      <c r="S646" s="209"/>
      <c r="T646" s="210"/>
      <c r="AT646" s="211" t="s">
        <v>165</v>
      </c>
      <c r="AU646" s="211" t="s">
        <v>86</v>
      </c>
      <c r="AV646" s="14" t="s">
        <v>86</v>
      </c>
      <c r="AW646" s="14" t="s">
        <v>37</v>
      </c>
      <c r="AX646" s="14" t="s">
        <v>84</v>
      </c>
      <c r="AY646" s="211" t="s">
        <v>157</v>
      </c>
    </row>
    <row r="647" spans="1:65" s="2" customFormat="1" ht="14.4" customHeight="1">
      <c r="A647" s="36"/>
      <c r="B647" s="37"/>
      <c r="C647" s="239" t="s">
        <v>689</v>
      </c>
      <c r="D647" s="239" t="s">
        <v>311</v>
      </c>
      <c r="E647" s="240" t="s">
        <v>690</v>
      </c>
      <c r="F647" s="241" t="s">
        <v>691</v>
      </c>
      <c r="G647" s="242" t="s">
        <v>162</v>
      </c>
      <c r="H647" s="243">
        <v>1</v>
      </c>
      <c r="I647" s="244"/>
      <c r="J647" s="245">
        <f>ROUND(I647*H647,2)</f>
        <v>0</v>
      </c>
      <c r="K647" s="246"/>
      <c r="L647" s="247"/>
      <c r="M647" s="248" t="s">
        <v>19</v>
      </c>
      <c r="N647" s="249" t="s">
        <v>47</v>
      </c>
      <c r="O647" s="66"/>
      <c r="P647" s="186">
        <f>O647*H647</f>
        <v>0</v>
      </c>
      <c r="Q647" s="186">
        <v>0.72</v>
      </c>
      <c r="R647" s="186">
        <f>Q647*H647</f>
        <v>0.72</v>
      </c>
      <c r="S647" s="186">
        <v>0</v>
      </c>
      <c r="T647" s="187">
        <f>S647*H647</f>
        <v>0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188" t="s">
        <v>211</v>
      </c>
      <c r="AT647" s="188" t="s">
        <v>311</v>
      </c>
      <c r="AU647" s="188" t="s">
        <v>86</v>
      </c>
      <c r="AY647" s="19" t="s">
        <v>157</v>
      </c>
      <c r="BE647" s="189">
        <f>IF(N647="základní",J647,0)</f>
        <v>0</v>
      </c>
      <c r="BF647" s="189">
        <f>IF(N647="snížená",J647,0)</f>
        <v>0</v>
      </c>
      <c r="BG647" s="189">
        <f>IF(N647="zákl. přenesená",J647,0)</f>
        <v>0</v>
      </c>
      <c r="BH647" s="189">
        <f>IF(N647="sníž. přenesená",J647,0)</f>
        <v>0</v>
      </c>
      <c r="BI647" s="189">
        <f>IF(N647="nulová",J647,0)</f>
        <v>0</v>
      </c>
      <c r="BJ647" s="19" t="s">
        <v>84</v>
      </c>
      <c r="BK647" s="189">
        <f>ROUND(I647*H647,2)</f>
        <v>0</v>
      </c>
      <c r="BL647" s="19" t="s">
        <v>163</v>
      </c>
      <c r="BM647" s="188" t="s">
        <v>692</v>
      </c>
    </row>
    <row r="648" spans="2:51" s="13" customFormat="1" ht="10">
      <c r="B648" s="190"/>
      <c r="C648" s="191"/>
      <c r="D648" s="192" t="s">
        <v>165</v>
      </c>
      <c r="E648" s="193" t="s">
        <v>19</v>
      </c>
      <c r="F648" s="194" t="s">
        <v>289</v>
      </c>
      <c r="G648" s="191"/>
      <c r="H648" s="193" t="s">
        <v>19</v>
      </c>
      <c r="I648" s="195"/>
      <c r="J648" s="191"/>
      <c r="K648" s="191"/>
      <c r="L648" s="196"/>
      <c r="M648" s="197"/>
      <c r="N648" s="198"/>
      <c r="O648" s="198"/>
      <c r="P648" s="198"/>
      <c r="Q648" s="198"/>
      <c r="R648" s="198"/>
      <c r="S648" s="198"/>
      <c r="T648" s="199"/>
      <c r="AT648" s="200" t="s">
        <v>165</v>
      </c>
      <c r="AU648" s="200" t="s">
        <v>86</v>
      </c>
      <c r="AV648" s="13" t="s">
        <v>84</v>
      </c>
      <c r="AW648" s="13" t="s">
        <v>37</v>
      </c>
      <c r="AX648" s="13" t="s">
        <v>76</v>
      </c>
      <c r="AY648" s="200" t="s">
        <v>157</v>
      </c>
    </row>
    <row r="649" spans="2:51" s="13" customFormat="1" ht="10">
      <c r="B649" s="190"/>
      <c r="C649" s="191"/>
      <c r="D649" s="192" t="s">
        <v>165</v>
      </c>
      <c r="E649" s="193" t="s">
        <v>19</v>
      </c>
      <c r="F649" s="194" t="s">
        <v>357</v>
      </c>
      <c r="G649" s="191"/>
      <c r="H649" s="193" t="s">
        <v>19</v>
      </c>
      <c r="I649" s="195"/>
      <c r="J649" s="191"/>
      <c r="K649" s="191"/>
      <c r="L649" s="196"/>
      <c r="M649" s="197"/>
      <c r="N649" s="198"/>
      <c r="O649" s="198"/>
      <c r="P649" s="198"/>
      <c r="Q649" s="198"/>
      <c r="R649" s="198"/>
      <c r="S649" s="198"/>
      <c r="T649" s="199"/>
      <c r="AT649" s="200" t="s">
        <v>165</v>
      </c>
      <c r="AU649" s="200" t="s">
        <v>86</v>
      </c>
      <c r="AV649" s="13" t="s">
        <v>84</v>
      </c>
      <c r="AW649" s="13" t="s">
        <v>37</v>
      </c>
      <c r="AX649" s="13" t="s">
        <v>76</v>
      </c>
      <c r="AY649" s="200" t="s">
        <v>157</v>
      </c>
    </row>
    <row r="650" spans="2:51" s="13" customFormat="1" ht="10">
      <c r="B650" s="190"/>
      <c r="C650" s="191"/>
      <c r="D650" s="192" t="s">
        <v>165</v>
      </c>
      <c r="E650" s="193" t="s">
        <v>19</v>
      </c>
      <c r="F650" s="194" t="s">
        <v>442</v>
      </c>
      <c r="G650" s="191"/>
      <c r="H650" s="193" t="s">
        <v>19</v>
      </c>
      <c r="I650" s="195"/>
      <c r="J650" s="191"/>
      <c r="K650" s="191"/>
      <c r="L650" s="196"/>
      <c r="M650" s="197"/>
      <c r="N650" s="198"/>
      <c r="O650" s="198"/>
      <c r="P650" s="198"/>
      <c r="Q650" s="198"/>
      <c r="R650" s="198"/>
      <c r="S650" s="198"/>
      <c r="T650" s="199"/>
      <c r="AT650" s="200" t="s">
        <v>165</v>
      </c>
      <c r="AU650" s="200" t="s">
        <v>86</v>
      </c>
      <c r="AV650" s="13" t="s">
        <v>84</v>
      </c>
      <c r="AW650" s="13" t="s">
        <v>37</v>
      </c>
      <c r="AX650" s="13" t="s">
        <v>76</v>
      </c>
      <c r="AY650" s="200" t="s">
        <v>157</v>
      </c>
    </row>
    <row r="651" spans="2:51" s="13" customFormat="1" ht="10">
      <c r="B651" s="190"/>
      <c r="C651" s="191"/>
      <c r="D651" s="192" t="s">
        <v>165</v>
      </c>
      <c r="E651" s="193" t="s">
        <v>19</v>
      </c>
      <c r="F651" s="194" t="s">
        <v>658</v>
      </c>
      <c r="G651" s="191"/>
      <c r="H651" s="193" t="s">
        <v>19</v>
      </c>
      <c r="I651" s="195"/>
      <c r="J651" s="191"/>
      <c r="K651" s="191"/>
      <c r="L651" s="196"/>
      <c r="M651" s="197"/>
      <c r="N651" s="198"/>
      <c r="O651" s="198"/>
      <c r="P651" s="198"/>
      <c r="Q651" s="198"/>
      <c r="R651" s="198"/>
      <c r="S651" s="198"/>
      <c r="T651" s="199"/>
      <c r="AT651" s="200" t="s">
        <v>165</v>
      </c>
      <c r="AU651" s="200" t="s">
        <v>86</v>
      </c>
      <c r="AV651" s="13" t="s">
        <v>84</v>
      </c>
      <c r="AW651" s="13" t="s">
        <v>37</v>
      </c>
      <c r="AX651" s="13" t="s">
        <v>76</v>
      </c>
      <c r="AY651" s="200" t="s">
        <v>157</v>
      </c>
    </row>
    <row r="652" spans="2:51" s="13" customFormat="1" ht="10">
      <c r="B652" s="190"/>
      <c r="C652" s="191"/>
      <c r="D652" s="192" t="s">
        <v>165</v>
      </c>
      <c r="E652" s="193" t="s">
        <v>19</v>
      </c>
      <c r="F652" s="194" t="s">
        <v>670</v>
      </c>
      <c r="G652" s="191"/>
      <c r="H652" s="193" t="s">
        <v>19</v>
      </c>
      <c r="I652" s="195"/>
      <c r="J652" s="191"/>
      <c r="K652" s="191"/>
      <c r="L652" s="196"/>
      <c r="M652" s="197"/>
      <c r="N652" s="198"/>
      <c r="O652" s="198"/>
      <c r="P652" s="198"/>
      <c r="Q652" s="198"/>
      <c r="R652" s="198"/>
      <c r="S652" s="198"/>
      <c r="T652" s="199"/>
      <c r="AT652" s="200" t="s">
        <v>165</v>
      </c>
      <c r="AU652" s="200" t="s">
        <v>86</v>
      </c>
      <c r="AV652" s="13" t="s">
        <v>84</v>
      </c>
      <c r="AW652" s="13" t="s">
        <v>37</v>
      </c>
      <c r="AX652" s="13" t="s">
        <v>76</v>
      </c>
      <c r="AY652" s="200" t="s">
        <v>157</v>
      </c>
    </row>
    <row r="653" spans="2:51" s="14" customFormat="1" ht="10">
      <c r="B653" s="201"/>
      <c r="C653" s="202"/>
      <c r="D653" s="192" t="s">
        <v>165</v>
      </c>
      <c r="E653" s="203" t="s">
        <v>19</v>
      </c>
      <c r="F653" s="204" t="s">
        <v>659</v>
      </c>
      <c r="G653" s="202"/>
      <c r="H653" s="205">
        <v>1</v>
      </c>
      <c r="I653" s="206"/>
      <c r="J653" s="202"/>
      <c r="K653" s="202"/>
      <c r="L653" s="207"/>
      <c r="M653" s="208"/>
      <c r="N653" s="209"/>
      <c r="O653" s="209"/>
      <c r="P653" s="209"/>
      <c r="Q653" s="209"/>
      <c r="R653" s="209"/>
      <c r="S653" s="209"/>
      <c r="T653" s="210"/>
      <c r="AT653" s="211" t="s">
        <v>165</v>
      </c>
      <c r="AU653" s="211" t="s">
        <v>86</v>
      </c>
      <c r="AV653" s="14" t="s">
        <v>86</v>
      </c>
      <c r="AW653" s="14" t="s">
        <v>37</v>
      </c>
      <c r="AX653" s="14" t="s">
        <v>84</v>
      </c>
      <c r="AY653" s="211" t="s">
        <v>157</v>
      </c>
    </row>
    <row r="654" spans="1:65" s="2" customFormat="1" ht="14.4" customHeight="1">
      <c r="A654" s="36"/>
      <c r="B654" s="37"/>
      <c r="C654" s="239" t="s">
        <v>693</v>
      </c>
      <c r="D654" s="239" t="s">
        <v>311</v>
      </c>
      <c r="E654" s="240" t="s">
        <v>694</v>
      </c>
      <c r="F654" s="241" t="s">
        <v>695</v>
      </c>
      <c r="G654" s="242" t="s">
        <v>162</v>
      </c>
      <c r="H654" s="243">
        <v>1</v>
      </c>
      <c r="I654" s="244"/>
      <c r="J654" s="245">
        <f>ROUND(I654*H654,2)</f>
        <v>0</v>
      </c>
      <c r="K654" s="246"/>
      <c r="L654" s="247"/>
      <c r="M654" s="248" t="s">
        <v>19</v>
      </c>
      <c r="N654" s="249" t="s">
        <v>47</v>
      </c>
      <c r="O654" s="66"/>
      <c r="P654" s="186">
        <f>O654*H654</f>
        <v>0</v>
      </c>
      <c r="Q654" s="186">
        <v>0.912</v>
      </c>
      <c r="R654" s="186">
        <f>Q654*H654</f>
        <v>0.912</v>
      </c>
      <c r="S654" s="186">
        <v>0</v>
      </c>
      <c r="T654" s="187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8" t="s">
        <v>211</v>
      </c>
      <c r="AT654" s="188" t="s">
        <v>311</v>
      </c>
      <c r="AU654" s="188" t="s">
        <v>86</v>
      </c>
      <c r="AY654" s="19" t="s">
        <v>157</v>
      </c>
      <c r="BE654" s="189">
        <f>IF(N654="základní",J654,0)</f>
        <v>0</v>
      </c>
      <c r="BF654" s="189">
        <f>IF(N654="snížená",J654,0)</f>
        <v>0</v>
      </c>
      <c r="BG654" s="189">
        <f>IF(N654="zákl. přenesená",J654,0)</f>
        <v>0</v>
      </c>
      <c r="BH654" s="189">
        <f>IF(N654="sníž. přenesená",J654,0)</f>
        <v>0</v>
      </c>
      <c r="BI654" s="189">
        <f>IF(N654="nulová",J654,0)</f>
        <v>0</v>
      </c>
      <c r="BJ654" s="19" t="s">
        <v>84</v>
      </c>
      <c r="BK654" s="189">
        <f>ROUND(I654*H654,2)</f>
        <v>0</v>
      </c>
      <c r="BL654" s="19" t="s">
        <v>163</v>
      </c>
      <c r="BM654" s="188" t="s">
        <v>696</v>
      </c>
    </row>
    <row r="655" spans="2:51" s="13" customFormat="1" ht="10">
      <c r="B655" s="190"/>
      <c r="C655" s="191"/>
      <c r="D655" s="192" t="s">
        <v>165</v>
      </c>
      <c r="E655" s="193" t="s">
        <v>19</v>
      </c>
      <c r="F655" s="194" t="s">
        <v>289</v>
      </c>
      <c r="G655" s="191"/>
      <c r="H655" s="193" t="s">
        <v>19</v>
      </c>
      <c r="I655" s="195"/>
      <c r="J655" s="191"/>
      <c r="K655" s="191"/>
      <c r="L655" s="196"/>
      <c r="M655" s="197"/>
      <c r="N655" s="198"/>
      <c r="O655" s="198"/>
      <c r="P655" s="198"/>
      <c r="Q655" s="198"/>
      <c r="R655" s="198"/>
      <c r="S655" s="198"/>
      <c r="T655" s="199"/>
      <c r="AT655" s="200" t="s">
        <v>165</v>
      </c>
      <c r="AU655" s="200" t="s">
        <v>86</v>
      </c>
      <c r="AV655" s="13" t="s">
        <v>84</v>
      </c>
      <c r="AW655" s="13" t="s">
        <v>37</v>
      </c>
      <c r="AX655" s="13" t="s">
        <v>76</v>
      </c>
      <c r="AY655" s="200" t="s">
        <v>157</v>
      </c>
    </row>
    <row r="656" spans="2:51" s="13" customFormat="1" ht="10">
      <c r="B656" s="190"/>
      <c r="C656" s="191"/>
      <c r="D656" s="192" t="s">
        <v>165</v>
      </c>
      <c r="E656" s="193" t="s">
        <v>19</v>
      </c>
      <c r="F656" s="194" t="s">
        <v>357</v>
      </c>
      <c r="G656" s="191"/>
      <c r="H656" s="193" t="s">
        <v>19</v>
      </c>
      <c r="I656" s="195"/>
      <c r="J656" s="191"/>
      <c r="K656" s="191"/>
      <c r="L656" s="196"/>
      <c r="M656" s="197"/>
      <c r="N656" s="198"/>
      <c r="O656" s="198"/>
      <c r="P656" s="198"/>
      <c r="Q656" s="198"/>
      <c r="R656" s="198"/>
      <c r="S656" s="198"/>
      <c r="T656" s="199"/>
      <c r="AT656" s="200" t="s">
        <v>165</v>
      </c>
      <c r="AU656" s="200" t="s">
        <v>86</v>
      </c>
      <c r="AV656" s="13" t="s">
        <v>84</v>
      </c>
      <c r="AW656" s="13" t="s">
        <v>37</v>
      </c>
      <c r="AX656" s="13" t="s">
        <v>76</v>
      </c>
      <c r="AY656" s="200" t="s">
        <v>157</v>
      </c>
    </row>
    <row r="657" spans="2:51" s="13" customFormat="1" ht="10">
      <c r="B657" s="190"/>
      <c r="C657" s="191"/>
      <c r="D657" s="192" t="s">
        <v>165</v>
      </c>
      <c r="E657" s="193" t="s">
        <v>19</v>
      </c>
      <c r="F657" s="194" t="s">
        <v>442</v>
      </c>
      <c r="G657" s="191"/>
      <c r="H657" s="193" t="s">
        <v>19</v>
      </c>
      <c r="I657" s="195"/>
      <c r="J657" s="191"/>
      <c r="K657" s="191"/>
      <c r="L657" s="196"/>
      <c r="M657" s="197"/>
      <c r="N657" s="198"/>
      <c r="O657" s="198"/>
      <c r="P657" s="198"/>
      <c r="Q657" s="198"/>
      <c r="R657" s="198"/>
      <c r="S657" s="198"/>
      <c r="T657" s="199"/>
      <c r="AT657" s="200" t="s">
        <v>165</v>
      </c>
      <c r="AU657" s="200" t="s">
        <v>86</v>
      </c>
      <c r="AV657" s="13" t="s">
        <v>84</v>
      </c>
      <c r="AW657" s="13" t="s">
        <v>37</v>
      </c>
      <c r="AX657" s="13" t="s">
        <v>76</v>
      </c>
      <c r="AY657" s="200" t="s">
        <v>157</v>
      </c>
    </row>
    <row r="658" spans="2:51" s="13" customFormat="1" ht="10">
      <c r="B658" s="190"/>
      <c r="C658" s="191"/>
      <c r="D658" s="192" t="s">
        <v>165</v>
      </c>
      <c r="E658" s="193" t="s">
        <v>19</v>
      </c>
      <c r="F658" s="194" t="s">
        <v>660</v>
      </c>
      <c r="G658" s="191"/>
      <c r="H658" s="193" t="s">
        <v>19</v>
      </c>
      <c r="I658" s="195"/>
      <c r="J658" s="191"/>
      <c r="K658" s="191"/>
      <c r="L658" s="196"/>
      <c r="M658" s="197"/>
      <c r="N658" s="198"/>
      <c r="O658" s="198"/>
      <c r="P658" s="198"/>
      <c r="Q658" s="198"/>
      <c r="R658" s="198"/>
      <c r="S658" s="198"/>
      <c r="T658" s="199"/>
      <c r="AT658" s="200" t="s">
        <v>165</v>
      </c>
      <c r="AU658" s="200" t="s">
        <v>86</v>
      </c>
      <c r="AV658" s="13" t="s">
        <v>84</v>
      </c>
      <c r="AW658" s="13" t="s">
        <v>37</v>
      </c>
      <c r="AX658" s="13" t="s">
        <v>76</v>
      </c>
      <c r="AY658" s="200" t="s">
        <v>157</v>
      </c>
    </row>
    <row r="659" spans="2:51" s="13" customFormat="1" ht="10">
      <c r="B659" s="190"/>
      <c r="C659" s="191"/>
      <c r="D659" s="192" t="s">
        <v>165</v>
      </c>
      <c r="E659" s="193" t="s">
        <v>19</v>
      </c>
      <c r="F659" s="194" t="s">
        <v>670</v>
      </c>
      <c r="G659" s="191"/>
      <c r="H659" s="193" t="s">
        <v>19</v>
      </c>
      <c r="I659" s="195"/>
      <c r="J659" s="191"/>
      <c r="K659" s="191"/>
      <c r="L659" s="196"/>
      <c r="M659" s="197"/>
      <c r="N659" s="198"/>
      <c r="O659" s="198"/>
      <c r="P659" s="198"/>
      <c r="Q659" s="198"/>
      <c r="R659" s="198"/>
      <c r="S659" s="198"/>
      <c r="T659" s="199"/>
      <c r="AT659" s="200" t="s">
        <v>165</v>
      </c>
      <c r="AU659" s="200" t="s">
        <v>86</v>
      </c>
      <c r="AV659" s="13" t="s">
        <v>84</v>
      </c>
      <c r="AW659" s="13" t="s">
        <v>37</v>
      </c>
      <c r="AX659" s="13" t="s">
        <v>76</v>
      </c>
      <c r="AY659" s="200" t="s">
        <v>157</v>
      </c>
    </row>
    <row r="660" spans="2:51" s="14" customFormat="1" ht="10">
      <c r="B660" s="201"/>
      <c r="C660" s="202"/>
      <c r="D660" s="192" t="s">
        <v>165</v>
      </c>
      <c r="E660" s="203" t="s">
        <v>19</v>
      </c>
      <c r="F660" s="204" t="s">
        <v>661</v>
      </c>
      <c r="G660" s="202"/>
      <c r="H660" s="205">
        <v>1</v>
      </c>
      <c r="I660" s="206"/>
      <c r="J660" s="202"/>
      <c r="K660" s="202"/>
      <c r="L660" s="207"/>
      <c r="M660" s="208"/>
      <c r="N660" s="209"/>
      <c r="O660" s="209"/>
      <c r="P660" s="209"/>
      <c r="Q660" s="209"/>
      <c r="R660" s="209"/>
      <c r="S660" s="209"/>
      <c r="T660" s="210"/>
      <c r="AT660" s="211" t="s">
        <v>165</v>
      </c>
      <c r="AU660" s="211" t="s">
        <v>86</v>
      </c>
      <c r="AV660" s="14" t="s">
        <v>86</v>
      </c>
      <c r="AW660" s="14" t="s">
        <v>37</v>
      </c>
      <c r="AX660" s="14" t="s">
        <v>84</v>
      </c>
      <c r="AY660" s="211" t="s">
        <v>157</v>
      </c>
    </row>
    <row r="661" spans="1:65" s="2" customFormat="1" ht="14.4" customHeight="1">
      <c r="A661" s="36"/>
      <c r="B661" s="37"/>
      <c r="C661" s="239" t="s">
        <v>697</v>
      </c>
      <c r="D661" s="239" t="s">
        <v>311</v>
      </c>
      <c r="E661" s="240" t="s">
        <v>698</v>
      </c>
      <c r="F661" s="241" t="s">
        <v>699</v>
      </c>
      <c r="G661" s="242" t="s">
        <v>162</v>
      </c>
      <c r="H661" s="243">
        <v>1</v>
      </c>
      <c r="I661" s="244"/>
      <c r="J661" s="245">
        <f>ROUND(I661*H661,2)</f>
        <v>0</v>
      </c>
      <c r="K661" s="246"/>
      <c r="L661" s="247"/>
      <c r="M661" s="248" t="s">
        <v>19</v>
      </c>
      <c r="N661" s="249" t="s">
        <v>47</v>
      </c>
      <c r="O661" s="66"/>
      <c r="P661" s="186">
        <f>O661*H661</f>
        <v>0</v>
      </c>
      <c r="Q661" s="186">
        <v>0.36</v>
      </c>
      <c r="R661" s="186">
        <f>Q661*H661</f>
        <v>0.36</v>
      </c>
      <c r="S661" s="186">
        <v>0</v>
      </c>
      <c r="T661" s="187">
        <f>S661*H661</f>
        <v>0</v>
      </c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R661" s="188" t="s">
        <v>211</v>
      </c>
      <c r="AT661" s="188" t="s">
        <v>311</v>
      </c>
      <c r="AU661" s="188" t="s">
        <v>86</v>
      </c>
      <c r="AY661" s="19" t="s">
        <v>157</v>
      </c>
      <c r="BE661" s="189">
        <f>IF(N661="základní",J661,0)</f>
        <v>0</v>
      </c>
      <c r="BF661" s="189">
        <f>IF(N661="snížená",J661,0)</f>
        <v>0</v>
      </c>
      <c r="BG661" s="189">
        <f>IF(N661="zákl. přenesená",J661,0)</f>
        <v>0</v>
      </c>
      <c r="BH661" s="189">
        <f>IF(N661="sníž. přenesená",J661,0)</f>
        <v>0</v>
      </c>
      <c r="BI661" s="189">
        <f>IF(N661="nulová",J661,0)</f>
        <v>0</v>
      </c>
      <c r="BJ661" s="19" t="s">
        <v>84</v>
      </c>
      <c r="BK661" s="189">
        <f>ROUND(I661*H661,2)</f>
        <v>0</v>
      </c>
      <c r="BL661" s="19" t="s">
        <v>163</v>
      </c>
      <c r="BM661" s="188" t="s">
        <v>700</v>
      </c>
    </row>
    <row r="662" spans="2:51" s="13" customFormat="1" ht="10">
      <c r="B662" s="190"/>
      <c r="C662" s="191"/>
      <c r="D662" s="192" t="s">
        <v>165</v>
      </c>
      <c r="E662" s="193" t="s">
        <v>19</v>
      </c>
      <c r="F662" s="194" t="s">
        <v>289</v>
      </c>
      <c r="G662" s="191"/>
      <c r="H662" s="193" t="s">
        <v>19</v>
      </c>
      <c r="I662" s="195"/>
      <c r="J662" s="191"/>
      <c r="K662" s="191"/>
      <c r="L662" s="196"/>
      <c r="M662" s="197"/>
      <c r="N662" s="198"/>
      <c r="O662" s="198"/>
      <c r="P662" s="198"/>
      <c r="Q662" s="198"/>
      <c r="R662" s="198"/>
      <c r="S662" s="198"/>
      <c r="T662" s="199"/>
      <c r="AT662" s="200" t="s">
        <v>165</v>
      </c>
      <c r="AU662" s="200" t="s">
        <v>86</v>
      </c>
      <c r="AV662" s="13" t="s">
        <v>84</v>
      </c>
      <c r="AW662" s="13" t="s">
        <v>37</v>
      </c>
      <c r="AX662" s="13" t="s">
        <v>76</v>
      </c>
      <c r="AY662" s="200" t="s">
        <v>157</v>
      </c>
    </row>
    <row r="663" spans="2:51" s="13" customFormat="1" ht="10">
      <c r="B663" s="190"/>
      <c r="C663" s="191"/>
      <c r="D663" s="192" t="s">
        <v>165</v>
      </c>
      <c r="E663" s="193" t="s">
        <v>19</v>
      </c>
      <c r="F663" s="194" t="s">
        <v>357</v>
      </c>
      <c r="G663" s="191"/>
      <c r="H663" s="193" t="s">
        <v>19</v>
      </c>
      <c r="I663" s="195"/>
      <c r="J663" s="191"/>
      <c r="K663" s="191"/>
      <c r="L663" s="196"/>
      <c r="M663" s="197"/>
      <c r="N663" s="198"/>
      <c r="O663" s="198"/>
      <c r="P663" s="198"/>
      <c r="Q663" s="198"/>
      <c r="R663" s="198"/>
      <c r="S663" s="198"/>
      <c r="T663" s="199"/>
      <c r="AT663" s="200" t="s">
        <v>165</v>
      </c>
      <c r="AU663" s="200" t="s">
        <v>86</v>
      </c>
      <c r="AV663" s="13" t="s">
        <v>84</v>
      </c>
      <c r="AW663" s="13" t="s">
        <v>37</v>
      </c>
      <c r="AX663" s="13" t="s">
        <v>76</v>
      </c>
      <c r="AY663" s="200" t="s">
        <v>157</v>
      </c>
    </row>
    <row r="664" spans="2:51" s="13" customFormat="1" ht="10">
      <c r="B664" s="190"/>
      <c r="C664" s="191"/>
      <c r="D664" s="192" t="s">
        <v>165</v>
      </c>
      <c r="E664" s="193" t="s">
        <v>19</v>
      </c>
      <c r="F664" s="194" t="s">
        <v>442</v>
      </c>
      <c r="G664" s="191"/>
      <c r="H664" s="193" t="s">
        <v>19</v>
      </c>
      <c r="I664" s="195"/>
      <c r="J664" s="191"/>
      <c r="K664" s="191"/>
      <c r="L664" s="196"/>
      <c r="M664" s="197"/>
      <c r="N664" s="198"/>
      <c r="O664" s="198"/>
      <c r="P664" s="198"/>
      <c r="Q664" s="198"/>
      <c r="R664" s="198"/>
      <c r="S664" s="198"/>
      <c r="T664" s="199"/>
      <c r="AT664" s="200" t="s">
        <v>165</v>
      </c>
      <c r="AU664" s="200" t="s">
        <v>86</v>
      </c>
      <c r="AV664" s="13" t="s">
        <v>84</v>
      </c>
      <c r="AW664" s="13" t="s">
        <v>37</v>
      </c>
      <c r="AX664" s="13" t="s">
        <v>76</v>
      </c>
      <c r="AY664" s="200" t="s">
        <v>157</v>
      </c>
    </row>
    <row r="665" spans="2:51" s="13" customFormat="1" ht="10">
      <c r="B665" s="190"/>
      <c r="C665" s="191"/>
      <c r="D665" s="192" t="s">
        <v>165</v>
      </c>
      <c r="E665" s="193" t="s">
        <v>19</v>
      </c>
      <c r="F665" s="194" t="s">
        <v>662</v>
      </c>
      <c r="G665" s="191"/>
      <c r="H665" s="193" t="s">
        <v>19</v>
      </c>
      <c r="I665" s="195"/>
      <c r="J665" s="191"/>
      <c r="K665" s="191"/>
      <c r="L665" s="196"/>
      <c r="M665" s="197"/>
      <c r="N665" s="198"/>
      <c r="O665" s="198"/>
      <c r="P665" s="198"/>
      <c r="Q665" s="198"/>
      <c r="R665" s="198"/>
      <c r="S665" s="198"/>
      <c r="T665" s="199"/>
      <c r="AT665" s="200" t="s">
        <v>165</v>
      </c>
      <c r="AU665" s="200" t="s">
        <v>86</v>
      </c>
      <c r="AV665" s="13" t="s">
        <v>84</v>
      </c>
      <c r="AW665" s="13" t="s">
        <v>37</v>
      </c>
      <c r="AX665" s="13" t="s">
        <v>76</v>
      </c>
      <c r="AY665" s="200" t="s">
        <v>157</v>
      </c>
    </row>
    <row r="666" spans="2:51" s="13" customFormat="1" ht="10">
      <c r="B666" s="190"/>
      <c r="C666" s="191"/>
      <c r="D666" s="192" t="s">
        <v>165</v>
      </c>
      <c r="E666" s="193" t="s">
        <v>19</v>
      </c>
      <c r="F666" s="194" t="s">
        <v>670</v>
      </c>
      <c r="G666" s="191"/>
      <c r="H666" s="193" t="s">
        <v>19</v>
      </c>
      <c r="I666" s="195"/>
      <c r="J666" s="191"/>
      <c r="K666" s="191"/>
      <c r="L666" s="196"/>
      <c r="M666" s="197"/>
      <c r="N666" s="198"/>
      <c r="O666" s="198"/>
      <c r="P666" s="198"/>
      <c r="Q666" s="198"/>
      <c r="R666" s="198"/>
      <c r="S666" s="198"/>
      <c r="T666" s="199"/>
      <c r="AT666" s="200" t="s">
        <v>165</v>
      </c>
      <c r="AU666" s="200" t="s">
        <v>86</v>
      </c>
      <c r="AV666" s="13" t="s">
        <v>84</v>
      </c>
      <c r="AW666" s="13" t="s">
        <v>37</v>
      </c>
      <c r="AX666" s="13" t="s">
        <v>76</v>
      </c>
      <c r="AY666" s="200" t="s">
        <v>157</v>
      </c>
    </row>
    <row r="667" spans="2:51" s="14" customFormat="1" ht="10">
      <c r="B667" s="201"/>
      <c r="C667" s="202"/>
      <c r="D667" s="192" t="s">
        <v>165</v>
      </c>
      <c r="E667" s="203" t="s">
        <v>19</v>
      </c>
      <c r="F667" s="204" t="s">
        <v>663</v>
      </c>
      <c r="G667" s="202"/>
      <c r="H667" s="205">
        <v>1</v>
      </c>
      <c r="I667" s="206"/>
      <c r="J667" s="202"/>
      <c r="K667" s="202"/>
      <c r="L667" s="207"/>
      <c r="M667" s="208"/>
      <c r="N667" s="209"/>
      <c r="O667" s="209"/>
      <c r="P667" s="209"/>
      <c r="Q667" s="209"/>
      <c r="R667" s="209"/>
      <c r="S667" s="209"/>
      <c r="T667" s="210"/>
      <c r="AT667" s="211" t="s">
        <v>165</v>
      </c>
      <c r="AU667" s="211" t="s">
        <v>86</v>
      </c>
      <c r="AV667" s="14" t="s">
        <v>86</v>
      </c>
      <c r="AW667" s="14" t="s">
        <v>37</v>
      </c>
      <c r="AX667" s="14" t="s">
        <v>84</v>
      </c>
      <c r="AY667" s="211" t="s">
        <v>157</v>
      </c>
    </row>
    <row r="668" spans="1:65" s="2" customFormat="1" ht="14.4" customHeight="1">
      <c r="A668" s="36"/>
      <c r="B668" s="37"/>
      <c r="C668" s="239" t="s">
        <v>701</v>
      </c>
      <c r="D668" s="239" t="s">
        <v>311</v>
      </c>
      <c r="E668" s="240" t="s">
        <v>702</v>
      </c>
      <c r="F668" s="241" t="s">
        <v>703</v>
      </c>
      <c r="G668" s="242" t="s">
        <v>162</v>
      </c>
      <c r="H668" s="243">
        <v>1</v>
      </c>
      <c r="I668" s="244"/>
      <c r="J668" s="245">
        <f>ROUND(I668*H668,2)</f>
        <v>0</v>
      </c>
      <c r="K668" s="246"/>
      <c r="L668" s="247"/>
      <c r="M668" s="248" t="s">
        <v>19</v>
      </c>
      <c r="N668" s="249" t="s">
        <v>47</v>
      </c>
      <c r="O668" s="66"/>
      <c r="P668" s="186">
        <f>O668*H668</f>
        <v>0</v>
      </c>
      <c r="Q668" s="186">
        <v>0.624</v>
      </c>
      <c r="R668" s="186">
        <f>Q668*H668</f>
        <v>0.624</v>
      </c>
      <c r="S668" s="186">
        <v>0</v>
      </c>
      <c r="T668" s="187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188" t="s">
        <v>211</v>
      </c>
      <c r="AT668" s="188" t="s">
        <v>311</v>
      </c>
      <c r="AU668" s="188" t="s">
        <v>86</v>
      </c>
      <c r="AY668" s="19" t="s">
        <v>157</v>
      </c>
      <c r="BE668" s="189">
        <f>IF(N668="základní",J668,0)</f>
        <v>0</v>
      </c>
      <c r="BF668" s="189">
        <f>IF(N668="snížená",J668,0)</f>
        <v>0</v>
      </c>
      <c r="BG668" s="189">
        <f>IF(N668="zákl. přenesená",J668,0)</f>
        <v>0</v>
      </c>
      <c r="BH668" s="189">
        <f>IF(N668="sníž. přenesená",J668,0)</f>
        <v>0</v>
      </c>
      <c r="BI668" s="189">
        <f>IF(N668="nulová",J668,0)</f>
        <v>0</v>
      </c>
      <c r="BJ668" s="19" t="s">
        <v>84</v>
      </c>
      <c r="BK668" s="189">
        <f>ROUND(I668*H668,2)</f>
        <v>0</v>
      </c>
      <c r="BL668" s="19" t="s">
        <v>163</v>
      </c>
      <c r="BM668" s="188" t="s">
        <v>704</v>
      </c>
    </row>
    <row r="669" spans="2:51" s="13" customFormat="1" ht="10">
      <c r="B669" s="190"/>
      <c r="C669" s="191"/>
      <c r="D669" s="192" t="s">
        <v>165</v>
      </c>
      <c r="E669" s="193" t="s">
        <v>19</v>
      </c>
      <c r="F669" s="194" t="s">
        <v>289</v>
      </c>
      <c r="G669" s="191"/>
      <c r="H669" s="193" t="s">
        <v>19</v>
      </c>
      <c r="I669" s="195"/>
      <c r="J669" s="191"/>
      <c r="K669" s="191"/>
      <c r="L669" s="196"/>
      <c r="M669" s="197"/>
      <c r="N669" s="198"/>
      <c r="O669" s="198"/>
      <c r="P669" s="198"/>
      <c r="Q669" s="198"/>
      <c r="R669" s="198"/>
      <c r="S669" s="198"/>
      <c r="T669" s="199"/>
      <c r="AT669" s="200" t="s">
        <v>165</v>
      </c>
      <c r="AU669" s="200" t="s">
        <v>86</v>
      </c>
      <c r="AV669" s="13" t="s">
        <v>84</v>
      </c>
      <c r="AW669" s="13" t="s">
        <v>37</v>
      </c>
      <c r="AX669" s="13" t="s">
        <v>76</v>
      </c>
      <c r="AY669" s="200" t="s">
        <v>157</v>
      </c>
    </row>
    <row r="670" spans="2:51" s="13" customFormat="1" ht="10">
      <c r="B670" s="190"/>
      <c r="C670" s="191"/>
      <c r="D670" s="192" t="s">
        <v>165</v>
      </c>
      <c r="E670" s="193" t="s">
        <v>19</v>
      </c>
      <c r="F670" s="194" t="s">
        <v>357</v>
      </c>
      <c r="G670" s="191"/>
      <c r="H670" s="193" t="s">
        <v>19</v>
      </c>
      <c r="I670" s="195"/>
      <c r="J670" s="191"/>
      <c r="K670" s="191"/>
      <c r="L670" s="196"/>
      <c r="M670" s="197"/>
      <c r="N670" s="198"/>
      <c r="O670" s="198"/>
      <c r="P670" s="198"/>
      <c r="Q670" s="198"/>
      <c r="R670" s="198"/>
      <c r="S670" s="198"/>
      <c r="T670" s="199"/>
      <c r="AT670" s="200" t="s">
        <v>165</v>
      </c>
      <c r="AU670" s="200" t="s">
        <v>86</v>
      </c>
      <c r="AV670" s="13" t="s">
        <v>84</v>
      </c>
      <c r="AW670" s="13" t="s">
        <v>37</v>
      </c>
      <c r="AX670" s="13" t="s">
        <v>76</v>
      </c>
      <c r="AY670" s="200" t="s">
        <v>157</v>
      </c>
    </row>
    <row r="671" spans="2:51" s="13" customFormat="1" ht="10">
      <c r="B671" s="190"/>
      <c r="C671" s="191"/>
      <c r="D671" s="192" t="s">
        <v>165</v>
      </c>
      <c r="E671" s="193" t="s">
        <v>19</v>
      </c>
      <c r="F671" s="194" t="s">
        <v>442</v>
      </c>
      <c r="G671" s="191"/>
      <c r="H671" s="193" t="s">
        <v>19</v>
      </c>
      <c r="I671" s="195"/>
      <c r="J671" s="191"/>
      <c r="K671" s="191"/>
      <c r="L671" s="196"/>
      <c r="M671" s="197"/>
      <c r="N671" s="198"/>
      <c r="O671" s="198"/>
      <c r="P671" s="198"/>
      <c r="Q671" s="198"/>
      <c r="R671" s="198"/>
      <c r="S671" s="198"/>
      <c r="T671" s="199"/>
      <c r="AT671" s="200" t="s">
        <v>165</v>
      </c>
      <c r="AU671" s="200" t="s">
        <v>86</v>
      </c>
      <c r="AV671" s="13" t="s">
        <v>84</v>
      </c>
      <c r="AW671" s="13" t="s">
        <v>37</v>
      </c>
      <c r="AX671" s="13" t="s">
        <v>76</v>
      </c>
      <c r="AY671" s="200" t="s">
        <v>157</v>
      </c>
    </row>
    <row r="672" spans="2:51" s="13" customFormat="1" ht="10">
      <c r="B672" s="190"/>
      <c r="C672" s="191"/>
      <c r="D672" s="192" t="s">
        <v>165</v>
      </c>
      <c r="E672" s="193" t="s">
        <v>19</v>
      </c>
      <c r="F672" s="194" t="s">
        <v>705</v>
      </c>
      <c r="G672" s="191"/>
      <c r="H672" s="193" t="s">
        <v>19</v>
      </c>
      <c r="I672" s="195"/>
      <c r="J672" s="191"/>
      <c r="K672" s="191"/>
      <c r="L672" s="196"/>
      <c r="M672" s="197"/>
      <c r="N672" s="198"/>
      <c r="O672" s="198"/>
      <c r="P672" s="198"/>
      <c r="Q672" s="198"/>
      <c r="R672" s="198"/>
      <c r="S672" s="198"/>
      <c r="T672" s="199"/>
      <c r="AT672" s="200" t="s">
        <v>165</v>
      </c>
      <c r="AU672" s="200" t="s">
        <v>86</v>
      </c>
      <c r="AV672" s="13" t="s">
        <v>84</v>
      </c>
      <c r="AW672" s="13" t="s">
        <v>37</v>
      </c>
      <c r="AX672" s="13" t="s">
        <v>76</v>
      </c>
      <c r="AY672" s="200" t="s">
        <v>157</v>
      </c>
    </row>
    <row r="673" spans="2:51" s="13" customFormat="1" ht="10">
      <c r="B673" s="190"/>
      <c r="C673" s="191"/>
      <c r="D673" s="192" t="s">
        <v>165</v>
      </c>
      <c r="E673" s="193" t="s">
        <v>19</v>
      </c>
      <c r="F673" s="194" t="s">
        <v>706</v>
      </c>
      <c r="G673" s="191"/>
      <c r="H673" s="193" t="s">
        <v>19</v>
      </c>
      <c r="I673" s="195"/>
      <c r="J673" s="191"/>
      <c r="K673" s="191"/>
      <c r="L673" s="196"/>
      <c r="M673" s="197"/>
      <c r="N673" s="198"/>
      <c r="O673" s="198"/>
      <c r="P673" s="198"/>
      <c r="Q673" s="198"/>
      <c r="R673" s="198"/>
      <c r="S673" s="198"/>
      <c r="T673" s="199"/>
      <c r="AT673" s="200" t="s">
        <v>165</v>
      </c>
      <c r="AU673" s="200" t="s">
        <v>86</v>
      </c>
      <c r="AV673" s="13" t="s">
        <v>84</v>
      </c>
      <c r="AW673" s="13" t="s">
        <v>37</v>
      </c>
      <c r="AX673" s="13" t="s">
        <v>76</v>
      </c>
      <c r="AY673" s="200" t="s">
        <v>157</v>
      </c>
    </row>
    <row r="674" spans="2:51" s="14" customFormat="1" ht="10">
      <c r="B674" s="201"/>
      <c r="C674" s="202"/>
      <c r="D674" s="192" t="s">
        <v>165</v>
      </c>
      <c r="E674" s="203" t="s">
        <v>19</v>
      </c>
      <c r="F674" s="204" t="s">
        <v>665</v>
      </c>
      <c r="G674" s="202"/>
      <c r="H674" s="205">
        <v>1</v>
      </c>
      <c r="I674" s="206"/>
      <c r="J674" s="202"/>
      <c r="K674" s="202"/>
      <c r="L674" s="207"/>
      <c r="M674" s="208"/>
      <c r="N674" s="209"/>
      <c r="O674" s="209"/>
      <c r="P674" s="209"/>
      <c r="Q674" s="209"/>
      <c r="R674" s="209"/>
      <c r="S674" s="209"/>
      <c r="T674" s="210"/>
      <c r="AT674" s="211" t="s">
        <v>165</v>
      </c>
      <c r="AU674" s="211" t="s">
        <v>86</v>
      </c>
      <c r="AV674" s="14" t="s">
        <v>86</v>
      </c>
      <c r="AW674" s="14" t="s">
        <v>37</v>
      </c>
      <c r="AX674" s="14" t="s">
        <v>84</v>
      </c>
      <c r="AY674" s="211" t="s">
        <v>157</v>
      </c>
    </row>
    <row r="675" spans="1:65" s="2" customFormat="1" ht="19.75" customHeight="1">
      <c r="A675" s="36"/>
      <c r="B675" s="37"/>
      <c r="C675" s="176" t="s">
        <v>707</v>
      </c>
      <c r="D675" s="176" t="s">
        <v>159</v>
      </c>
      <c r="E675" s="177" t="s">
        <v>708</v>
      </c>
      <c r="F675" s="178" t="s">
        <v>709</v>
      </c>
      <c r="G675" s="179" t="s">
        <v>162</v>
      </c>
      <c r="H675" s="180">
        <v>1</v>
      </c>
      <c r="I675" s="181"/>
      <c r="J675" s="182">
        <f>ROUND(I675*H675,2)</f>
        <v>0</v>
      </c>
      <c r="K675" s="183"/>
      <c r="L675" s="41"/>
      <c r="M675" s="184" t="s">
        <v>19</v>
      </c>
      <c r="N675" s="185" t="s">
        <v>47</v>
      </c>
      <c r="O675" s="66"/>
      <c r="P675" s="186">
        <f>O675*H675</f>
        <v>0</v>
      </c>
      <c r="Q675" s="186">
        <v>0.11482</v>
      </c>
      <c r="R675" s="186">
        <f>Q675*H675</f>
        <v>0.11482</v>
      </c>
      <c r="S675" s="186">
        <v>0</v>
      </c>
      <c r="T675" s="187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88" t="s">
        <v>163</v>
      </c>
      <c r="AT675" s="188" t="s">
        <v>159</v>
      </c>
      <c r="AU675" s="188" t="s">
        <v>86</v>
      </c>
      <c r="AY675" s="19" t="s">
        <v>157</v>
      </c>
      <c r="BE675" s="189">
        <f>IF(N675="základní",J675,0)</f>
        <v>0</v>
      </c>
      <c r="BF675" s="189">
        <f>IF(N675="snížená",J675,0)</f>
        <v>0</v>
      </c>
      <c r="BG675" s="189">
        <f>IF(N675="zákl. přenesená",J675,0)</f>
        <v>0</v>
      </c>
      <c r="BH675" s="189">
        <f>IF(N675="sníž. přenesená",J675,0)</f>
        <v>0</v>
      </c>
      <c r="BI675" s="189">
        <f>IF(N675="nulová",J675,0)</f>
        <v>0</v>
      </c>
      <c r="BJ675" s="19" t="s">
        <v>84</v>
      </c>
      <c r="BK675" s="189">
        <f>ROUND(I675*H675,2)</f>
        <v>0</v>
      </c>
      <c r="BL675" s="19" t="s">
        <v>163</v>
      </c>
      <c r="BM675" s="188" t="s">
        <v>710</v>
      </c>
    </row>
    <row r="676" spans="1:47" s="2" customFormat="1" ht="10">
      <c r="A676" s="36"/>
      <c r="B676" s="37"/>
      <c r="C676" s="38"/>
      <c r="D676" s="212" t="s">
        <v>178</v>
      </c>
      <c r="E676" s="38"/>
      <c r="F676" s="213" t="s">
        <v>711</v>
      </c>
      <c r="G676" s="38"/>
      <c r="H676" s="38"/>
      <c r="I676" s="214"/>
      <c r="J676" s="38"/>
      <c r="K676" s="38"/>
      <c r="L676" s="41"/>
      <c r="M676" s="215"/>
      <c r="N676" s="216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9" t="s">
        <v>178</v>
      </c>
      <c r="AU676" s="19" t="s">
        <v>86</v>
      </c>
    </row>
    <row r="677" spans="2:51" s="13" customFormat="1" ht="10">
      <c r="B677" s="190"/>
      <c r="C677" s="191"/>
      <c r="D677" s="192" t="s">
        <v>165</v>
      </c>
      <c r="E677" s="193" t="s">
        <v>19</v>
      </c>
      <c r="F677" s="194" t="s">
        <v>289</v>
      </c>
      <c r="G677" s="191"/>
      <c r="H677" s="193" t="s">
        <v>19</v>
      </c>
      <c r="I677" s="195"/>
      <c r="J677" s="191"/>
      <c r="K677" s="191"/>
      <c r="L677" s="196"/>
      <c r="M677" s="197"/>
      <c r="N677" s="198"/>
      <c r="O677" s="198"/>
      <c r="P677" s="198"/>
      <c r="Q677" s="198"/>
      <c r="R677" s="198"/>
      <c r="S677" s="198"/>
      <c r="T677" s="199"/>
      <c r="AT677" s="200" t="s">
        <v>165</v>
      </c>
      <c r="AU677" s="200" t="s">
        <v>86</v>
      </c>
      <c r="AV677" s="13" t="s">
        <v>84</v>
      </c>
      <c r="AW677" s="13" t="s">
        <v>37</v>
      </c>
      <c r="AX677" s="13" t="s">
        <v>76</v>
      </c>
      <c r="AY677" s="200" t="s">
        <v>157</v>
      </c>
    </row>
    <row r="678" spans="2:51" s="13" customFormat="1" ht="10">
      <c r="B678" s="190"/>
      <c r="C678" s="191"/>
      <c r="D678" s="192" t="s">
        <v>165</v>
      </c>
      <c r="E678" s="193" t="s">
        <v>19</v>
      </c>
      <c r="F678" s="194" t="s">
        <v>357</v>
      </c>
      <c r="G678" s="191"/>
      <c r="H678" s="193" t="s">
        <v>19</v>
      </c>
      <c r="I678" s="195"/>
      <c r="J678" s="191"/>
      <c r="K678" s="191"/>
      <c r="L678" s="196"/>
      <c r="M678" s="197"/>
      <c r="N678" s="198"/>
      <c r="O678" s="198"/>
      <c r="P678" s="198"/>
      <c r="Q678" s="198"/>
      <c r="R678" s="198"/>
      <c r="S678" s="198"/>
      <c r="T678" s="199"/>
      <c r="AT678" s="200" t="s">
        <v>165</v>
      </c>
      <c r="AU678" s="200" t="s">
        <v>86</v>
      </c>
      <c r="AV678" s="13" t="s">
        <v>84</v>
      </c>
      <c r="AW678" s="13" t="s">
        <v>37</v>
      </c>
      <c r="AX678" s="13" t="s">
        <v>76</v>
      </c>
      <c r="AY678" s="200" t="s">
        <v>157</v>
      </c>
    </row>
    <row r="679" spans="2:51" s="13" customFormat="1" ht="10">
      <c r="B679" s="190"/>
      <c r="C679" s="191"/>
      <c r="D679" s="192" t="s">
        <v>165</v>
      </c>
      <c r="E679" s="193" t="s">
        <v>19</v>
      </c>
      <c r="F679" s="194" t="s">
        <v>645</v>
      </c>
      <c r="G679" s="191"/>
      <c r="H679" s="193" t="s">
        <v>19</v>
      </c>
      <c r="I679" s="195"/>
      <c r="J679" s="191"/>
      <c r="K679" s="191"/>
      <c r="L679" s="196"/>
      <c r="M679" s="197"/>
      <c r="N679" s="198"/>
      <c r="O679" s="198"/>
      <c r="P679" s="198"/>
      <c r="Q679" s="198"/>
      <c r="R679" s="198"/>
      <c r="S679" s="198"/>
      <c r="T679" s="199"/>
      <c r="AT679" s="200" t="s">
        <v>165</v>
      </c>
      <c r="AU679" s="200" t="s">
        <v>86</v>
      </c>
      <c r="AV679" s="13" t="s">
        <v>84</v>
      </c>
      <c r="AW679" s="13" t="s">
        <v>37</v>
      </c>
      <c r="AX679" s="13" t="s">
        <v>76</v>
      </c>
      <c r="AY679" s="200" t="s">
        <v>157</v>
      </c>
    </row>
    <row r="680" spans="2:51" s="13" customFormat="1" ht="10">
      <c r="B680" s="190"/>
      <c r="C680" s="191"/>
      <c r="D680" s="192" t="s">
        <v>165</v>
      </c>
      <c r="E680" s="193" t="s">
        <v>19</v>
      </c>
      <c r="F680" s="194" t="s">
        <v>712</v>
      </c>
      <c r="G680" s="191"/>
      <c r="H680" s="193" t="s">
        <v>19</v>
      </c>
      <c r="I680" s="195"/>
      <c r="J680" s="191"/>
      <c r="K680" s="191"/>
      <c r="L680" s="196"/>
      <c r="M680" s="197"/>
      <c r="N680" s="198"/>
      <c r="O680" s="198"/>
      <c r="P680" s="198"/>
      <c r="Q680" s="198"/>
      <c r="R680" s="198"/>
      <c r="S680" s="198"/>
      <c r="T680" s="199"/>
      <c r="AT680" s="200" t="s">
        <v>165</v>
      </c>
      <c r="AU680" s="200" t="s">
        <v>86</v>
      </c>
      <c r="AV680" s="13" t="s">
        <v>84</v>
      </c>
      <c r="AW680" s="13" t="s">
        <v>37</v>
      </c>
      <c r="AX680" s="13" t="s">
        <v>76</v>
      </c>
      <c r="AY680" s="200" t="s">
        <v>157</v>
      </c>
    </row>
    <row r="681" spans="2:51" s="14" customFormat="1" ht="10">
      <c r="B681" s="201"/>
      <c r="C681" s="202"/>
      <c r="D681" s="192" t="s">
        <v>165</v>
      </c>
      <c r="E681" s="203" t="s">
        <v>19</v>
      </c>
      <c r="F681" s="204" t="s">
        <v>713</v>
      </c>
      <c r="G681" s="202"/>
      <c r="H681" s="205">
        <v>1</v>
      </c>
      <c r="I681" s="206"/>
      <c r="J681" s="202"/>
      <c r="K681" s="202"/>
      <c r="L681" s="207"/>
      <c r="M681" s="208"/>
      <c r="N681" s="209"/>
      <c r="O681" s="209"/>
      <c r="P681" s="209"/>
      <c r="Q681" s="209"/>
      <c r="R681" s="209"/>
      <c r="S681" s="209"/>
      <c r="T681" s="210"/>
      <c r="AT681" s="211" t="s">
        <v>165</v>
      </c>
      <c r="AU681" s="211" t="s">
        <v>86</v>
      </c>
      <c r="AV681" s="14" t="s">
        <v>86</v>
      </c>
      <c r="AW681" s="14" t="s">
        <v>37</v>
      </c>
      <c r="AX681" s="14" t="s">
        <v>76</v>
      </c>
      <c r="AY681" s="211" t="s">
        <v>157</v>
      </c>
    </row>
    <row r="682" spans="2:51" s="15" customFormat="1" ht="10">
      <c r="B682" s="217"/>
      <c r="C682" s="218"/>
      <c r="D682" s="192" t="s">
        <v>165</v>
      </c>
      <c r="E682" s="219" t="s">
        <v>19</v>
      </c>
      <c r="F682" s="220" t="s">
        <v>183</v>
      </c>
      <c r="G682" s="218"/>
      <c r="H682" s="221">
        <v>1</v>
      </c>
      <c r="I682" s="222"/>
      <c r="J682" s="218"/>
      <c r="K682" s="218"/>
      <c r="L682" s="223"/>
      <c r="M682" s="224"/>
      <c r="N682" s="225"/>
      <c r="O682" s="225"/>
      <c r="P682" s="225"/>
      <c r="Q682" s="225"/>
      <c r="R682" s="225"/>
      <c r="S682" s="225"/>
      <c r="T682" s="226"/>
      <c r="AT682" s="227" t="s">
        <v>165</v>
      </c>
      <c r="AU682" s="227" t="s">
        <v>86</v>
      </c>
      <c r="AV682" s="15" t="s">
        <v>163</v>
      </c>
      <c r="AW682" s="15" t="s">
        <v>37</v>
      </c>
      <c r="AX682" s="15" t="s">
        <v>84</v>
      </c>
      <c r="AY682" s="227" t="s">
        <v>157</v>
      </c>
    </row>
    <row r="683" spans="1:65" s="2" customFormat="1" ht="14.4" customHeight="1">
      <c r="A683" s="36"/>
      <c r="B683" s="37"/>
      <c r="C683" s="239" t="s">
        <v>714</v>
      </c>
      <c r="D683" s="239" t="s">
        <v>311</v>
      </c>
      <c r="E683" s="240" t="s">
        <v>715</v>
      </c>
      <c r="F683" s="241" t="s">
        <v>716</v>
      </c>
      <c r="G683" s="242" t="s">
        <v>162</v>
      </c>
      <c r="H683" s="243">
        <v>1</v>
      </c>
      <c r="I683" s="244"/>
      <c r="J683" s="245">
        <f>ROUND(I683*H683,2)</f>
        <v>0</v>
      </c>
      <c r="K683" s="246"/>
      <c r="L683" s="247"/>
      <c r="M683" s="248" t="s">
        <v>19</v>
      </c>
      <c r="N683" s="249" t="s">
        <v>47</v>
      </c>
      <c r="O683" s="66"/>
      <c r="P683" s="186">
        <f>O683*H683</f>
        <v>0</v>
      </c>
      <c r="Q683" s="186">
        <v>2.448</v>
      </c>
      <c r="R683" s="186">
        <f>Q683*H683</f>
        <v>2.448</v>
      </c>
      <c r="S683" s="186">
        <v>0</v>
      </c>
      <c r="T683" s="187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188" t="s">
        <v>211</v>
      </c>
      <c r="AT683" s="188" t="s">
        <v>311</v>
      </c>
      <c r="AU683" s="188" t="s">
        <v>86</v>
      </c>
      <c r="AY683" s="19" t="s">
        <v>157</v>
      </c>
      <c r="BE683" s="189">
        <f>IF(N683="základní",J683,0)</f>
        <v>0</v>
      </c>
      <c r="BF683" s="189">
        <f>IF(N683="snížená",J683,0)</f>
        <v>0</v>
      </c>
      <c r="BG683" s="189">
        <f>IF(N683="zákl. přenesená",J683,0)</f>
        <v>0</v>
      </c>
      <c r="BH683" s="189">
        <f>IF(N683="sníž. přenesená",J683,0)</f>
        <v>0</v>
      </c>
      <c r="BI683" s="189">
        <f>IF(N683="nulová",J683,0)</f>
        <v>0</v>
      </c>
      <c r="BJ683" s="19" t="s">
        <v>84</v>
      </c>
      <c r="BK683" s="189">
        <f>ROUND(I683*H683,2)</f>
        <v>0</v>
      </c>
      <c r="BL683" s="19" t="s">
        <v>163</v>
      </c>
      <c r="BM683" s="188" t="s">
        <v>717</v>
      </c>
    </row>
    <row r="684" spans="2:51" s="13" customFormat="1" ht="10">
      <c r="B684" s="190"/>
      <c r="C684" s="191"/>
      <c r="D684" s="192" t="s">
        <v>165</v>
      </c>
      <c r="E684" s="193" t="s">
        <v>19</v>
      </c>
      <c r="F684" s="194" t="s">
        <v>289</v>
      </c>
      <c r="G684" s="191"/>
      <c r="H684" s="193" t="s">
        <v>19</v>
      </c>
      <c r="I684" s="195"/>
      <c r="J684" s="191"/>
      <c r="K684" s="191"/>
      <c r="L684" s="196"/>
      <c r="M684" s="197"/>
      <c r="N684" s="198"/>
      <c r="O684" s="198"/>
      <c r="P684" s="198"/>
      <c r="Q684" s="198"/>
      <c r="R684" s="198"/>
      <c r="S684" s="198"/>
      <c r="T684" s="199"/>
      <c r="AT684" s="200" t="s">
        <v>165</v>
      </c>
      <c r="AU684" s="200" t="s">
        <v>86</v>
      </c>
      <c r="AV684" s="13" t="s">
        <v>84</v>
      </c>
      <c r="AW684" s="13" t="s">
        <v>37</v>
      </c>
      <c r="AX684" s="13" t="s">
        <v>76</v>
      </c>
      <c r="AY684" s="200" t="s">
        <v>157</v>
      </c>
    </row>
    <row r="685" spans="2:51" s="13" customFormat="1" ht="10">
      <c r="B685" s="190"/>
      <c r="C685" s="191"/>
      <c r="D685" s="192" t="s">
        <v>165</v>
      </c>
      <c r="E685" s="193" t="s">
        <v>19</v>
      </c>
      <c r="F685" s="194" t="s">
        <v>357</v>
      </c>
      <c r="G685" s="191"/>
      <c r="H685" s="193" t="s">
        <v>19</v>
      </c>
      <c r="I685" s="195"/>
      <c r="J685" s="191"/>
      <c r="K685" s="191"/>
      <c r="L685" s="196"/>
      <c r="M685" s="197"/>
      <c r="N685" s="198"/>
      <c r="O685" s="198"/>
      <c r="P685" s="198"/>
      <c r="Q685" s="198"/>
      <c r="R685" s="198"/>
      <c r="S685" s="198"/>
      <c r="T685" s="199"/>
      <c r="AT685" s="200" t="s">
        <v>165</v>
      </c>
      <c r="AU685" s="200" t="s">
        <v>86</v>
      </c>
      <c r="AV685" s="13" t="s">
        <v>84</v>
      </c>
      <c r="AW685" s="13" t="s">
        <v>37</v>
      </c>
      <c r="AX685" s="13" t="s">
        <v>76</v>
      </c>
      <c r="AY685" s="200" t="s">
        <v>157</v>
      </c>
    </row>
    <row r="686" spans="2:51" s="13" customFormat="1" ht="10">
      <c r="B686" s="190"/>
      <c r="C686" s="191"/>
      <c r="D686" s="192" t="s">
        <v>165</v>
      </c>
      <c r="E686" s="193" t="s">
        <v>19</v>
      </c>
      <c r="F686" s="194" t="s">
        <v>442</v>
      </c>
      <c r="G686" s="191"/>
      <c r="H686" s="193" t="s">
        <v>19</v>
      </c>
      <c r="I686" s="195"/>
      <c r="J686" s="191"/>
      <c r="K686" s="191"/>
      <c r="L686" s="196"/>
      <c r="M686" s="197"/>
      <c r="N686" s="198"/>
      <c r="O686" s="198"/>
      <c r="P686" s="198"/>
      <c r="Q686" s="198"/>
      <c r="R686" s="198"/>
      <c r="S686" s="198"/>
      <c r="T686" s="199"/>
      <c r="AT686" s="200" t="s">
        <v>165</v>
      </c>
      <c r="AU686" s="200" t="s">
        <v>86</v>
      </c>
      <c r="AV686" s="13" t="s">
        <v>84</v>
      </c>
      <c r="AW686" s="13" t="s">
        <v>37</v>
      </c>
      <c r="AX686" s="13" t="s">
        <v>76</v>
      </c>
      <c r="AY686" s="200" t="s">
        <v>157</v>
      </c>
    </row>
    <row r="687" spans="2:51" s="13" customFormat="1" ht="10">
      <c r="B687" s="190"/>
      <c r="C687" s="191"/>
      <c r="D687" s="192" t="s">
        <v>165</v>
      </c>
      <c r="E687" s="193" t="s">
        <v>19</v>
      </c>
      <c r="F687" s="194" t="s">
        <v>712</v>
      </c>
      <c r="G687" s="191"/>
      <c r="H687" s="193" t="s">
        <v>19</v>
      </c>
      <c r="I687" s="195"/>
      <c r="J687" s="191"/>
      <c r="K687" s="191"/>
      <c r="L687" s="196"/>
      <c r="M687" s="197"/>
      <c r="N687" s="198"/>
      <c r="O687" s="198"/>
      <c r="P687" s="198"/>
      <c r="Q687" s="198"/>
      <c r="R687" s="198"/>
      <c r="S687" s="198"/>
      <c r="T687" s="199"/>
      <c r="AT687" s="200" t="s">
        <v>165</v>
      </c>
      <c r="AU687" s="200" t="s">
        <v>86</v>
      </c>
      <c r="AV687" s="13" t="s">
        <v>84</v>
      </c>
      <c r="AW687" s="13" t="s">
        <v>37</v>
      </c>
      <c r="AX687" s="13" t="s">
        <v>76</v>
      </c>
      <c r="AY687" s="200" t="s">
        <v>157</v>
      </c>
    </row>
    <row r="688" spans="2:51" s="13" customFormat="1" ht="10">
      <c r="B688" s="190"/>
      <c r="C688" s="191"/>
      <c r="D688" s="192" t="s">
        <v>165</v>
      </c>
      <c r="E688" s="193" t="s">
        <v>19</v>
      </c>
      <c r="F688" s="194" t="s">
        <v>670</v>
      </c>
      <c r="G688" s="191"/>
      <c r="H688" s="193" t="s">
        <v>19</v>
      </c>
      <c r="I688" s="195"/>
      <c r="J688" s="191"/>
      <c r="K688" s="191"/>
      <c r="L688" s="196"/>
      <c r="M688" s="197"/>
      <c r="N688" s="198"/>
      <c r="O688" s="198"/>
      <c r="P688" s="198"/>
      <c r="Q688" s="198"/>
      <c r="R688" s="198"/>
      <c r="S688" s="198"/>
      <c r="T688" s="199"/>
      <c r="AT688" s="200" t="s">
        <v>165</v>
      </c>
      <c r="AU688" s="200" t="s">
        <v>86</v>
      </c>
      <c r="AV688" s="13" t="s">
        <v>84</v>
      </c>
      <c r="AW688" s="13" t="s">
        <v>37</v>
      </c>
      <c r="AX688" s="13" t="s">
        <v>76</v>
      </c>
      <c r="AY688" s="200" t="s">
        <v>157</v>
      </c>
    </row>
    <row r="689" spans="2:51" s="14" customFormat="1" ht="10">
      <c r="B689" s="201"/>
      <c r="C689" s="202"/>
      <c r="D689" s="192" t="s">
        <v>165</v>
      </c>
      <c r="E689" s="203" t="s">
        <v>19</v>
      </c>
      <c r="F689" s="204" t="s">
        <v>713</v>
      </c>
      <c r="G689" s="202"/>
      <c r="H689" s="205">
        <v>1</v>
      </c>
      <c r="I689" s="206"/>
      <c r="J689" s="202"/>
      <c r="K689" s="202"/>
      <c r="L689" s="207"/>
      <c r="M689" s="208"/>
      <c r="N689" s="209"/>
      <c r="O689" s="209"/>
      <c r="P689" s="209"/>
      <c r="Q689" s="209"/>
      <c r="R689" s="209"/>
      <c r="S689" s="209"/>
      <c r="T689" s="210"/>
      <c r="AT689" s="211" t="s">
        <v>165</v>
      </c>
      <c r="AU689" s="211" t="s">
        <v>86</v>
      </c>
      <c r="AV689" s="14" t="s">
        <v>86</v>
      </c>
      <c r="AW689" s="14" t="s">
        <v>37</v>
      </c>
      <c r="AX689" s="14" t="s">
        <v>84</v>
      </c>
      <c r="AY689" s="211" t="s">
        <v>157</v>
      </c>
    </row>
    <row r="690" spans="1:65" s="2" customFormat="1" ht="14.4" customHeight="1">
      <c r="A690" s="36"/>
      <c r="B690" s="37"/>
      <c r="C690" s="176" t="s">
        <v>718</v>
      </c>
      <c r="D690" s="176" t="s">
        <v>159</v>
      </c>
      <c r="E690" s="177" t="s">
        <v>719</v>
      </c>
      <c r="F690" s="178" t="s">
        <v>720</v>
      </c>
      <c r="G690" s="179" t="s">
        <v>162</v>
      </c>
      <c r="H690" s="180">
        <v>2</v>
      </c>
      <c r="I690" s="181"/>
      <c r="J690" s="182">
        <f>ROUND(I690*H690,2)</f>
        <v>0</v>
      </c>
      <c r="K690" s="183"/>
      <c r="L690" s="41"/>
      <c r="M690" s="184" t="s">
        <v>19</v>
      </c>
      <c r="N690" s="185" t="s">
        <v>47</v>
      </c>
      <c r="O690" s="66"/>
      <c r="P690" s="186">
        <f>O690*H690</f>
        <v>0</v>
      </c>
      <c r="Q690" s="186">
        <v>0.021196</v>
      </c>
      <c r="R690" s="186">
        <f>Q690*H690</f>
        <v>0.042392</v>
      </c>
      <c r="S690" s="186">
        <v>0</v>
      </c>
      <c r="T690" s="187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8" t="s">
        <v>163</v>
      </c>
      <c r="AT690" s="188" t="s">
        <v>159</v>
      </c>
      <c r="AU690" s="188" t="s">
        <v>86</v>
      </c>
      <c r="AY690" s="19" t="s">
        <v>157</v>
      </c>
      <c r="BE690" s="189">
        <f>IF(N690="základní",J690,0)</f>
        <v>0</v>
      </c>
      <c r="BF690" s="189">
        <f>IF(N690="snížená",J690,0)</f>
        <v>0</v>
      </c>
      <c r="BG690" s="189">
        <f>IF(N690="zákl. přenesená",J690,0)</f>
        <v>0</v>
      </c>
      <c r="BH690" s="189">
        <f>IF(N690="sníž. přenesená",J690,0)</f>
        <v>0</v>
      </c>
      <c r="BI690" s="189">
        <f>IF(N690="nulová",J690,0)</f>
        <v>0</v>
      </c>
      <c r="BJ690" s="19" t="s">
        <v>84</v>
      </c>
      <c r="BK690" s="189">
        <f>ROUND(I690*H690,2)</f>
        <v>0</v>
      </c>
      <c r="BL690" s="19" t="s">
        <v>163</v>
      </c>
      <c r="BM690" s="188" t="s">
        <v>721</v>
      </c>
    </row>
    <row r="691" spans="2:51" s="13" customFormat="1" ht="10">
      <c r="B691" s="190"/>
      <c r="C691" s="191"/>
      <c r="D691" s="192" t="s">
        <v>165</v>
      </c>
      <c r="E691" s="193" t="s">
        <v>19</v>
      </c>
      <c r="F691" s="194" t="s">
        <v>289</v>
      </c>
      <c r="G691" s="191"/>
      <c r="H691" s="193" t="s">
        <v>19</v>
      </c>
      <c r="I691" s="195"/>
      <c r="J691" s="191"/>
      <c r="K691" s="191"/>
      <c r="L691" s="196"/>
      <c r="M691" s="197"/>
      <c r="N691" s="198"/>
      <c r="O691" s="198"/>
      <c r="P691" s="198"/>
      <c r="Q691" s="198"/>
      <c r="R691" s="198"/>
      <c r="S691" s="198"/>
      <c r="T691" s="199"/>
      <c r="AT691" s="200" t="s">
        <v>165</v>
      </c>
      <c r="AU691" s="200" t="s">
        <v>86</v>
      </c>
      <c r="AV691" s="13" t="s">
        <v>84</v>
      </c>
      <c r="AW691" s="13" t="s">
        <v>37</v>
      </c>
      <c r="AX691" s="13" t="s">
        <v>76</v>
      </c>
      <c r="AY691" s="200" t="s">
        <v>157</v>
      </c>
    </row>
    <row r="692" spans="2:51" s="13" customFormat="1" ht="10">
      <c r="B692" s="190"/>
      <c r="C692" s="191"/>
      <c r="D692" s="192" t="s">
        <v>165</v>
      </c>
      <c r="E692" s="193" t="s">
        <v>19</v>
      </c>
      <c r="F692" s="194" t="s">
        <v>357</v>
      </c>
      <c r="G692" s="191"/>
      <c r="H692" s="193" t="s">
        <v>19</v>
      </c>
      <c r="I692" s="195"/>
      <c r="J692" s="191"/>
      <c r="K692" s="191"/>
      <c r="L692" s="196"/>
      <c r="M692" s="197"/>
      <c r="N692" s="198"/>
      <c r="O692" s="198"/>
      <c r="P692" s="198"/>
      <c r="Q692" s="198"/>
      <c r="R692" s="198"/>
      <c r="S692" s="198"/>
      <c r="T692" s="199"/>
      <c r="AT692" s="200" t="s">
        <v>165</v>
      </c>
      <c r="AU692" s="200" t="s">
        <v>86</v>
      </c>
      <c r="AV692" s="13" t="s">
        <v>84</v>
      </c>
      <c r="AW692" s="13" t="s">
        <v>37</v>
      </c>
      <c r="AX692" s="13" t="s">
        <v>76</v>
      </c>
      <c r="AY692" s="200" t="s">
        <v>157</v>
      </c>
    </row>
    <row r="693" spans="2:51" s="13" customFormat="1" ht="10">
      <c r="B693" s="190"/>
      <c r="C693" s="191"/>
      <c r="D693" s="192" t="s">
        <v>165</v>
      </c>
      <c r="E693" s="193" t="s">
        <v>19</v>
      </c>
      <c r="F693" s="194" t="s">
        <v>722</v>
      </c>
      <c r="G693" s="191"/>
      <c r="H693" s="193" t="s">
        <v>19</v>
      </c>
      <c r="I693" s="195"/>
      <c r="J693" s="191"/>
      <c r="K693" s="191"/>
      <c r="L693" s="196"/>
      <c r="M693" s="197"/>
      <c r="N693" s="198"/>
      <c r="O693" s="198"/>
      <c r="P693" s="198"/>
      <c r="Q693" s="198"/>
      <c r="R693" s="198"/>
      <c r="S693" s="198"/>
      <c r="T693" s="199"/>
      <c r="AT693" s="200" t="s">
        <v>165</v>
      </c>
      <c r="AU693" s="200" t="s">
        <v>86</v>
      </c>
      <c r="AV693" s="13" t="s">
        <v>84</v>
      </c>
      <c r="AW693" s="13" t="s">
        <v>37</v>
      </c>
      <c r="AX693" s="13" t="s">
        <v>76</v>
      </c>
      <c r="AY693" s="200" t="s">
        <v>157</v>
      </c>
    </row>
    <row r="694" spans="2:51" s="13" customFormat="1" ht="10">
      <c r="B694" s="190"/>
      <c r="C694" s="191"/>
      <c r="D694" s="192" t="s">
        <v>165</v>
      </c>
      <c r="E694" s="193" t="s">
        <v>19</v>
      </c>
      <c r="F694" s="194" t="s">
        <v>723</v>
      </c>
      <c r="G694" s="191"/>
      <c r="H694" s="193" t="s">
        <v>19</v>
      </c>
      <c r="I694" s="195"/>
      <c r="J694" s="191"/>
      <c r="K694" s="191"/>
      <c r="L694" s="196"/>
      <c r="M694" s="197"/>
      <c r="N694" s="198"/>
      <c r="O694" s="198"/>
      <c r="P694" s="198"/>
      <c r="Q694" s="198"/>
      <c r="R694" s="198"/>
      <c r="S694" s="198"/>
      <c r="T694" s="199"/>
      <c r="AT694" s="200" t="s">
        <v>165</v>
      </c>
      <c r="AU694" s="200" t="s">
        <v>86</v>
      </c>
      <c r="AV694" s="13" t="s">
        <v>84</v>
      </c>
      <c r="AW694" s="13" t="s">
        <v>37</v>
      </c>
      <c r="AX694" s="13" t="s">
        <v>76</v>
      </c>
      <c r="AY694" s="200" t="s">
        <v>157</v>
      </c>
    </row>
    <row r="695" spans="2:51" s="14" customFormat="1" ht="10">
      <c r="B695" s="201"/>
      <c r="C695" s="202"/>
      <c r="D695" s="192" t="s">
        <v>165</v>
      </c>
      <c r="E695" s="203" t="s">
        <v>19</v>
      </c>
      <c r="F695" s="204" t="s">
        <v>724</v>
      </c>
      <c r="G695" s="202"/>
      <c r="H695" s="205">
        <v>1</v>
      </c>
      <c r="I695" s="206"/>
      <c r="J695" s="202"/>
      <c r="K695" s="202"/>
      <c r="L695" s="207"/>
      <c r="M695" s="208"/>
      <c r="N695" s="209"/>
      <c r="O695" s="209"/>
      <c r="P695" s="209"/>
      <c r="Q695" s="209"/>
      <c r="R695" s="209"/>
      <c r="S695" s="209"/>
      <c r="T695" s="210"/>
      <c r="AT695" s="211" t="s">
        <v>165</v>
      </c>
      <c r="AU695" s="211" t="s">
        <v>86</v>
      </c>
      <c r="AV695" s="14" t="s">
        <v>86</v>
      </c>
      <c r="AW695" s="14" t="s">
        <v>37</v>
      </c>
      <c r="AX695" s="14" t="s">
        <v>76</v>
      </c>
      <c r="AY695" s="211" t="s">
        <v>157</v>
      </c>
    </row>
    <row r="696" spans="2:51" s="13" customFormat="1" ht="10">
      <c r="B696" s="190"/>
      <c r="C696" s="191"/>
      <c r="D696" s="192" t="s">
        <v>165</v>
      </c>
      <c r="E696" s="193" t="s">
        <v>19</v>
      </c>
      <c r="F696" s="194" t="s">
        <v>725</v>
      </c>
      <c r="G696" s="191"/>
      <c r="H696" s="193" t="s">
        <v>19</v>
      </c>
      <c r="I696" s="195"/>
      <c r="J696" s="191"/>
      <c r="K696" s="191"/>
      <c r="L696" s="196"/>
      <c r="M696" s="197"/>
      <c r="N696" s="198"/>
      <c r="O696" s="198"/>
      <c r="P696" s="198"/>
      <c r="Q696" s="198"/>
      <c r="R696" s="198"/>
      <c r="S696" s="198"/>
      <c r="T696" s="199"/>
      <c r="AT696" s="200" t="s">
        <v>165</v>
      </c>
      <c r="AU696" s="200" t="s">
        <v>86</v>
      </c>
      <c r="AV696" s="13" t="s">
        <v>84</v>
      </c>
      <c r="AW696" s="13" t="s">
        <v>37</v>
      </c>
      <c r="AX696" s="13" t="s">
        <v>76</v>
      </c>
      <c r="AY696" s="200" t="s">
        <v>157</v>
      </c>
    </row>
    <row r="697" spans="2:51" s="14" customFormat="1" ht="10">
      <c r="B697" s="201"/>
      <c r="C697" s="202"/>
      <c r="D697" s="192" t="s">
        <v>165</v>
      </c>
      <c r="E697" s="203" t="s">
        <v>19</v>
      </c>
      <c r="F697" s="204" t="s">
        <v>726</v>
      </c>
      <c r="G697" s="202"/>
      <c r="H697" s="205">
        <v>1</v>
      </c>
      <c r="I697" s="206"/>
      <c r="J697" s="202"/>
      <c r="K697" s="202"/>
      <c r="L697" s="207"/>
      <c r="M697" s="208"/>
      <c r="N697" s="209"/>
      <c r="O697" s="209"/>
      <c r="P697" s="209"/>
      <c r="Q697" s="209"/>
      <c r="R697" s="209"/>
      <c r="S697" s="209"/>
      <c r="T697" s="210"/>
      <c r="AT697" s="211" t="s">
        <v>165</v>
      </c>
      <c r="AU697" s="211" t="s">
        <v>86</v>
      </c>
      <c r="AV697" s="14" t="s">
        <v>86</v>
      </c>
      <c r="AW697" s="14" t="s">
        <v>37</v>
      </c>
      <c r="AX697" s="14" t="s">
        <v>76</v>
      </c>
      <c r="AY697" s="211" t="s">
        <v>157</v>
      </c>
    </row>
    <row r="698" spans="2:51" s="15" customFormat="1" ht="10">
      <c r="B698" s="217"/>
      <c r="C698" s="218"/>
      <c r="D698" s="192" t="s">
        <v>165</v>
      </c>
      <c r="E698" s="219" t="s">
        <v>19</v>
      </c>
      <c r="F698" s="220" t="s">
        <v>183</v>
      </c>
      <c r="G698" s="218"/>
      <c r="H698" s="221">
        <v>2</v>
      </c>
      <c r="I698" s="222"/>
      <c r="J698" s="218"/>
      <c r="K698" s="218"/>
      <c r="L698" s="223"/>
      <c r="M698" s="224"/>
      <c r="N698" s="225"/>
      <c r="O698" s="225"/>
      <c r="P698" s="225"/>
      <c r="Q698" s="225"/>
      <c r="R698" s="225"/>
      <c r="S698" s="225"/>
      <c r="T698" s="226"/>
      <c r="AT698" s="227" t="s">
        <v>165</v>
      </c>
      <c r="AU698" s="227" t="s">
        <v>86</v>
      </c>
      <c r="AV698" s="15" t="s">
        <v>163</v>
      </c>
      <c r="AW698" s="15" t="s">
        <v>37</v>
      </c>
      <c r="AX698" s="15" t="s">
        <v>84</v>
      </c>
      <c r="AY698" s="227" t="s">
        <v>157</v>
      </c>
    </row>
    <row r="699" spans="1:65" s="2" customFormat="1" ht="14.4" customHeight="1">
      <c r="A699" s="36"/>
      <c r="B699" s="37"/>
      <c r="C699" s="239" t="s">
        <v>727</v>
      </c>
      <c r="D699" s="239" t="s">
        <v>311</v>
      </c>
      <c r="E699" s="240" t="s">
        <v>728</v>
      </c>
      <c r="F699" s="241" t="s">
        <v>729</v>
      </c>
      <c r="G699" s="242" t="s">
        <v>162</v>
      </c>
      <c r="H699" s="243">
        <v>1</v>
      </c>
      <c r="I699" s="244"/>
      <c r="J699" s="245">
        <f>ROUND(I699*H699,2)</f>
        <v>0</v>
      </c>
      <c r="K699" s="246"/>
      <c r="L699" s="247"/>
      <c r="M699" s="248" t="s">
        <v>19</v>
      </c>
      <c r="N699" s="249" t="s">
        <v>47</v>
      </c>
      <c r="O699" s="66"/>
      <c r="P699" s="186">
        <f>O699*H699</f>
        <v>0</v>
      </c>
      <c r="Q699" s="186">
        <v>0.096</v>
      </c>
      <c r="R699" s="186">
        <f>Q699*H699</f>
        <v>0.096</v>
      </c>
      <c r="S699" s="186">
        <v>0</v>
      </c>
      <c r="T699" s="187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88" t="s">
        <v>211</v>
      </c>
      <c r="AT699" s="188" t="s">
        <v>311</v>
      </c>
      <c r="AU699" s="188" t="s">
        <v>86</v>
      </c>
      <c r="AY699" s="19" t="s">
        <v>157</v>
      </c>
      <c r="BE699" s="189">
        <f>IF(N699="základní",J699,0)</f>
        <v>0</v>
      </c>
      <c r="BF699" s="189">
        <f>IF(N699="snížená",J699,0)</f>
        <v>0</v>
      </c>
      <c r="BG699" s="189">
        <f>IF(N699="zákl. přenesená",J699,0)</f>
        <v>0</v>
      </c>
      <c r="BH699" s="189">
        <f>IF(N699="sníž. přenesená",J699,0)</f>
        <v>0</v>
      </c>
      <c r="BI699" s="189">
        <f>IF(N699="nulová",J699,0)</f>
        <v>0</v>
      </c>
      <c r="BJ699" s="19" t="s">
        <v>84</v>
      </c>
      <c r="BK699" s="189">
        <f>ROUND(I699*H699,2)</f>
        <v>0</v>
      </c>
      <c r="BL699" s="19" t="s">
        <v>163</v>
      </c>
      <c r="BM699" s="188" t="s">
        <v>730</v>
      </c>
    </row>
    <row r="700" spans="2:51" s="13" customFormat="1" ht="10">
      <c r="B700" s="190"/>
      <c r="C700" s="191"/>
      <c r="D700" s="192" t="s">
        <v>165</v>
      </c>
      <c r="E700" s="193" t="s">
        <v>19</v>
      </c>
      <c r="F700" s="194" t="s">
        <v>289</v>
      </c>
      <c r="G700" s="191"/>
      <c r="H700" s="193" t="s">
        <v>19</v>
      </c>
      <c r="I700" s="195"/>
      <c r="J700" s="191"/>
      <c r="K700" s="191"/>
      <c r="L700" s="196"/>
      <c r="M700" s="197"/>
      <c r="N700" s="198"/>
      <c r="O700" s="198"/>
      <c r="P700" s="198"/>
      <c r="Q700" s="198"/>
      <c r="R700" s="198"/>
      <c r="S700" s="198"/>
      <c r="T700" s="199"/>
      <c r="AT700" s="200" t="s">
        <v>165</v>
      </c>
      <c r="AU700" s="200" t="s">
        <v>86</v>
      </c>
      <c r="AV700" s="13" t="s">
        <v>84</v>
      </c>
      <c r="AW700" s="13" t="s">
        <v>37</v>
      </c>
      <c r="AX700" s="13" t="s">
        <v>76</v>
      </c>
      <c r="AY700" s="200" t="s">
        <v>157</v>
      </c>
    </row>
    <row r="701" spans="2:51" s="13" customFormat="1" ht="10">
      <c r="B701" s="190"/>
      <c r="C701" s="191"/>
      <c r="D701" s="192" t="s">
        <v>165</v>
      </c>
      <c r="E701" s="193" t="s">
        <v>19</v>
      </c>
      <c r="F701" s="194" t="s">
        <v>357</v>
      </c>
      <c r="G701" s="191"/>
      <c r="H701" s="193" t="s">
        <v>19</v>
      </c>
      <c r="I701" s="195"/>
      <c r="J701" s="191"/>
      <c r="K701" s="191"/>
      <c r="L701" s="196"/>
      <c r="M701" s="197"/>
      <c r="N701" s="198"/>
      <c r="O701" s="198"/>
      <c r="P701" s="198"/>
      <c r="Q701" s="198"/>
      <c r="R701" s="198"/>
      <c r="S701" s="198"/>
      <c r="T701" s="199"/>
      <c r="AT701" s="200" t="s">
        <v>165</v>
      </c>
      <c r="AU701" s="200" t="s">
        <v>86</v>
      </c>
      <c r="AV701" s="13" t="s">
        <v>84</v>
      </c>
      <c r="AW701" s="13" t="s">
        <v>37</v>
      </c>
      <c r="AX701" s="13" t="s">
        <v>76</v>
      </c>
      <c r="AY701" s="200" t="s">
        <v>157</v>
      </c>
    </row>
    <row r="702" spans="2:51" s="13" customFormat="1" ht="10">
      <c r="B702" s="190"/>
      <c r="C702" s="191"/>
      <c r="D702" s="192" t="s">
        <v>165</v>
      </c>
      <c r="E702" s="193" t="s">
        <v>19</v>
      </c>
      <c r="F702" s="194" t="s">
        <v>722</v>
      </c>
      <c r="G702" s="191"/>
      <c r="H702" s="193" t="s">
        <v>19</v>
      </c>
      <c r="I702" s="195"/>
      <c r="J702" s="191"/>
      <c r="K702" s="191"/>
      <c r="L702" s="196"/>
      <c r="M702" s="197"/>
      <c r="N702" s="198"/>
      <c r="O702" s="198"/>
      <c r="P702" s="198"/>
      <c r="Q702" s="198"/>
      <c r="R702" s="198"/>
      <c r="S702" s="198"/>
      <c r="T702" s="199"/>
      <c r="AT702" s="200" t="s">
        <v>165</v>
      </c>
      <c r="AU702" s="200" t="s">
        <v>86</v>
      </c>
      <c r="AV702" s="13" t="s">
        <v>84</v>
      </c>
      <c r="AW702" s="13" t="s">
        <v>37</v>
      </c>
      <c r="AX702" s="13" t="s">
        <v>76</v>
      </c>
      <c r="AY702" s="200" t="s">
        <v>157</v>
      </c>
    </row>
    <row r="703" spans="2:51" s="13" customFormat="1" ht="10">
      <c r="B703" s="190"/>
      <c r="C703" s="191"/>
      <c r="D703" s="192" t="s">
        <v>165</v>
      </c>
      <c r="E703" s="193" t="s">
        <v>19</v>
      </c>
      <c r="F703" s="194" t="s">
        <v>723</v>
      </c>
      <c r="G703" s="191"/>
      <c r="H703" s="193" t="s">
        <v>19</v>
      </c>
      <c r="I703" s="195"/>
      <c r="J703" s="191"/>
      <c r="K703" s="191"/>
      <c r="L703" s="196"/>
      <c r="M703" s="197"/>
      <c r="N703" s="198"/>
      <c r="O703" s="198"/>
      <c r="P703" s="198"/>
      <c r="Q703" s="198"/>
      <c r="R703" s="198"/>
      <c r="S703" s="198"/>
      <c r="T703" s="199"/>
      <c r="AT703" s="200" t="s">
        <v>165</v>
      </c>
      <c r="AU703" s="200" t="s">
        <v>86</v>
      </c>
      <c r="AV703" s="13" t="s">
        <v>84</v>
      </c>
      <c r="AW703" s="13" t="s">
        <v>37</v>
      </c>
      <c r="AX703" s="13" t="s">
        <v>76</v>
      </c>
      <c r="AY703" s="200" t="s">
        <v>157</v>
      </c>
    </row>
    <row r="704" spans="2:51" s="13" customFormat="1" ht="10">
      <c r="B704" s="190"/>
      <c r="C704" s="191"/>
      <c r="D704" s="192" t="s">
        <v>165</v>
      </c>
      <c r="E704" s="193" t="s">
        <v>19</v>
      </c>
      <c r="F704" s="194" t="s">
        <v>606</v>
      </c>
      <c r="G704" s="191"/>
      <c r="H704" s="193" t="s">
        <v>19</v>
      </c>
      <c r="I704" s="195"/>
      <c r="J704" s="191"/>
      <c r="K704" s="191"/>
      <c r="L704" s="196"/>
      <c r="M704" s="197"/>
      <c r="N704" s="198"/>
      <c r="O704" s="198"/>
      <c r="P704" s="198"/>
      <c r="Q704" s="198"/>
      <c r="R704" s="198"/>
      <c r="S704" s="198"/>
      <c r="T704" s="199"/>
      <c r="AT704" s="200" t="s">
        <v>165</v>
      </c>
      <c r="AU704" s="200" t="s">
        <v>86</v>
      </c>
      <c r="AV704" s="13" t="s">
        <v>84</v>
      </c>
      <c r="AW704" s="13" t="s">
        <v>37</v>
      </c>
      <c r="AX704" s="13" t="s">
        <v>76</v>
      </c>
      <c r="AY704" s="200" t="s">
        <v>157</v>
      </c>
    </row>
    <row r="705" spans="2:51" s="14" customFormat="1" ht="10">
      <c r="B705" s="201"/>
      <c r="C705" s="202"/>
      <c r="D705" s="192" t="s">
        <v>165</v>
      </c>
      <c r="E705" s="203" t="s">
        <v>19</v>
      </c>
      <c r="F705" s="204" t="s">
        <v>724</v>
      </c>
      <c r="G705" s="202"/>
      <c r="H705" s="205">
        <v>1</v>
      </c>
      <c r="I705" s="206"/>
      <c r="J705" s="202"/>
      <c r="K705" s="202"/>
      <c r="L705" s="207"/>
      <c r="M705" s="208"/>
      <c r="N705" s="209"/>
      <c r="O705" s="209"/>
      <c r="P705" s="209"/>
      <c r="Q705" s="209"/>
      <c r="R705" s="209"/>
      <c r="S705" s="209"/>
      <c r="T705" s="210"/>
      <c r="AT705" s="211" t="s">
        <v>165</v>
      </c>
      <c r="AU705" s="211" t="s">
        <v>86</v>
      </c>
      <c r="AV705" s="14" t="s">
        <v>86</v>
      </c>
      <c r="AW705" s="14" t="s">
        <v>37</v>
      </c>
      <c r="AX705" s="14" t="s">
        <v>84</v>
      </c>
      <c r="AY705" s="211" t="s">
        <v>157</v>
      </c>
    </row>
    <row r="706" spans="1:65" s="2" customFormat="1" ht="14.4" customHeight="1">
      <c r="A706" s="36"/>
      <c r="B706" s="37"/>
      <c r="C706" s="239" t="s">
        <v>731</v>
      </c>
      <c r="D706" s="239" t="s">
        <v>311</v>
      </c>
      <c r="E706" s="240" t="s">
        <v>732</v>
      </c>
      <c r="F706" s="241" t="s">
        <v>733</v>
      </c>
      <c r="G706" s="242" t="s">
        <v>162</v>
      </c>
      <c r="H706" s="243">
        <v>1</v>
      </c>
      <c r="I706" s="244"/>
      <c r="J706" s="245">
        <f>ROUND(I706*H706,2)</f>
        <v>0</v>
      </c>
      <c r="K706" s="246"/>
      <c r="L706" s="247"/>
      <c r="M706" s="248" t="s">
        <v>19</v>
      </c>
      <c r="N706" s="249" t="s">
        <v>47</v>
      </c>
      <c r="O706" s="66"/>
      <c r="P706" s="186">
        <f>O706*H706</f>
        <v>0</v>
      </c>
      <c r="Q706" s="186">
        <v>0.192</v>
      </c>
      <c r="R706" s="186">
        <f>Q706*H706</f>
        <v>0.192</v>
      </c>
      <c r="S706" s="186">
        <v>0</v>
      </c>
      <c r="T706" s="187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8" t="s">
        <v>211</v>
      </c>
      <c r="AT706" s="188" t="s">
        <v>311</v>
      </c>
      <c r="AU706" s="188" t="s">
        <v>86</v>
      </c>
      <c r="AY706" s="19" t="s">
        <v>157</v>
      </c>
      <c r="BE706" s="189">
        <f>IF(N706="základní",J706,0)</f>
        <v>0</v>
      </c>
      <c r="BF706" s="189">
        <f>IF(N706="snížená",J706,0)</f>
        <v>0</v>
      </c>
      <c r="BG706" s="189">
        <f>IF(N706="zákl. přenesená",J706,0)</f>
        <v>0</v>
      </c>
      <c r="BH706" s="189">
        <f>IF(N706="sníž. přenesená",J706,0)</f>
        <v>0</v>
      </c>
      <c r="BI706" s="189">
        <f>IF(N706="nulová",J706,0)</f>
        <v>0</v>
      </c>
      <c r="BJ706" s="19" t="s">
        <v>84</v>
      </c>
      <c r="BK706" s="189">
        <f>ROUND(I706*H706,2)</f>
        <v>0</v>
      </c>
      <c r="BL706" s="19" t="s">
        <v>163</v>
      </c>
      <c r="BM706" s="188" t="s">
        <v>734</v>
      </c>
    </row>
    <row r="707" spans="2:51" s="13" customFormat="1" ht="10">
      <c r="B707" s="190"/>
      <c r="C707" s="191"/>
      <c r="D707" s="192" t="s">
        <v>165</v>
      </c>
      <c r="E707" s="193" t="s">
        <v>19</v>
      </c>
      <c r="F707" s="194" t="s">
        <v>289</v>
      </c>
      <c r="G707" s="191"/>
      <c r="H707" s="193" t="s">
        <v>19</v>
      </c>
      <c r="I707" s="195"/>
      <c r="J707" s="191"/>
      <c r="K707" s="191"/>
      <c r="L707" s="196"/>
      <c r="M707" s="197"/>
      <c r="N707" s="198"/>
      <c r="O707" s="198"/>
      <c r="P707" s="198"/>
      <c r="Q707" s="198"/>
      <c r="R707" s="198"/>
      <c r="S707" s="198"/>
      <c r="T707" s="199"/>
      <c r="AT707" s="200" t="s">
        <v>165</v>
      </c>
      <c r="AU707" s="200" t="s">
        <v>86</v>
      </c>
      <c r="AV707" s="13" t="s">
        <v>84</v>
      </c>
      <c r="AW707" s="13" t="s">
        <v>37</v>
      </c>
      <c r="AX707" s="13" t="s">
        <v>76</v>
      </c>
      <c r="AY707" s="200" t="s">
        <v>157</v>
      </c>
    </row>
    <row r="708" spans="2:51" s="13" customFormat="1" ht="10">
      <c r="B708" s="190"/>
      <c r="C708" s="191"/>
      <c r="D708" s="192" t="s">
        <v>165</v>
      </c>
      <c r="E708" s="193" t="s">
        <v>19</v>
      </c>
      <c r="F708" s="194" t="s">
        <v>357</v>
      </c>
      <c r="G708" s="191"/>
      <c r="H708" s="193" t="s">
        <v>19</v>
      </c>
      <c r="I708" s="195"/>
      <c r="J708" s="191"/>
      <c r="K708" s="191"/>
      <c r="L708" s="196"/>
      <c r="M708" s="197"/>
      <c r="N708" s="198"/>
      <c r="O708" s="198"/>
      <c r="P708" s="198"/>
      <c r="Q708" s="198"/>
      <c r="R708" s="198"/>
      <c r="S708" s="198"/>
      <c r="T708" s="199"/>
      <c r="AT708" s="200" t="s">
        <v>165</v>
      </c>
      <c r="AU708" s="200" t="s">
        <v>86</v>
      </c>
      <c r="AV708" s="13" t="s">
        <v>84</v>
      </c>
      <c r="AW708" s="13" t="s">
        <v>37</v>
      </c>
      <c r="AX708" s="13" t="s">
        <v>76</v>
      </c>
      <c r="AY708" s="200" t="s">
        <v>157</v>
      </c>
    </row>
    <row r="709" spans="2:51" s="13" customFormat="1" ht="10">
      <c r="B709" s="190"/>
      <c r="C709" s="191"/>
      <c r="D709" s="192" t="s">
        <v>165</v>
      </c>
      <c r="E709" s="193" t="s">
        <v>19</v>
      </c>
      <c r="F709" s="194" t="s">
        <v>722</v>
      </c>
      <c r="G709" s="191"/>
      <c r="H709" s="193" t="s">
        <v>19</v>
      </c>
      <c r="I709" s="195"/>
      <c r="J709" s="191"/>
      <c r="K709" s="191"/>
      <c r="L709" s="196"/>
      <c r="M709" s="197"/>
      <c r="N709" s="198"/>
      <c r="O709" s="198"/>
      <c r="P709" s="198"/>
      <c r="Q709" s="198"/>
      <c r="R709" s="198"/>
      <c r="S709" s="198"/>
      <c r="T709" s="199"/>
      <c r="AT709" s="200" t="s">
        <v>165</v>
      </c>
      <c r="AU709" s="200" t="s">
        <v>86</v>
      </c>
      <c r="AV709" s="13" t="s">
        <v>84</v>
      </c>
      <c r="AW709" s="13" t="s">
        <v>37</v>
      </c>
      <c r="AX709" s="13" t="s">
        <v>76</v>
      </c>
      <c r="AY709" s="200" t="s">
        <v>157</v>
      </c>
    </row>
    <row r="710" spans="2:51" s="13" customFormat="1" ht="10">
      <c r="B710" s="190"/>
      <c r="C710" s="191"/>
      <c r="D710" s="192" t="s">
        <v>165</v>
      </c>
      <c r="E710" s="193" t="s">
        <v>19</v>
      </c>
      <c r="F710" s="194" t="s">
        <v>725</v>
      </c>
      <c r="G710" s="191"/>
      <c r="H710" s="193" t="s">
        <v>19</v>
      </c>
      <c r="I710" s="195"/>
      <c r="J710" s="191"/>
      <c r="K710" s="191"/>
      <c r="L710" s="196"/>
      <c r="M710" s="197"/>
      <c r="N710" s="198"/>
      <c r="O710" s="198"/>
      <c r="P710" s="198"/>
      <c r="Q710" s="198"/>
      <c r="R710" s="198"/>
      <c r="S710" s="198"/>
      <c r="T710" s="199"/>
      <c r="AT710" s="200" t="s">
        <v>165</v>
      </c>
      <c r="AU710" s="200" t="s">
        <v>86</v>
      </c>
      <c r="AV710" s="13" t="s">
        <v>84</v>
      </c>
      <c r="AW710" s="13" t="s">
        <v>37</v>
      </c>
      <c r="AX710" s="13" t="s">
        <v>76</v>
      </c>
      <c r="AY710" s="200" t="s">
        <v>157</v>
      </c>
    </row>
    <row r="711" spans="2:51" s="13" customFormat="1" ht="10">
      <c r="B711" s="190"/>
      <c r="C711" s="191"/>
      <c r="D711" s="192" t="s">
        <v>165</v>
      </c>
      <c r="E711" s="193" t="s">
        <v>19</v>
      </c>
      <c r="F711" s="194" t="s">
        <v>606</v>
      </c>
      <c r="G711" s="191"/>
      <c r="H711" s="193" t="s">
        <v>19</v>
      </c>
      <c r="I711" s="195"/>
      <c r="J711" s="191"/>
      <c r="K711" s="191"/>
      <c r="L711" s="196"/>
      <c r="M711" s="197"/>
      <c r="N711" s="198"/>
      <c r="O711" s="198"/>
      <c r="P711" s="198"/>
      <c r="Q711" s="198"/>
      <c r="R711" s="198"/>
      <c r="S711" s="198"/>
      <c r="T711" s="199"/>
      <c r="AT711" s="200" t="s">
        <v>165</v>
      </c>
      <c r="AU711" s="200" t="s">
        <v>86</v>
      </c>
      <c r="AV711" s="13" t="s">
        <v>84</v>
      </c>
      <c r="AW711" s="13" t="s">
        <v>37</v>
      </c>
      <c r="AX711" s="13" t="s">
        <v>76</v>
      </c>
      <c r="AY711" s="200" t="s">
        <v>157</v>
      </c>
    </row>
    <row r="712" spans="2:51" s="14" customFormat="1" ht="10">
      <c r="B712" s="201"/>
      <c r="C712" s="202"/>
      <c r="D712" s="192" t="s">
        <v>165</v>
      </c>
      <c r="E712" s="203" t="s">
        <v>19</v>
      </c>
      <c r="F712" s="204" t="s">
        <v>726</v>
      </c>
      <c r="G712" s="202"/>
      <c r="H712" s="205">
        <v>1</v>
      </c>
      <c r="I712" s="206"/>
      <c r="J712" s="202"/>
      <c r="K712" s="202"/>
      <c r="L712" s="207"/>
      <c r="M712" s="208"/>
      <c r="N712" s="209"/>
      <c r="O712" s="209"/>
      <c r="P712" s="209"/>
      <c r="Q712" s="209"/>
      <c r="R712" s="209"/>
      <c r="S712" s="209"/>
      <c r="T712" s="210"/>
      <c r="AT712" s="211" t="s">
        <v>165</v>
      </c>
      <c r="AU712" s="211" t="s">
        <v>86</v>
      </c>
      <c r="AV712" s="14" t="s">
        <v>86</v>
      </c>
      <c r="AW712" s="14" t="s">
        <v>37</v>
      </c>
      <c r="AX712" s="14" t="s">
        <v>84</v>
      </c>
      <c r="AY712" s="211" t="s">
        <v>157</v>
      </c>
    </row>
    <row r="713" spans="1:65" s="2" customFormat="1" ht="14.4" customHeight="1">
      <c r="A713" s="36"/>
      <c r="B713" s="37"/>
      <c r="C713" s="176" t="s">
        <v>735</v>
      </c>
      <c r="D713" s="176" t="s">
        <v>159</v>
      </c>
      <c r="E713" s="177" t="s">
        <v>736</v>
      </c>
      <c r="F713" s="178" t="s">
        <v>737</v>
      </c>
      <c r="G713" s="179" t="s">
        <v>162</v>
      </c>
      <c r="H713" s="180">
        <v>2</v>
      </c>
      <c r="I713" s="181"/>
      <c r="J713" s="182">
        <f>ROUND(I713*H713,2)</f>
        <v>0</v>
      </c>
      <c r="K713" s="183"/>
      <c r="L713" s="41"/>
      <c r="M713" s="184" t="s">
        <v>19</v>
      </c>
      <c r="N713" s="185" t="s">
        <v>47</v>
      </c>
      <c r="O713" s="66"/>
      <c r="P713" s="186">
        <f>O713*H713</f>
        <v>0</v>
      </c>
      <c r="Q713" s="186">
        <v>0.021196</v>
      </c>
      <c r="R713" s="186">
        <f>Q713*H713</f>
        <v>0.042392</v>
      </c>
      <c r="S713" s="186">
        <v>0</v>
      </c>
      <c r="T713" s="187">
        <f>S713*H713</f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188" t="s">
        <v>163</v>
      </c>
      <c r="AT713" s="188" t="s">
        <v>159</v>
      </c>
      <c r="AU713" s="188" t="s">
        <v>86</v>
      </c>
      <c r="AY713" s="19" t="s">
        <v>157</v>
      </c>
      <c r="BE713" s="189">
        <f>IF(N713="základní",J713,0)</f>
        <v>0</v>
      </c>
      <c r="BF713" s="189">
        <f>IF(N713="snížená",J713,0)</f>
        <v>0</v>
      </c>
      <c r="BG713" s="189">
        <f>IF(N713="zákl. přenesená",J713,0)</f>
        <v>0</v>
      </c>
      <c r="BH713" s="189">
        <f>IF(N713="sníž. přenesená",J713,0)</f>
        <v>0</v>
      </c>
      <c r="BI713" s="189">
        <f>IF(N713="nulová",J713,0)</f>
        <v>0</v>
      </c>
      <c r="BJ713" s="19" t="s">
        <v>84</v>
      </c>
      <c r="BK713" s="189">
        <f>ROUND(I713*H713,2)</f>
        <v>0</v>
      </c>
      <c r="BL713" s="19" t="s">
        <v>163</v>
      </c>
      <c r="BM713" s="188" t="s">
        <v>738</v>
      </c>
    </row>
    <row r="714" spans="2:51" s="13" customFormat="1" ht="10">
      <c r="B714" s="190"/>
      <c r="C714" s="191"/>
      <c r="D714" s="192" t="s">
        <v>165</v>
      </c>
      <c r="E714" s="193" t="s">
        <v>19</v>
      </c>
      <c r="F714" s="194" t="s">
        <v>289</v>
      </c>
      <c r="G714" s="191"/>
      <c r="H714" s="193" t="s">
        <v>19</v>
      </c>
      <c r="I714" s="195"/>
      <c r="J714" s="191"/>
      <c r="K714" s="191"/>
      <c r="L714" s="196"/>
      <c r="M714" s="197"/>
      <c r="N714" s="198"/>
      <c r="O714" s="198"/>
      <c r="P714" s="198"/>
      <c r="Q714" s="198"/>
      <c r="R714" s="198"/>
      <c r="S714" s="198"/>
      <c r="T714" s="199"/>
      <c r="AT714" s="200" t="s">
        <v>165</v>
      </c>
      <c r="AU714" s="200" t="s">
        <v>86</v>
      </c>
      <c r="AV714" s="13" t="s">
        <v>84</v>
      </c>
      <c r="AW714" s="13" t="s">
        <v>37</v>
      </c>
      <c r="AX714" s="13" t="s">
        <v>76</v>
      </c>
      <c r="AY714" s="200" t="s">
        <v>157</v>
      </c>
    </row>
    <row r="715" spans="2:51" s="13" customFormat="1" ht="10">
      <c r="B715" s="190"/>
      <c r="C715" s="191"/>
      <c r="D715" s="192" t="s">
        <v>165</v>
      </c>
      <c r="E715" s="193" t="s">
        <v>19</v>
      </c>
      <c r="F715" s="194" t="s">
        <v>357</v>
      </c>
      <c r="G715" s="191"/>
      <c r="H715" s="193" t="s">
        <v>19</v>
      </c>
      <c r="I715" s="195"/>
      <c r="J715" s="191"/>
      <c r="K715" s="191"/>
      <c r="L715" s="196"/>
      <c r="M715" s="197"/>
      <c r="N715" s="198"/>
      <c r="O715" s="198"/>
      <c r="P715" s="198"/>
      <c r="Q715" s="198"/>
      <c r="R715" s="198"/>
      <c r="S715" s="198"/>
      <c r="T715" s="199"/>
      <c r="AT715" s="200" t="s">
        <v>165</v>
      </c>
      <c r="AU715" s="200" t="s">
        <v>86</v>
      </c>
      <c r="AV715" s="13" t="s">
        <v>84</v>
      </c>
      <c r="AW715" s="13" t="s">
        <v>37</v>
      </c>
      <c r="AX715" s="13" t="s">
        <v>76</v>
      </c>
      <c r="AY715" s="200" t="s">
        <v>157</v>
      </c>
    </row>
    <row r="716" spans="2:51" s="13" customFormat="1" ht="10">
      <c r="B716" s="190"/>
      <c r="C716" s="191"/>
      <c r="D716" s="192" t="s">
        <v>165</v>
      </c>
      <c r="E716" s="193" t="s">
        <v>19</v>
      </c>
      <c r="F716" s="194" t="s">
        <v>722</v>
      </c>
      <c r="G716" s="191"/>
      <c r="H716" s="193" t="s">
        <v>19</v>
      </c>
      <c r="I716" s="195"/>
      <c r="J716" s="191"/>
      <c r="K716" s="191"/>
      <c r="L716" s="196"/>
      <c r="M716" s="197"/>
      <c r="N716" s="198"/>
      <c r="O716" s="198"/>
      <c r="P716" s="198"/>
      <c r="Q716" s="198"/>
      <c r="R716" s="198"/>
      <c r="S716" s="198"/>
      <c r="T716" s="199"/>
      <c r="AT716" s="200" t="s">
        <v>165</v>
      </c>
      <c r="AU716" s="200" t="s">
        <v>86</v>
      </c>
      <c r="AV716" s="13" t="s">
        <v>84</v>
      </c>
      <c r="AW716" s="13" t="s">
        <v>37</v>
      </c>
      <c r="AX716" s="13" t="s">
        <v>76</v>
      </c>
      <c r="AY716" s="200" t="s">
        <v>157</v>
      </c>
    </row>
    <row r="717" spans="2:51" s="13" customFormat="1" ht="10">
      <c r="B717" s="190"/>
      <c r="C717" s="191"/>
      <c r="D717" s="192" t="s">
        <v>165</v>
      </c>
      <c r="E717" s="193" t="s">
        <v>19</v>
      </c>
      <c r="F717" s="194" t="s">
        <v>739</v>
      </c>
      <c r="G717" s="191"/>
      <c r="H717" s="193" t="s">
        <v>19</v>
      </c>
      <c r="I717" s="195"/>
      <c r="J717" s="191"/>
      <c r="K717" s="191"/>
      <c r="L717" s="196"/>
      <c r="M717" s="197"/>
      <c r="N717" s="198"/>
      <c r="O717" s="198"/>
      <c r="P717" s="198"/>
      <c r="Q717" s="198"/>
      <c r="R717" s="198"/>
      <c r="S717" s="198"/>
      <c r="T717" s="199"/>
      <c r="AT717" s="200" t="s">
        <v>165</v>
      </c>
      <c r="AU717" s="200" t="s">
        <v>86</v>
      </c>
      <c r="AV717" s="13" t="s">
        <v>84</v>
      </c>
      <c r="AW717" s="13" t="s">
        <v>37</v>
      </c>
      <c r="AX717" s="13" t="s">
        <v>76</v>
      </c>
      <c r="AY717" s="200" t="s">
        <v>157</v>
      </c>
    </row>
    <row r="718" spans="2:51" s="14" customFormat="1" ht="10">
      <c r="B718" s="201"/>
      <c r="C718" s="202"/>
      <c r="D718" s="192" t="s">
        <v>165</v>
      </c>
      <c r="E718" s="203" t="s">
        <v>19</v>
      </c>
      <c r="F718" s="204" t="s">
        <v>740</v>
      </c>
      <c r="G718" s="202"/>
      <c r="H718" s="205">
        <v>1</v>
      </c>
      <c r="I718" s="206"/>
      <c r="J718" s="202"/>
      <c r="K718" s="202"/>
      <c r="L718" s="207"/>
      <c r="M718" s="208"/>
      <c r="N718" s="209"/>
      <c r="O718" s="209"/>
      <c r="P718" s="209"/>
      <c r="Q718" s="209"/>
      <c r="R718" s="209"/>
      <c r="S718" s="209"/>
      <c r="T718" s="210"/>
      <c r="AT718" s="211" t="s">
        <v>165</v>
      </c>
      <c r="AU718" s="211" t="s">
        <v>86</v>
      </c>
      <c r="AV718" s="14" t="s">
        <v>86</v>
      </c>
      <c r="AW718" s="14" t="s">
        <v>37</v>
      </c>
      <c r="AX718" s="14" t="s">
        <v>76</v>
      </c>
      <c r="AY718" s="211" t="s">
        <v>157</v>
      </c>
    </row>
    <row r="719" spans="2:51" s="13" customFormat="1" ht="10">
      <c r="B719" s="190"/>
      <c r="C719" s="191"/>
      <c r="D719" s="192" t="s">
        <v>165</v>
      </c>
      <c r="E719" s="193" t="s">
        <v>19</v>
      </c>
      <c r="F719" s="194" t="s">
        <v>741</v>
      </c>
      <c r="G719" s="191"/>
      <c r="H719" s="193" t="s">
        <v>19</v>
      </c>
      <c r="I719" s="195"/>
      <c r="J719" s="191"/>
      <c r="K719" s="191"/>
      <c r="L719" s="196"/>
      <c r="M719" s="197"/>
      <c r="N719" s="198"/>
      <c r="O719" s="198"/>
      <c r="P719" s="198"/>
      <c r="Q719" s="198"/>
      <c r="R719" s="198"/>
      <c r="S719" s="198"/>
      <c r="T719" s="199"/>
      <c r="AT719" s="200" t="s">
        <v>165</v>
      </c>
      <c r="AU719" s="200" t="s">
        <v>86</v>
      </c>
      <c r="AV719" s="13" t="s">
        <v>84</v>
      </c>
      <c r="AW719" s="13" t="s">
        <v>37</v>
      </c>
      <c r="AX719" s="13" t="s">
        <v>76</v>
      </c>
      <c r="AY719" s="200" t="s">
        <v>157</v>
      </c>
    </row>
    <row r="720" spans="2:51" s="14" customFormat="1" ht="10">
      <c r="B720" s="201"/>
      <c r="C720" s="202"/>
      <c r="D720" s="192" t="s">
        <v>165</v>
      </c>
      <c r="E720" s="203" t="s">
        <v>19</v>
      </c>
      <c r="F720" s="204" t="s">
        <v>742</v>
      </c>
      <c r="G720" s="202"/>
      <c r="H720" s="205">
        <v>1</v>
      </c>
      <c r="I720" s="206"/>
      <c r="J720" s="202"/>
      <c r="K720" s="202"/>
      <c r="L720" s="207"/>
      <c r="M720" s="208"/>
      <c r="N720" s="209"/>
      <c r="O720" s="209"/>
      <c r="P720" s="209"/>
      <c r="Q720" s="209"/>
      <c r="R720" s="209"/>
      <c r="S720" s="209"/>
      <c r="T720" s="210"/>
      <c r="AT720" s="211" t="s">
        <v>165</v>
      </c>
      <c r="AU720" s="211" t="s">
        <v>86</v>
      </c>
      <c r="AV720" s="14" t="s">
        <v>86</v>
      </c>
      <c r="AW720" s="14" t="s">
        <v>37</v>
      </c>
      <c r="AX720" s="14" t="s">
        <v>76</v>
      </c>
      <c r="AY720" s="211" t="s">
        <v>157</v>
      </c>
    </row>
    <row r="721" spans="2:51" s="15" customFormat="1" ht="10">
      <c r="B721" s="217"/>
      <c r="C721" s="218"/>
      <c r="D721" s="192" t="s">
        <v>165</v>
      </c>
      <c r="E721" s="219" t="s">
        <v>19</v>
      </c>
      <c r="F721" s="220" t="s">
        <v>183</v>
      </c>
      <c r="G721" s="218"/>
      <c r="H721" s="221">
        <v>2</v>
      </c>
      <c r="I721" s="222"/>
      <c r="J721" s="218"/>
      <c r="K721" s="218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165</v>
      </c>
      <c r="AU721" s="227" t="s">
        <v>86</v>
      </c>
      <c r="AV721" s="15" t="s">
        <v>163</v>
      </c>
      <c r="AW721" s="15" t="s">
        <v>37</v>
      </c>
      <c r="AX721" s="15" t="s">
        <v>84</v>
      </c>
      <c r="AY721" s="227" t="s">
        <v>157</v>
      </c>
    </row>
    <row r="722" spans="1:65" s="2" customFormat="1" ht="14.4" customHeight="1">
      <c r="A722" s="36"/>
      <c r="B722" s="37"/>
      <c r="C722" s="239" t="s">
        <v>743</v>
      </c>
      <c r="D722" s="239" t="s">
        <v>311</v>
      </c>
      <c r="E722" s="240" t="s">
        <v>744</v>
      </c>
      <c r="F722" s="241" t="s">
        <v>745</v>
      </c>
      <c r="G722" s="242" t="s">
        <v>162</v>
      </c>
      <c r="H722" s="243">
        <v>1</v>
      </c>
      <c r="I722" s="244"/>
      <c r="J722" s="245">
        <f>ROUND(I722*H722,2)</f>
        <v>0</v>
      </c>
      <c r="K722" s="246"/>
      <c r="L722" s="247"/>
      <c r="M722" s="248" t="s">
        <v>19</v>
      </c>
      <c r="N722" s="249" t="s">
        <v>47</v>
      </c>
      <c r="O722" s="66"/>
      <c r="P722" s="186">
        <f>O722*H722</f>
        <v>0</v>
      </c>
      <c r="Q722" s="186">
        <v>0.312</v>
      </c>
      <c r="R722" s="186">
        <f>Q722*H722</f>
        <v>0.312</v>
      </c>
      <c r="S722" s="186">
        <v>0</v>
      </c>
      <c r="T722" s="187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188" t="s">
        <v>211</v>
      </c>
      <c r="AT722" s="188" t="s">
        <v>311</v>
      </c>
      <c r="AU722" s="188" t="s">
        <v>86</v>
      </c>
      <c r="AY722" s="19" t="s">
        <v>157</v>
      </c>
      <c r="BE722" s="189">
        <f>IF(N722="základní",J722,0)</f>
        <v>0</v>
      </c>
      <c r="BF722" s="189">
        <f>IF(N722="snížená",J722,0)</f>
        <v>0</v>
      </c>
      <c r="BG722" s="189">
        <f>IF(N722="zákl. přenesená",J722,0)</f>
        <v>0</v>
      </c>
      <c r="BH722" s="189">
        <f>IF(N722="sníž. přenesená",J722,0)</f>
        <v>0</v>
      </c>
      <c r="BI722" s="189">
        <f>IF(N722="nulová",J722,0)</f>
        <v>0</v>
      </c>
      <c r="BJ722" s="19" t="s">
        <v>84</v>
      </c>
      <c r="BK722" s="189">
        <f>ROUND(I722*H722,2)</f>
        <v>0</v>
      </c>
      <c r="BL722" s="19" t="s">
        <v>163</v>
      </c>
      <c r="BM722" s="188" t="s">
        <v>746</v>
      </c>
    </row>
    <row r="723" spans="2:51" s="13" customFormat="1" ht="10">
      <c r="B723" s="190"/>
      <c r="C723" s="191"/>
      <c r="D723" s="192" t="s">
        <v>165</v>
      </c>
      <c r="E723" s="193" t="s">
        <v>19</v>
      </c>
      <c r="F723" s="194" t="s">
        <v>289</v>
      </c>
      <c r="G723" s="191"/>
      <c r="H723" s="193" t="s">
        <v>19</v>
      </c>
      <c r="I723" s="195"/>
      <c r="J723" s="191"/>
      <c r="K723" s="191"/>
      <c r="L723" s="196"/>
      <c r="M723" s="197"/>
      <c r="N723" s="198"/>
      <c r="O723" s="198"/>
      <c r="P723" s="198"/>
      <c r="Q723" s="198"/>
      <c r="R723" s="198"/>
      <c r="S723" s="198"/>
      <c r="T723" s="199"/>
      <c r="AT723" s="200" t="s">
        <v>165</v>
      </c>
      <c r="AU723" s="200" t="s">
        <v>86</v>
      </c>
      <c r="AV723" s="13" t="s">
        <v>84</v>
      </c>
      <c r="AW723" s="13" t="s">
        <v>37</v>
      </c>
      <c r="AX723" s="13" t="s">
        <v>76</v>
      </c>
      <c r="AY723" s="200" t="s">
        <v>157</v>
      </c>
    </row>
    <row r="724" spans="2:51" s="13" customFormat="1" ht="10">
      <c r="B724" s="190"/>
      <c r="C724" s="191"/>
      <c r="D724" s="192" t="s">
        <v>165</v>
      </c>
      <c r="E724" s="193" t="s">
        <v>19</v>
      </c>
      <c r="F724" s="194" t="s">
        <v>357</v>
      </c>
      <c r="G724" s="191"/>
      <c r="H724" s="193" t="s">
        <v>19</v>
      </c>
      <c r="I724" s="195"/>
      <c r="J724" s="191"/>
      <c r="K724" s="191"/>
      <c r="L724" s="196"/>
      <c r="M724" s="197"/>
      <c r="N724" s="198"/>
      <c r="O724" s="198"/>
      <c r="P724" s="198"/>
      <c r="Q724" s="198"/>
      <c r="R724" s="198"/>
      <c r="S724" s="198"/>
      <c r="T724" s="199"/>
      <c r="AT724" s="200" t="s">
        <v>165</v>
      </c>
      <c r="AU724" s="200" t="s">
        <v>86</v>
      </c>
      <c r="AV724" s="13" t="s">
        <v>84</v>
      </c>
      <c r="AW724" s="13" t="s">
        <v>37</v>
      </c>
      <c r="AX724" s="13" t="s">
        <v>76</v>
      </c>
      <c r="AY724" s="200" t="s">
        <v>157</v>
      </c>
    </row>
    <row r="725" spans="2:51" s="13" customFormat="1" ht="10">
      <c r="B725" s="190"/>
      <c r="C725" s="191"/>
      <c r="D725" s="192" t="s">
        <v>165</v>
      </c>
      <c r="E725" s="193" t="s">
        <v>19</v>
      </c>
      <c r="F725" s="194" t="s">
        <v>722</v>
      </c>
      <c r="G725" s="191"/>
      <c r="H725" s="193" t="s">
        <v>19</v>
      </c>
      <c r="I725" s="195"/>
      <c r="J725" s="191"/>
      <c r="K725" s="191"/>
      <c r="L725" s="196"/>
      <c r="M725" s="197"/>
      <c r="N725" s="198"/>
      <c r="O725" s="198"/>
      <c r="P725" s="198"/>
      <c r="Q725" s="198"/>
      <c r="R725" s="198"/>
      <c r="S725" s="198"/>
      <c r="T725" s="199"/>
      <c r="AT725" s="200" t="s">
        <v>165</v>
      </c>
      <c r="AU725" s="200" t="s">
        <v>86</v>
      </c>
      <c r="AV725" s="13" t="s">
        <v>84</v>
      </c>
      <c r="AW725" s="13" t="s">
        <v>37</v>
      </c>
      <c r="AX725" s="13" t="s">
        <v>76</v>
      </c>
      <c r="AY725" s="200" t="s">
        <v>157</v>
      </c>
    </row>
    <row r="726" spans="2:51" s="13" customFormat="1" ht="10">
      <c r="B726" s="190"/>
      <c r="C726" s="191"/>
      <c r="D726" s="192" t="s">
        <v>165</v>
      </c>
      <c r="E726" s="193" t="s">
        <v>19</v>
      </c>
      <c r="F726" s="194" t="s">
        <v>747</v>
      </c>
      <c r="G726" s="191"/>
      <c r="H726" s="193" t="s">
        <v>19</v>
      </c>
      <c r="I726" s="195"/>
      <c r="J726" s="191"/>
      <c r="K726" s="191"/>
      <c r="L726" s="196"/>
      <c r="M726" s="197"/>
      <c r="N726" s="198"/>
      <c r="O726" s="198"/>
      <c r="P726" s="198"/>
      <c r="Q726" s="198"/>
      <c r="R726" s="198"/>
      <c r="S726" s="198"/>
      <c r="T726" s="199"/>
      <c r="AT726" s="200" t="s">
        <v>165</v>
      </c>
      <c r="AU726" s="200" t="s">
        <v>86</v>
      </c>
      <c r="AV726" s="13" t="s">
        <v>84</v>
      </c>
      <c r="AW726" s="13" t="s">
        <v>37</v>
      </c>
      <c r="AX726" s="13" t="s">
        <v>76</v>
      </c>
      <c r="AY726" s="200" t="s">
        <v>157</v>
      </c>
    </row>
    <row r="727" spans="2:51" s="13" customFormat="1" ht="10">
      <c r="B727" s="190"/>
      <c r="C727" s="191"/>
      <c r="D727" s="192" t="s">
        <v>165</v>
      </c>
      <c r="E727" s="193" t="s">
        <v>19</v>
      </c>
      <c r="F727" s="194" t="s">
        <v>606</v>
      </c>
      <c r="G727" s="191"/>
      <c r="H727" s="193" t="s">
        <v>19</v>
      </c>
      <c r="I727" s="195"/>
      <c r="J727" s="191"/>
      <c r="K727" s="191"/>
      <c r="L727" s="196"/>
      <c r="M727" s="197"/>
      <c r="N727" s="198"/>
      <c r="O727" s="198"/>
      <c r="P727" s="198"/>
      <c r="Q727" s="198"/>
      <c r="R727" s="198"/>
      <c r="S727" s="198"/>
      <c r="T727" s="199"/>
      <c r="AT727" s="200" t="s">
        <v>165</v>
      </c>
      <c r="AU727" s="200" t="s">
        <v>86</v>
      </c>
      <c r="AV727" s="13" t="s">
        <v>84</v>
      </c>
      <c r="AW727" s="13" t="s">
        <v>37</v>
      </c>
      <c r="AX727" s="13" t="s">
        <v>76</v>
      </c>
      <c r="AY727" s="200" t="s">
        <v>157</v>
      </c>
    </row>
    <row r="728" spans="2:51" s="14" customFormat="1" ht="10">
      <c r="B728" s="201"/>
      <c r="C728" s="202"/>
      <c r="D728" s="192" t="s">
        <v>165</v>
      </c>
      <c r="E728" s="203" t="s">
        <v>19</v>
      </c>
      <c r="F728" s="204" t="s">
        <v>748</v>
      </c>
      <c r="G728" s="202"/>
      <c r="H728" s="205">
        <v>1</v>
      </c>
      <c r="I728" s="206"/>
      <c r="J728" s="202"/>
      <c r="K728" s="202"/>
      <c r="L728" s="207"/>
      <c r="M728" s="208"/>
      <c r="N728" s="209"/>
      <c r="O728" s="209"/>
      <c r="P728" s="209"/>
      <c r="Q728" s="209"/>
      <c r="R728" s="209"/>
      <c r="S728" s="209"/>
      <c r="T728" s="210"/>
      <c r="AT728" s="211" t="s">
        <v>165</v>
      </c>
      <c r="AU728" s="211" t="s">
        <v>86</v>
      </c>
      <c r="AV728" s="14" t="s">
        <v>86</v>
      </c>
      <c r="AW728" s="14" t="s">
        <v>37</v>
      </c>
      <c r="AX728" s="14" t="s">
        <v>84</v>
      </c>
      <c r="AY728" s="211" t="s">
        <v>157</v>
      </c>
    </row>
    <row r="729" spans="1:65" s="2" customFormat="1" ht="14.4" customHeight="1">
      <c r="A729" s="36"/>
      <c r="B729" s="37"/>
      <c r="C729" s="239" t="s">
        <v>749</v>
      </c>
      <c r="D729" s="239" t="s">
        <v>311</v>
      </c>
      <c r="E729" s="240" t="s">
        <v>750</v>
      </c>
      <c r="F729" s="241" t="s">
        <v>751</v>
      </c>
      <c r="G729" s="242" t="s">
        <v>162</v>
      </c>
      <c r="H729" s="243">
        <v>1</v>
      </c>
      <c r="I729" s="244"/>
      <c r="J729" s="245">
        <f>ROUND(I729*H729,2)</f>
        <v>0</v>
      </c>
      <c r="K729" s="246"/>
      <c r="L729" s="247"/>
      <c r="M729" s="248" t="s">
        <v>19</v>
      </c>
      <c r="N729" s="249" t="s">
        <v>47</v>
      </c>
      <c r="O729" s="66"/>
      <c r="P729" s="186">
        <f>O729*H729</f>
        <v>0</v>
      </c>
      <c r="Q729" s="186">
        <v>0.384</v>
      </c>
      <c r="R729" s="186">
        <f>Q729*H729</f>
        <v>0.384</v>
      </c>
      <c r="S729" s="186">
        <v>0</v>
      </c>
      <c r="T729" s="187">
        <f>S729*H729</f>
        <v>0</v>
      </c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R729" s="188" t="s">
        <v>211</v>
      </c>
      <c r="AT729" s="188" t="s">
        <v>311</v>
      </c>
      <c r="AU729" s="188" t="s">
        <v>86</v>
      </c>
      <c r="AY729" s="19" t="s">
        <v>157</v>
      </c>
      <c r="BE729" s="189">
        <f>IF(N729="základní",J729,0)</f>
        <v>0</v>
      </c>
      <c r="BF729" s="189">
        <f>IF(N729="snížená",J729,0)</f>
        <v>0</v>
      </c>
      <c r="BG729" s="189">
        <f>IF(N729="zákl. přenesená",J729,0)</f>
        <v>0</v>
      </c>
      <c r="BH729" s="189">
        <f>IF(N729="sníž. přenesená",J729,0)</f>
        <v>0</v>
      </c>
      <c r="BI729" s="189">
        <f>IF(N729="nulová",J729,0)</f>
        <v>0</v>
      </c>
      <c r="BJ729" s="19" t="s">
        <v>84</v>
      </c>
      <c r="BK729" s="189">
        <f>ROUND(I729*H729,2)</f>
        <v>0</v>
      </c>
      <c r="BL729" s="19" t="s">
        <v>163</v>
      </c>
      <c r="BM729" s="188" t="s">
        <v>752</v>
      </c>
    </row>
    <row r="730" spans="2:51" s="13" customFormat="1" ht="10">
      <c r="B730" s="190"/>
      <c r="C730" s="191"/>
      <c r="D730" s="192" t="s">
        <v>165</v>
      </c>
      <c r="E730" s="193" t="s">
        <v>19</v>
      </c>
      <c r="F730" s="194" t="s">
        <v>289</v>
      </c>
      <c r="G730" s="191"/>
      <c r="H730" s="193" t="s">
        <v>19</v>
      </c>
      <c r="I730" s="195"/>
      <c r="J730" s="191"/>
      <c r="K730" s="191"/>
      <c r="L730" s="196"/>
      <c r="M730" s="197"/>
      <c r="N730" s="198"/>
      <c r="O730" s="198"/>
      <c r="P730" s="198"/>
      <c r="Q730" s="198"/>
      <c r="R730" s="198"/>
      <c r="S730" s="198"/>
      <c r="T730" s="199"/>
      <c r="AT730" s="200" t="s">
        <v>165</v>
      </c>
      <c r="AU730" s="200" t="s">
        <v>86</v>
      </c>
      <c r="AV730" s="13" t="s">
        <v>84</v>
      </c>
      <c r="AW730" s="13" t="s">
        <v>37</v>
      </c>
      <c r="AX730" s="13" t="s">
        <v>76</v>
      </c>
      <c r="AY730" s="200" t="s">
        <v>157</v>
      </c>
    </row>
    <row r="731" spans="2:51" s="13" customFormat="1" ht="10">
      <c r="B731" s="190"/>
      <c r="C731" s="191"/>
      <c r="D731" s="192" t="s">
        <v>165</v>
      </c>
      <c r="E731" s="193" t="s">
        <v>19</v>
      </c>
      <c r="F731" s="194" t="s">
        <v>357</v>
      </c>
      <c r="G731" s="191"/>
      <c r="H731" s="193" t="s">
        <v>19</v>
      </c>
      <c r="I731" s="195"/>
      <c r="J731" s="191"/>
      <c r="K731" s="191"/>
      <c r="L731" s="196"/>
      <c r="M731" s="197"/>
      <c r="N731" s="198"/>
      <c r="O731" s="198"/>
      <c r="P731" s="198"/>
      <c r="Q731" s="198"/>
      <c r="R731" s="198"/>
      <c r="S731" s="198"/>
      <c r="T731" s="199"/>
      <c r="AT731" s="200" t="s">
        <v>165</v>
      </c>
      <c r="AU731" s="200" t="s">
        <v>86</v>
      </c>
      <c r="AV731" s="13" t="s">
        <v>84</v>
      </c>
      <c r="AW731" s="13" t="s">
        <v>37</v>
      </c>
      <c r="AX731" s="13" t="s">
        <v>76</v>
      </c>
      <c r="AY731" s="200" t="s">
        <v>157</v>
      </c>
    </row>
    <row r="732" spans="2:51" s="13" customFormat="1" ht="10">
      <c r="B732" s="190"/>
      <c r="C732" s="191"/>
      <c r="D732" s="192" t="s">
        <v>165</v>
      </c>
      <c r="E732" s="193" t="s">
        <v>19</v>
      </c>
      <c r="F732" s="194" t="s">
        <v>722</v>
      </c>
      <c r="G732" s="191"/>
      <c r="H732" s="193" t="s">
        <v>19</v>
      </c>
      <c r="I732" s="195"/>
      <c r="J732" s="191"/>
      <c r="K732" s="191"/>
      <c r="L732" s="196"/>
      <c r="M732" s="197"/>
      <c r="N732" s="198"/>
      <c r="O732" s="198"/>
      <c r="P732" s="198"/>
      <c r="Q732" s="198"/>
      <c r="R732" s="198"/>
      <c r="S732" s="198"/>
      <c r="T732" s="199"/>
      <c r="AT732" s="200" t="s">
        <v>165</v>
      </c>
      <c r="AU732" s="200" t="s">
        <v>86</v>
      </c>
      <c r="AV732" s="13" t="s">
        <v>84</v>
      </c>
      <c r="AW732" s="13" t="s">
        <v>37</v>
      </c>
      <c r="AX732" s="13" t="s">
        <v>76</v>
      </c>
      <c r="AY732" s="200" t="s">
        <v>157</v>
      </c>
    </row>
    <row r="733" spans="2:51" s="13" customFormat="1" ht="10">
      <c r="B733" s="190"/>
      <c r="C733" s="191"/>
      <c r="D733" s="192" t="s">
        <v>165</v>
      </c>
      <c r="E733" s="193" t="s">
        <v>19</v>
      </c>
      <c r="F733" s="194" t="s">
        <v>753</v>
      </c>
      <c r="G733" s="191"/>
      <c r="H733" s="193" t="s">
        <v>19</v>
      </c>
      <c r="I733" s="195"/>
      <c r="J733" s="191"/>
      <c r="K733" s="191"/>
      <c r="L733" s="196"/>
      <c r="M733" s="197"/>
      <c r="N733" s="198"/>
      <c r="O733" s="198"/>
      <c r="P733" s="198"/>
      <c r="Q733" s="198"/>
      <c r="R733" s="198"/>
      <c r="S733" s="198"/>
      <c r="T733" s="199"/>
      <c r="AT733" s="200" t="s">
        <v>165</v>
      </c>
      <c r="AU733" s="200" t="s">
        <v>86</v>
      </c>
      <c r="AV733" s="13" t="s">
        <v>84</v>
      </c>
      <c r="AW733" s="13" t="s">
        <v>37</v>
      </c>
      <c r="AX733" s="13" t="s">
        <v>76</v>
      </c>
      <c r="AY733" s="200" t="s">
        <v>157</v>
      </c>
    </row>
    <row r="734" spans="2:51" s="13" customFormat="1" ht="10">
      <c r="B734" s="190"/>
      <c r="C734" s="191"/>
      <c r="D734" s="192" t="s">
        <v>165</v>
      </c>
      <c r="E734" s="193" t="s">
        <v>19</v>
      </c>
      <c r="F734" s="194" t="s">
        <v>606</v>
      </c>
      <c r="G734" s="191"/>
      <c r="H734" s="193" t="s">
        <v>19</v>
      </c>
      <c r="I734" s="195"/>
      <c r="J734" s="191"/>
      <c r="K734" s="191"/>
      <c r="L734" s="196"/>
      <c r="M734" s="197"/>
      <c r="N734" s="198"/>
      <c r="O734" s="198"/>
      <c r="P734" s="198"/>
      <c r="Q734" s="198"/>
      <c r="R734" s="198"/>
      <c r="S734" s="198"/>
      <c r="T734" s="199"/>
      <c r="AT734" s="200" t="s">
        <v>165</v>
      </c>
      <c r="AU734" s="200" t="s">
        <v>86</v>
      </c>
      <c r="AV734" s="13" t="s">
        <v>84</v>
      </c>
      <c r="AW734" s="13" t="s">
        <v>37</v>
      </c>
      <c r="AX734" s="13" t="s">
        <v>76</v>
      </c>
      <c r="AY734" s="200" t="s">
        <v>157</v>
      </c>
    </row>
    <row r="735" spans="2:51" s="14" customFormat="1" ht="10">
      <c r="B735" s="201"/>
      <c r="C735" s="202"/>
      <c r="D735" s="192" t="s">
        <v>165</v>
      </c>
      <c r="E735" s="203" t="s">
        <v>19</v>
      </c>
      <c r="F735" s="204" t="s">
        <v>754</v>
      </c>
      <c r="G735" s="202"/>
      <c r="H735" s="205">
        <v>1</v>
      </c>
      <c r="I735" s="206"/>
      <c r="J735" s="202"/>
      <c r="K735" s="202"/>
      <c r="L735" s="207"/>
      <c r="M735" s="208"/>
      <c r="N735" s="209"/>
      <c r="O735" s="209"/>
      <c r="P735" s="209"/>
      <c r="Q735" s="209"/>
      <c r="R735" s="209"/>
      <c r="S735" s="209"/>
      <c r="T735" s="210"/>
      <c r="AT735" s="211" t="s">
        <v>165</v>
      </c>
      <c r="AU735" s="211" t="s">
        <v>86</v>
      </c>
      <c r="AV735" s="14" t="s">
        <v>86</v>
      </c>
      <c r="AW735" s="14" t="s">
        <v>37</v>
      </c>
      <c r="AX735" s="14" t="s">
        <v>84</v>
      </c>
      <c r="AY735" s="211" t="s">
        <v>157</v>
      </c>
    </row>
    <row r="736" spans="1:65" s="2" customFormat="1" ht="14.4" customHeight="1">
      <c r="A736" s="36"/>
      <c r="B736" s="37"/>
      <c r="C736" s="176" t="s">
        <v>755</v>
      </c>
      <c r="D736" s="176" t="s">
        <v>159</v>
      </c>
      <c r="E736" s="177" t="s">
        <v>756</v>
      </c>
      <c r="F736" s="178" t="s">
        <v>757</v>
      </c>
      <c r="G736" s="179" t="s">
        <v>162</v>
      </c>
      <c r="H736" s="180">
        <v>1</v>
      </c>
      <c r="I736" s="181"/>
      <c r="J736" s="182">
        <f>ROUND(I736*H736,2)</f>
        <v>0</v>
      </c>
      <c r="K736" s="183"/>
      <c r="L736" s="41"/>
      <c r="M736" s="184" t="s">
        <v>19</v>
      </c>
      <c r="N736" s="185" t="s">
        <v>47</v>
      </c>
      <c r="O736" s="66"/>
      <c r="P736" s="186">
        <f>O736*H736</f>
        <v>0</v>
      </c>
      <c r="Q736" s="186">
        <v>0</v>
      </c>
      <c r="R736" s="186">
        <f>Q736*H736</f>
        <v>0</v>
      </c>
      <c r="S736" s="186">
        <v>0</v>
      </c>
      <c r="T736" s="187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88" t="s">
        <v>163</v>
      </c>
      <c r="AT736" s="188" t="s">
        <v>159</v>
      </c>
      <c r="AU736" s="188" t="s">
        <v>86</v>
      </c>
      <c r="AY736" s="19" t="s">
        <v>157</v>
      </c>
      <c r="BE736" s="189">
        <f>IF(N736="základní",J736,0)</f>
        <v>0</v>
      </c>
      <c r="BF736" s="189">
        <f>IF(N736="snížená",J736,0)</f>
        <v>0</v>
      </c>
      <c r="BG736" s="189">
        <f>IF(N736="zákl. přenesená",J736,0)</f>
        <v>0</v>
      </c>
      <c r="BH736" s="189">
        <f>IF(N736="sníž. přenesená",J736,0)</f>
        <v>0</v>
      </c>
      <c r="BI736" s="189">
        <f>IF(N736="nulová",J736,0)</f>
        <v>0</v>
      </c>
      <c r="BJ736" s="19" t="s">
        <v>84</v>
      </c>
      <c r="BK736" s="189">
        <f>ROUND(I736*H736,2)</f>
        <v>0</v>
      </c>
      <c r="BL736" s="19" t="s">
        <v>163</v>
      </c>
      <c r="BM736" s="188" t="s">
        <v>758</v>
      </c>
    </row>
    <row r="737" spans="2:51" s="13" customFormat="1" ht="10">
      <c r="B737" s="190"/>
      <c r="C737" s="191"/>
      <c r="D737" s="192" t="s">
        <v>165</v>
      </c>
      <c r="E737" s="193" t="s">
        <v>19</v>
      </c>
      <c r="F737" s="194" t="s">
        <v>166</v>
      </c>
      <c r="G737" s="191"/>
      <c r="H737" s="193" t="s">
        <v>19</v>
      </c>
      <c r="I737" s="195"/>
      <c r="J737" s="191"/>
      <c r="K737" s="191"/>
      <c r="L737" s="196"/>
      <c r="M737" s="197"/>
      <c r="N737" s="198"/>
      <c r="O737" s="198"/>
      <c r="P737" s="198"/>
      <c r="Q737" s="198"/>
      <c r="R737" s="198"/>
      <c r="S737" s="198"/>
      <c r="T737" s="199"/>
      <c r="AT737" s="200" t="s">
        <v>165</v>
      </c>
      <c r="AU737" s="200" t="s">
        <v>86</v>
      </c>
      <c r="AV737" s="13" t="s">
        <v>84</v>
      </c>
      <c r="AW737" s="13" t="s">
        <v>37</v>
      </c>
      <c r="AX737" s="13" t="s">
        <v>76</v>
      </c>
      <c r="AY737" s="200" t="s">
        <v>157</v>
      </c>
    </row>
    <row r="738" spans="2:51" s="13" customFormat="1" ht="10">
      <c r="B738" s="190"/>
      <c r="C738" s="191"/>
      <c r="D738" s="192" t="s">
        <v>165</v>
      </c>
      <c r="E738" s="193" t="s">
        <v>19</v>
      </c>
      <c r="F738" s="194" t="s">
        <v>759</v>
      </c>
      <c r="G738" s="191"/>
      <c r="H738" s="193" t="s">
        <v>19</v>
      </c>
      <c r="I738" s="195"/>
      <c r="J738" s="191"/>
      <c r="K738" s="191"/>
      <c r="L738" s="196"/>
      <c r="M738" s="197"/>
      <c r="N738" s="198"/>
      <c r="O738" s="198"/>
      <c r="P738" s="198"/>
      <c r="Q738" s="198"/>
      <c r="R738" s="198"/>
      <c r="S738" s="198"/>
      <c r="T738" s="199"/>
      <c r="AT738" s="200" t="s">
        <v>165</v>
      </c>
      <c r="AU738" s="200" t="s">
        <v>86</v>
      </c>
      <c r="AV738" s="13" t="s">
        <v>84</v>
      </c>
      <c r="AW738" s="13" t="s">
        <v>37</v>
      </c>
      <c r="AX738" s="13" t="s">
        <v>76</v>
      </c>
      <c r="AY738" s="200" t="s">
        <v>157</v>
      </c>
    </row>
    <row r="739" spans="2:51" s="14" customFormat="1" ht="10">
      <c r="B739" s="201"/>
      <c r="C739" s="202"/>
      <c r="D739" s="192" t="s">
        <v>165</v>
      </c>
      <c r="E739" s="203" t="s">
        <v>19</v>
      </c>
      <c r="F739" s="204" t="s">
        <v>760</v>
      </c>
      <c r="G739" s="202"/>
      <c r="H739" s="205">
        <v>1</v>
      </c>
      <c r="I739" s="206"/>
      <c r="J739" s="202"/>
      <c r="K739" s="202"/>
      <c r="L739" s="207"/>
      <c r="M739" s="208"/>
      <c r="N739" s="209"/>
      <c r="O739" s="209"/>
      <c r="P739" s="209"/>
      <c r="Q739" s="209"/>
      <c r="R739" s="209"/>
      <c r="S739" s="209"/>
      <c r="T739" s="210"/>
      <c r="AT739" s="211" t="s">
        <v>165</v>
      </c>
      <c r="AU739" s="211" t="s">
        <v>86</v>
      </c>
      <c r="AV739" s="14" t="s">
        <v>86</v>
      </c>
      <c r="AW739" s="14" t="s">
        <v>37</v>
      </c>
      <c r="AX739" s="14" t="s">
        <v>84</v>
      </c>
      <c r="AY739" s="211" t="s">
        <v>157</v>
      </c>
    </row>
    <row r="740" spans="1:65" s="2" customFormat="1" ht="14.4" customHeight="1">
      <c r="A740" s="36"/>
      <c r="B740" s="37"/>
      <c r="C740" s="176" t="s">
        <v>761</v>
      </c>
      <c r="D740" s="176" t="s">
        <v>159</v>
      </c>
      <c r="E740" s="177" t="s">
        <v>762</v>
      </c>
      <c r="F740" s="178" t="s">
        <v>763</v>
      </c>
      <c r="G740" s="179" t="s">
        <v>162</v>
      </c>
      <c r="H740" s="180">
        <v>1</v>
      </c>
      <c r="I740" s="181"/>
      <c r="J740" s="182">
        <f>ROUND(I740*H740,2)</f>
        <v>0</v>
      </c>
      <c r="K740" s="183"/>
      <c r="L740" s="41"/>
      <c r="M740" s="184" t="s">
        <v>19</v>
      </c>
      <c r="N740" s="185" t="s">
        <v>47</v>
      </c>
      <c r="O740" s="66"/>
      <c r="P740" s="186">
        <f>O740*H740</f>
        <v>0</v>
      </c>
      <c r="Q740" s="186">
        <v>0</v>
      </c>
      <c r="R740" s="186">
        <f>Q740*H740</f>
        <v>0</v>
      </c>
      <c r="S740" s="186">
        <v>0</v>
      </c>
      <c r="T740" s="187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88" t="s">
        <v>163</v>
      </c>
      <c r="AT740" s="188" t="s">
        <v>159</v>
      </c>
      <c r="AU740" s="188" t="s">
        <v>86</v>
      </c>
      <c r="AY740" s="19" t="s">
        <v>157</v>
      </c>
      <c r="BE740" s="189">
        <f>IF(N740="základní",J740,0)</f>
        <v>0</v>
      </c>
      <c r="BF740" s="189">
        <f>IF(N740="snížená",J740,0)</f>
        <v>0</v>
      </c>
      <c r="BG740" s="189">
        <f>IF(N740="zákl. přenesená",J740,0)</f>
        <v>0</v>
      </c>
      <c r="BH740" s="189">
        <f>IF(N740="sníž. přenesená",J740,0)</f>
        <v>0</v>
      </c>
      <c r="BI740" s="189">
        <f>IF(N740="nulová",J740,0)</f>
        <v>0</v>
      </c>
      <c r="BJ740" s="19" t="s">
        <v>84</v>
      </c>
      <c r="BK740" s="189">
        <f>ROUND(I740*H740,2)</f>
        <v>0</v>
      </c>
      <c r="BL740" s="19" t="s">
        <v>163</v>
      </c>
      <c r="BM740" s="188" t="s">
        <v>764</v>
      </c>
    </row>
    <row r="741" spans="2:51" s="13" customFormat="1" ht="10">
      <c r="B741" s="190"/>
      <c r="C741" s="191"/>
      <c r="D741" s="192" t="s">
        <v>165</v>
      </c>
      <c r="E741" s="193" t="s">
        <v>19</v>
      </c>
      <c r="F741" s="194" t="s">
        <v>166</v>
      </c>
      <c r="G741" s="191"/>
      <c r="H741" s="193" t="s">
        <v>19</v>
      </c>
      <c r="I741" s="195"/>
      <c r="J741" s="191"/>
      <c r="K741" s="191"/>
      <c r="L741" s="196"/>
      <c r="M741" s="197"/>
      <c r="N741" s="198"/>
      <c r="O741" s="198"/>
      <c r="P741" s="198"/>
      <c r="Q741" s="198"/>
      <c r="R741" s="198"/>
      <c r="S741" s="198"/>
      <c r="T741" s="199"/>
      <c r="AT741" s="200" t="s">
        <v>165</v>
      </c>
      <c r="AU741" s="200" t="s">
        <v>86</v>
      </c>
      <c r="AV741" s="13" t="s">
        <v>84</v>
      </c>
      <c r="AW741" s="13" t="s">
        <v>37</v>
      </c>
      <c r="AX741" s="13" t="s">
        <v>76</v>
      </c>
      <c r="AY741" s="200" t="s">
        <v>157</v>
      </c>
    </row>
    <row r="742" spans="2:51" s="13" customFormat="1" ht="10">
      <c r="B742" s="190"/>
      <c r="C742" s="191"/>
      <c r="D742" s="192" t="s">
        <v>165</v>
      </c>
      <c r="E742" s="193" t="s">
        <v>19</v>
      </c>
      <c r="F742" s="194" t="s">
        <v>759</v>
      </c>
      <c r="G742" s="191"/>
      <c r="H742" s="193" t="s">
        <v>19</v>
      </c>
      <c r="I742" s="195"/>
      <c r="J742" s="191"/>
      <c r="K742" s="191"/>
      <c r="L742" s="196"/>
      <c r="M742" s="197"/>
      <c r="N742" s="198"/>
      <c r="O742" s="198"/>
      <c r="P742" s="198"/>
      <c r="Q742" s="198"/>
      <c r="R742" s="198"/>
      <c r="S742" s="198"/>
      <c r="T742" s="199"/>
      <c r="AT742" s="200" t="s">
        <v>165</v>
      </c>
      <c r="AU742" s="200" t="s">
        <v>86</v>
      </c>
      <c r="AV742" s="13" t="s">
        <v>84</v>
      </c>
      <c r="AW742" s="13" t="s">
        <v>37</v>
      </c>
      <c r="AX742" s="13" t="s">
        <v>76</v>
      </c>
      <c r="AY742" s="200" t="s">
        <v>157</v>
      </c>
    </row>
    <row r="743" spans="2:51" s="14" customFormat="1" ht="10">
      <c r="B743" s="201"/>
      <c r="C743" s="202"/>
      <c r="D743" s="192" t="s">
        <v>165</v>
      </c>
      <c r="E743" s="203" t="s">
        <v>19</v>
      </c>
      <c r="F743" s="204" t="s">
        <v>765</v>
      </c>
      <c r="G743" s="202"/>
      <c r="H743" s="205">
        <v>1</v>
      </c>
      <c r="I743" s="206"/>
      <c r="J743" s="202"/>
      <c r="K743" s="202"/>
      <c r="L743" s="207"/>
      <c r="M743" s="208"/>
      <c r="N743" s="209"/>
      <c r="O743" s="209"/>
      <c r="P743" s="209"/>
      <c r="Q743" s="209"/>
      <c r="R743" s="209"/>
      <c r="S743" s="209"/>
      <c r="T743" s="210"/>
      <c r="AT743" s="211" t="s">
        <v>165</v>
      </c>
      <c r="AU743" s="211" t="s">
        <v>86</v>
      </c>
      <c r="AV743" s="14" t="s">
        <v>86</v>
      </c>
      <c r="AW743" s="14" t="s">
        <v>37</v>
      </c>
      <c r="AX743" s="14" t="s">
        <v>84</v>
      </c>
      <c r="AY743" s="211" t="s">
        <v>157</v>
      </c>
    </row>
    <row r="744" spans="2:63" s="12" customFormat="1" ht="22.75" customHeight="1">
      <c r="B744" s="160"/>
      <c r="C744" s="161"/>
      <c r="D744" s="162" t="s">
        <v>75</v>
      </c>
      <c r="E744" s="174" t="s">
        <v>163</v>
      </c>
      <c r="F744" s="174" t="s">
        <v>766</v>
      </c>
      <c r="G744" s="161"/>
      <c r="H744" s="161"/>
      <c r="I744" s="164"/>
      <c r="J744" s="175">
        <f>BK744</f>
        <v>0</v>
      </c>
      <c r="K744" s="161"/>
      <c r="L744" s="166"/>
      <c r="M744" s="167"/>
      <c r="N744" s="168"/>
      <c r="O744" s="168"/>
      <c r="P744" s="169">
        <f>SUM(P745:P852)</f>
        <v>0</v>
      </c>
      <c r="Q744" s="168"/>
      <c r="R744" s="169">
        <f>SUM(R745:R852)</f>
        <v>46.1831925</v>
      </c>
      <c r="S744" s="168"/>
      <c r="T744" s="170">
        <f>SUM(T745:T852)</f>
        <v>0</v>
      </c>
      <c r="AR744" s="171" t="s">
        <v>84</v>
      </c>
      <c r="AT744" s="172" t="s">
        <v>75</v>
      </c>
      <c r="AU744" s="172" t="s">
        <v>84</v>
      </c>
      <c r="AY744" s="171" t="s">
        <v>157</v>
      </c>
      <c r="BK744" s="173">
        <f>SUM(BK745:BK852)</f>
        <v>0</v>
      </c>
    </row>
    <row r="745" spans="1:65" s="2" customFormat="1" ht="22.25" customHeight="1">
      <c r="A745" s="36"/>
      <c r="B745" s="37"/>
      <c r="C745" s="176" t="s">
        <v>767</v>
      </c>
      <c r="D745" s="176" t="s">
        <v>159</v>
      </c>
      <c r="E745" s="177" t="s">
        <v>768</v>
      </c>
      <c r="F745" s="178" t="s">
        <v>769</v>
      </c>
      <c r="G745" s="179" t="s">
        <v>162</v>
      </c>
      <c r="H745" s="180">
        <v>2</v>
      </c>
      <c r="I745" s="181"/>
      <c r="J745" s="182">
        <f>ROUND(I745*H745,2)</f>
        <v>0</v>
      </c>
      <c r="K745" s="183"/>
      <c r="L745" s="41"/>
      <c r="M745" s="184" t="s">
        <v>19</v>
      </c>
      <c r="N745" s="185" t="s">
        <v>47</v>
      </c>
      <c r="O745" s="66"/>
      <c r="P745" s="186">
        <f>O745*H745</f>
        <v>0</v>
      </c>
      <c r="Q745" s="186">
        <v>0.09542</v>
      </c>
      <c r="R745" s="186">
        <f>Q745*H745</f>
        <v>0.19084</v>
      </c>
      <c r="S745" s="186">
        <v>0</v>
      </c>
      <c r="T745" s="187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8" t="s">
        <v>163</v>
      </c>
      <c r="AT745" s="188" t="s">
        <v>159</v>
      </c>
      <c r="AU745" s="188" t="s">
        <v>86</v>
      </c>
      <c r="AY745" s="19" t="s">
        <v>157</v>
      </c>
      <c r="BE745" s="189">
        <f>IF(N745="základní",J745,0)</f>
        <v>0</v>
      </c>
      <c r="BF745" s="189">
        <f>IF(N745="snížená",J745,0)</f>
        <v>0</v>
      </c>
      <c r="BG745" s="189">
        <f>IF(N745="zákl. přenesená",J745,0)</f>
        <v>0</v>
      </c>
      <c r="BH745" s="189">
        <f>IF(N745="sníž. přenesená",J745,0)</f>
        <v>0</v>
      </c>
      <c r="BI745" s="189">
        <f>IF(N745="nulová",J745,0)</f>
        <v>0</v>
      </c>
      <c r="BJ745" s="19" t="s">
        <v>84</v>
      </c>
      <c r="BK745" s="189">
        <f>ROUND(I745*H745,2)</f>
        <v>0</v>
      </c>
      <c r="BL745" s="19" t="s">
        <v>163</v>
      </c>
      <c r="BM745" s="188" t="s">
        <v>770</v>
      </c>
    </row>
    <row r="746" spans="1:47" s="2" customFormat="1" ht="10">
      <c r="A746" s="36"/>
      <c r="B746" s="37"/>
      <c r="C746" s="38"/>
      <c r="D746" s="212" t="s">
        <v>178</v>
      </c>
      <c r="E746" s="38"/>
      <c r="F746" s="213" t="s">
        <v>771</v>
      </c>
      <c r="G746" s="38"/>
      <c r="H746" s="38"/>
      <c r="I746" s="214"/>
      <c r="J746" s="38"/>
      <c r="K746" s="38"/>
      <c r="L746" s="41"/>
      <c r="M746" s="215"/>
      <c r="N746" s="216"/>
      <c r="O746" s="66"/>
      <c r="P746" s="66"/>
      <c r="Q746" s="66"/>
      <c r="R746" s="66"/>
      <c r="S746" s="66"/>
      <c r="T746" s="67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T746" s="19" t="s">
        <v>178</v>
      </c>
      <c r="AU746" s="19" t="s">
        <v>86</v>
      </c>
    </row>
    <row r="747" spans="2:51" s="13" customFormat="1" ht="10">
      <c r="B747" s="190"/>
      <c r="C747" s="191"/>
      <c r="D747" s="192" t="s">
        <v>165</v>
      </c>
      <c r="E747" s="193" t="s">
        <v>19</v>
      </c>
      <c r="F747" s="194" t="s">
        <v>289</v>
      </c>
      <c r="G747" s="191"/>
      <c r="H747" s="193" t="s">
        <v>19</v>
      </c>
      <c r="I747" s="195"/>
      <c r="J747" s="191"/>
      <c r="K747" s="191"/>
      <c r="L747" s="196"/>
      <c r="M747" s="197"/>
      <c r="N747" s="198"/>
      <c r="O747" s="198"/>
      <c r="P747" s="198"/>
      <c r="Q747" s="198"/>
      <c r="R747" s="198"/>
      <c r="S747" s="198"/>
      <c r="T747" s="199"/>
      <c r="AT747" s="200" t="s">
        <v>165</v>
      </c>
      <c r="AU747" s="200" t="s">
        <v>86</v>
      </c>
      <c r="AV747" s="13" t="s">
        <v>84</v>
      </c>
      <c r="AW747" s="13" t="s">
        <v>37</v>
      </c>
      <c r="AX747" s="13" t="s">
        <v>76</v>
      </c>
      <c r="AY747" s="200" t="s">
        <v>157</v>
      </c>
    </row>
    <row r="748" spans="2:51" s="13" customFormat="1" ht="10">
      <c r="B748" s="190"/>
      <c r="C748" s="191"/>
      <c r="D748" s="192" t="s">
        <v>165</v>
      </c>
      <c r="E748" s="193" t="s">
        <v>19</v>
      </c>
      <c r="F748" s="194" t="s">
        <v>357</v>
      </c>
      <c r="G748" s="191"/>
      <c r="H748" s="193" t="s">
        <v>19</v>
      </c>
      <c r="I748" s="195"/>
      <c r="J748" s="191"/>
      <c r="K748" s="191"/>
      <c r="L748" s="196"/>
      <c r="M748" s="197"/>
      <c r="N748" s="198"/>
      <c r="O748" s="198"/>
      <c r="P748" s="198"/>
      <c r="Q748" s="198"/>
      <c r="R748" s="198"/>
      <c r="S748" s="198"/>
      <c r="T748" s="199"/>
      <c r="AT748" s="200" t="s">
        <v>165</v>
      </c>
      <c r="AU748" s="200" t="s">
        <v>86</v>
      </c>
      <c r="AV748" s="13" t="s">
        <v>84</v>
      </c>
      <c r="AW748" s="13" t="s">
        <v>37</v>
      </c>
      <c r="AX748" s="13" t="s">
        <v>76</v>
      </c>
      <c r="AY748" s="200" t="s">
        <v>157</v>
      </c>
    </row>
    <row r="749" spans="2:51" s="13" customFormat="1" ht="10">
      <c r="B749" s="190"/>
      <c r="C749" s="191"/>
      <c r="D749" s="192" t="s">
        <v>165</v>
      </c>
      <c r="E749" s="193" t="s">
        <v>19</v>
      </c>
      <c r="F749" s="194" t="s">
        <v>442</v>
      </c>
      <c r="G749" s="191"/>
      <c r="H749" s="193" t="s">
        <v>19</v>
      </c>
      <c r="I749" s="195"/>
      <c r="J749" s="191"/>
      <c r="K749" s="191"/>
      <c r="L749" s="196"/>
      <c r="M749" s="197"/>
      <c r="N749" s="198"/>
      <c r="O749" s="198"/>
      <c r="P749" s="198"/>
      <c r="Q749" s="198"/>
      <c r="R749" s="198"/>
      <c r="S749" s="198"/>
      <c r="T749" s="199"/>
      <c r="AT749" s="200" t="s">
        <v>165</v>
      </c>
      <c r="AU749" s="200" t="s">
        <v>86</v>
      </c>
      <c r="AV749" s="13" t="s">
        <v>84</v>
      </c>
      <c r="AW749" s="13" t="s">
        <v>37</v>
      </c>
      <c r="AX749" s="13" t="s">
        <v>76</v>
      </c>
      <c r="AY749" s="200" t="s">
        <v>157</v>
      </c>
    </row>
    <row r="750" spans="2:51" s="13" customFormat="1" ht="10">
      <c r="B750" s="190"/>
      <c r="C750" s="191"/>
      <c r="D750" s="192" t="s">
        <v>165</v>
      </c>
      <c r="E750" s="193" t="s">
        <v>19</v>
      </c>
      <c r="F750" s="194" t="s">
        <v>772</v>
      </c>
      <c r="G750" s="191"/>
      <c r="H750" s="193" t="s">
        <v>19</v>
      </c>
      <c r="I750" s="195"/>
      <c r="J750" s="191"/>
      <c r="K750" s="191"/>
      <c r="L750" s="196"/>
      <c r="M750" s="197"/>
      <c r="N750" s="198"/>
      <c r="O750" s="198"/>
      <c r="P750" s="198"/>
      <c r="Q750" s="198"/>
      <c r="R750" s="198"/>
      <c r="S750" s="198"/>
      <c r="T750" s="199"/>
      <c r="AT750" s="200" t="s">
        <v>165</v>
      </c>
      <c r="AU750" s="200" t="s">
        <v>86</v>
      </c>
      <c r="AV750" s="13" t="s">
        <v>84</v>
      </c>
      <c r="AW750" s="13" t="s">
        <v>37</v>
      </c>
      <c r="AX750" s="13" t="s">
        <v>76</v>
      </c>
      <c r="AY750" s="200" t="s">
        <v>157</v>
      </c>
    </row>
    <row r="751" spans="2:51" s="14" customFormat="1" ht="10">
      <c r="B751" s="201"/>
      <c r="C751" s="202"/>
      <c r="D751" s="192" t="s">
        <v>165</v>
      </c>
      <c r="E751" s="203" t="s">
        <v>19</v>
      </c>
      <c r="F751" s="204" t="s">
        <v>773</v>
      </c>
      <c r="G751" s="202"/>
      <c r="H751" s="205">
        <v>2</v>
      </c>
      <c r="I751" s="206"/>
      <c r="J751" s="202"/>
      <c r="K751" s="202"/>
      <c r="L751" s="207"/>
      <c r="M751" s="208"/>
      <c r="N751" s="209"/>
      <c r="O751" s="209"/>
      <c r="P751" s="209"/>
      <c r="Q751" s="209"/>
      <c r="R751" s="209"/>
      <c r="S751" s="209"/>
      <c r="T751" s="210"/>
      <c r="AT751" s="211" t="s">
        <v>165</v>
      </c>
      <c r="AU751" s="211" t="s">
        <v>86</v>
      </c>
      <c r="AV751" s="14" t="s">
        <v>86</v>
      </c>
      <c r="AW751" s="14" t="s">
        <v>37</v>
      </c>
      <c r="AX751" s="14" t="s">
        <v>84</v>
      </c>
      <c r="AY751" s="211" t="s">
        <v>157</v>
      </c>
    </row>
    <row r="752" spans="1:65" s="2" customFormat="1" ht="14.4" customHeight="1">
      <c r="A752" s="36"/>
      <c r="B752" s="37"/>
      <c r="C752" s="239" t="s">
        <v>774</v>
      </c>
      <c r="D752" s="239" t="s">
        <v>311</v>
      </c>
      <c r="E752" s="240" t="s">
        <v>775</v>
      </c>
      <c r="F752" s="241" t="s">
        <v>776</v>
      </c>
      <c r="G752" s="242" t="s">
        <v>162</v>
      </c>
      <c r="H752" s="243">
        <v>2</v>
      </c>
      <c r="I752" s="244"/>
      <c r="J752" s="245">
        <f>ROUND(I752*H752,2)</f>
        <v>0</v>
      </c>
      <c r="K752" s="246"/>
      <c r="L752" s="247"/>
      <c r="M752" s="248" t="s">
        <v>19</v>
      </c>
      <c r="N752" s="249" t="s">
        <v>47</v>
      </c>
      <c r="O752" s="66"/>
      <c r="P752" s="186">
        <f>O752*H752</f>
        <v>0</v>
      </c>
      <c r="Q752" s="186">
        <v>12.408</v>
      </c>
      <c r="R752" s="186">
        <f>Q752*H752</f>
        <v>24.816</v>
      </c>
      <c r="S752" s="186">
        <v>0</v>
      </c>
      <c r="T752" s="187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8" t="s">
        <v>211</v>
      </c>
      <c r="AT752" s="188" t="s">
        <v>311</v>
      </c>
      <c r="AU752" s="188" t="s">
        <v>86</v>
      </c>
      <c r="AY752" s="19" t="s">
        <v>157</v>
      </c>
      <c r="BE752" s="189">
        <f>IF(N752="základní",J752,0)</f>
        <v>0</v>
      </c>
      <c r="BF752" s="189">
        <f>IF(N752="snížená",J752,0)</f>
        <v>0</v>
      </c>
      <c r="BG752" s="189">
        <f>IF(N752="zákl. přenesená",J752,0)</f>
        <v>0</v>
      </c>
      <c r="BH752" s="189">
        <f>IF(N752="sníž. přenesená",J752,0)</f>
        <v>0</v>
      </c>
      <c r="BI752" s="189">
        <f>IF(N752="nulová",J752,0)</f>
        <v>0</v>
      </c>
      <c r="BJ752" s="19" t="s">
        <v>84</v>
      </c>
      <c r="BK752" s="189">
        <f>ROUND(I752*H752,2)</f>
        <v>0</v>
      </c>
      <c r="BL752" s="19" t="s">
        <v>163</v>
      </c>
      <c r="BM752" s="188" t="s">
        <v>777</v>
      </c>
    </row>
    <row r="753" spans="2:51" s="13" customFormat="1" ht="10">
      <c r="B753" s="190"/>
      <c r="C753" s="191"/>
      <c r="D753" s="192" t="s">
        <v>165</v>
      </c>
      <c r="E753" s="193" t="s">
        <v>19</v>
      </c>
      <c r="F753" s="194" t="s">
        <v>289</v>
      </c>
      <c r="G753" s="191"/>
      <c r="H753" s="193" t="s">
        <v>19</v>
      </c>
      <c r="I753" s="195"/>
      <c r="J753" s="191"/>
      <c r="K753" s="191"/>
      <c r="L753" s="196"/>
      <c r="M753" s="197"/>
      <c r="N753" s="198"/>
      <c r="O753" s="198"/>
      <c r="P753" s="198"/>
      <c r="Q753" s="198"/>
      <c r="R753" s="198"/>
      <c r="S753" s="198"/>
      <c r="T753" s="199"/>
      <c r="AT753" s="200" t="s">
        <v>165</v>
      </c>
      <c r="AU753" s="200" t="s">
        <v>86</v>
      </c>
      <c r="AV753" s="13" t="s">
        <v>84</v>
      </c>
      <c r="AW753" s="13" t="s">
        <v>37</v>
      </c>
      <c r="AX753" s="13" t="s">
        <v>76</v>
      </c>
      <c r="AY753" s="200" t="s">
        <v>157</v>
      </c>
    </row>
    <row r="754" spans="2:51" s="13" customFormat="1" ht="10">
      <c r="B754" s="190"/>
      <c r="C754" s="191"/>
      <c r="D754" s="192" t="s">
        <v>165</v>
      </c>
      <c r="E754" s="193" t="s">
        <v>19</v>
      </c>
      <c r="F754" s="194" t="s">
        <v>357</v>
      </c>
      <c r="G754" s="191"/>
      <c r="H754" s="193" t="s">
        <v>19</v>
      </c>
      <c r="I754" s="195"/>
      <c r="J754" s="191"/>
      <c r="K754" s="191"/>
      <c r="L754" s="196"/>
      <c r="M754" s="197"/>
      <c r="N754" s="198"/>
      <c r="O754" s="198"/>
      <c r="P754" s="198"/>
      <c r="Q754" s="198"/>
      <c r="R754" s="198"/>
      <c r="S754" s="198"/>
      <c r="T754" s="199"/>
      <c r="AT754" s="200" t="s">
        <v>165</v>
      </c>
      <c r="AU754" s="200" t="s">
        <v>86</v>
      </c>
      <c r="AV754" s="13" t="s">
        <v>84</v>
      </c>
      <c r="AW754" s="13" t="s">
        <v>37</v>
      </c>
      <c r="AX754" s="13" t="s">
        <v>76</v>
      </c>
      <c r="AY754" s="200" t="s">
        <v>157</v>
      </c>
    </row>
    <row r="755" spans="2:51" s="13" customFormat="1" ht="10">
      <c r="B755" s="190"/>
      <c r="C755" s="191"/>
      <c r="D755" s="192" t="s">
        <v>165</v>
      </c>
      <c r="E755" s="193" t="s">
        <v>19</v>
      </c>
      <c r="F755" s="194" t="s">
        <v>442</v>
      </c>
      <c r="G755" s="191"/>
      <c r="H755" s="193" t="s">
        <v>19</v>
      </c>
      <c r="I755" s="195"/>
      <c r="J755" s="191"/>
      <c r="K755" s="191"/>
      <c r="L755" s="196"/>
      <c r="M755" s="197"/>
      <c r="N755" s="198"/>
      <c r="O755" s="198"/>
      <c r="P755" s="198"/>
      <c r="Q755" s="198"/>
      <c r="R755" s="198"/>
      <c r="S755" s="198"/>
      <c r="T755" s="199"/>
      <c r="AT755" s="200" t="s">
        <v>165</v>
      </c>
      <c r="AU755" s="200" t="s">
        <v>86</v>
      </c>
      <c r="AV755" s="13" t="s">
        <v>84</v>
      </c>
      <c r="AW755" s="13" t="s">
        <v>37</v>
      </c>
      <c r="AX755" s="13" t="s">
        <v>76</v>
      </c>
      <c r="AY755" s="200" t="s">
        <v>157</v>
      </c>
    </row>
    <row r="756" spans="2:51" s="13" customFormat="1" ht="10">
      <c r="B756" s="190"/>
      <c r="C756" s="191"/>
      <c r="D756" s="192" t="s">
        <v>165</v>
      </c>
      <c r="E756" s="193" t="s">
        <v>19</v>
      </c>
      <c r="F756" s="194" t="s">
        <v>772</v>
      </c>
      <c r="G756" s="191"/>
      <c r="H756" s="193" t="s">
        <v>19</v>
      </c>
      <c r="I756" s="195"/>
      <c r="J756" s="191"/>
      <c r="K756" s="191"/>
      <c r="L756" s="196"/>
      <c r="M756" s="197"/>
      <c r="N756" s="198"/>
      <c r="O756" s="198"/>
      <c r="P756" s="198"/>
      <c r="Q756" s="198"/>
      <c r="R756" s="198"/>
      <c r="S756" s="198"/>
      <c r="T756" s="199"/>
      <c r="AT756" s="200" t="s">
        <v>165</v>
      </c>
      <c r="AU756" s="200" t="s">
        <v>86</v>
      </c>
      <c r="AV756" s="13" t="s">
        <v>84</v>
      </c>
      <c r="AW756" s="13" t="s">
        <v>37</v>
      </c>
      <c r="AX756" s="13" t="s">
        <v>76</v>
      </c>
      <c r="AY756" s="200" t="s">
        <v>157</v>
      </c>
    </row>
    <row r="757" spans="2:51" s="13" customFormat="1" ht="10">
      <c r="B757" s="190"/>
      <c r="C757" s="191"/>
      <c r="D757" s="192" t="s">
        <v>165</v>
      </c>
      <c r="E757" s="193" t="s">
        <v>19</v>
      </c>
      <c r="F757" s="194" t="s">
        <v>670</v>
      </c>
      <c r="G757" s="191"/>
      <c r="H757" s="193" t="s">
        <v>19</v>
      </c>
      <c r="I757" s="195"/>
      <c r="J757" s="191"/>
      <c r="K757" s="191"/>
      <c r="L757" s="196"/>
      <c r="M757" s="197"/>
      <c r="N757" s="198"/>
      <c r="O757" s="198"/>
      <c r="P757" s="198"/>
      <c r="Q757" s="198"/>
      <c r="R757" s="198"/>
      <c r="S757" s="198"/>
      <c r="T757" s="199"/>
      <c r="AT757" s="200" t="s">
        <v>165</v>
      </c>
      <c r="AU757" s="200" t="s">
        <v>86</v>
      </c>
      <c r="AV757" s="13" t="s">
        <v>84</v>
      </c>
      <c r="AW757" s="13" t="s">
        <v>37</v>
      </c>
      <c r="AX757" s="13" t="s">
        <v>76</v>
      </c>
      <c r="AY757" s="200" t="s">
        <v>157</v>
      </c>
    </row>
    <row r="758" spans="2:51" s="14" customFormat="1" ht="10">
      <c r="B758" s="201"/>
      <c r="C758" s="202"/>
      <c r="D758" s="192" t="s">
        <v>165</v>
      </c>
      <c r="E758" s="203" t="s">
        <v>19</v>
      </c>
      <c r="F758" s="204" t="s">
        <v>773</v>
      </c>
      <c r="G758" s="202"/>
      <c r="H758" s="205">
        <v>2</v>
      </c>
      <c r="I758" s="206"/>
      <c r="J758" s="202"/>
      <c r="K758" s="202"/>
      <c r="L758" s="207"/>
      <c r="M758" s="208"/>
      <c r="N758" s="209"/>
      <c r="O758" s="209"/>
      <c r="P758" s="209"/>
      <c r="Q758" s="209"/>
      <c r="R758" s="209"/>
      <c r="S758" s="209"/>
      <c r="T758" s="210"/>
      <c r="AT758" s="211" t="s">
        <v>165</v>
      </c>
      <c r="AU758" s="211" t="s">
        <v>86</v>
      </c>
      <c r="AV758" s="14" t="s">
        <v>86</v>
      </c>
      <c r="AW758" s="14" t="s">
        <v>37</v>
      </c>
      <c r="AX758" s="14" t="s">
        <v>84</v>
      </c>
      <c r="AY758" s="211" t="s">
        <v>157</v>
      </c>
    </row>
    <row r="759" spans="1:65" s="2" customFormat="1" ht="14.4" customHeight="1">
      <c r="A759" s="36"/>
      <c r="B759" s="37"/>
      <c r="C759" s="176" t="s">
        <v>778</v>
      </c>
      <c r="D759" s="176" t="s">
        <v>159</v>
      </c>
      <c r="E759" s="177" t="s">
        <v>779</v>
      </c>
      <c r="F759" s="178" t="s">
        <v>780</v>
      </c>
      <c r="G759" s="179" t="s">
        <v>162</v>
      </c>
      <c r="H759" s="180">
        <v>4</v>
      </c>
      <c r="I759" s="181"/>
      <c r="J759" s="182">
        <f>ROUND(I759*H759,2)</f>
        <v>0</v>
      </c>
      <c r="K759" s="183"/>
      <c r="L759" s="41"/>
      <c r="M759" s="184" t="s">
        <v>19</v>
      </c>
      <c r="N759" s="185" t="s">
        <v>47</v>
      </c>
      <c r="O759" s="66"/>
      <c r="P759" s="186">
        <f>O759*H759</f>
        <v>0</v>
      </c>
      <c r="Q759" s="186">
        <v>0.12278</v>
      </c>
      <c r="R759" s="186">
        <f>Q759*H759</f>
        <v>0.49112</v>
      </c>
      <c r="S759" s="186">
        <v>0</v>
      </c>
      <c r="T759" s="187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8" t="s">
        <v>163</v>
      </c>
      <c r="AT759" s="188" t="s">
        <v>159</v>
      </c>
      <c r="AU759" s="188" t="s">
        <v>86</v>
      </c>
      <c r="AY759" s="19" t="s">
        <v>157</v>
      </c>
      <c r="BE759" s="189">
        <f>IF(N759="základní",J759,0)</f>
        <v>0</v>
      </c>
      <c r="BF759" s="189">
        <f>IF(N759="snížená",J759,0)</f>
        <v>0</v>
      </c>
      <c r="BG759" s="189">
        <f>IF(N759="zákl. přenesená",J759,0)</f>
        <v>0</v>
      </c>
      <c r="BH759" s="189">
        <f>IF(N759="sníž. přenesená",J759,0)</f>
        <v>0</v>
      </c>
      <c r="BI759" s="189">
        <f>IF(N759="nulová",J759,0)</f>
        <v>0</v>
      </c>
      <c r="BJ759" s="19" t="s">
        <v>84</v>
      </c>
      <c r="BK759" s="189">
        <f>ROUND(I759*H759,2)</f>
        <v>0</v>
      </c>
      <c r="BL759" s="19" t="s">
        <v>163</v>
      </c>
      <c r="BM759" s="188" t="s">
        <v>781</v>
      </c>
    </row>
    <row r="760" spans="1:47" s="2" customFormat="1" ht="10">
      <c r="A760" s="36"/>
      <c r="B760" s="37"/>
      <c r="C760" s="38"/>
      <c r="D760" s="212" t="s">
        <v>178</v>
      </c>
      <c r="E760" s="38"/>
      <c r="F760" s="213" t="s">
        <v>782</v>
      </c>
      <c r="G760" s="38"/>
      <c r="H760" s="38"/>
      <c r="I760" s="214"/>
      <c r="J760" s="38"/>
      <c r="K760" s="38"/>
      <c r="L760" s="41"/>
      <c r="M760" s="215"/>
      <c r="N760" s="216"/>
      <c r="O760" s="66"/>
      <c r="P760" s="66"/>
      <c r="Q760" s="66"/>
      <c r="R760" s="66"/>
      <c r="S760" s="66"/>
      <c r="T760" s="67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T760" s="19" t="s">
        <v>178</v>
      </c>
      <c r="AU760" s="19" t="s">
        <v>86</v>
      </c>
    </row>
    <row r="761" spans="2:51" s="13" customFormat="1" ht="10">
      <c r="B761" s="190"/>
      <c r="C761" s="191"/>
      <c r="D761" s="192" t="s">
        <v>165</v>
      </c>
      <c r="E761" s="193" t="s">
        <v>19</v>
      </c>
      <c r="F761" s="194" t="s">
        <v>289</v>
      </c>
      <c r="G761" s="191"/>
      <c r="H761" s="193" t="s">
        <v>19</v>
      </c>
      <c r="I761" s="195"/>
      <c r="J761" s="191"/>
      <c r="K761" s="191"/>
      <c r="L761" s="196"/>
      <c r="M761" s="197"/>
      <c r="N761" s="198"/>
      <c r="O761" s="198"/>
      <c r="P761" s="198"/>
      <c r="Q761" s="198"/>
      <c r="R761" s="198"/>
      <c r="S761" s="198"/>
      <c r="T761" s="199"/>
      <c r="AT761" s="200" t="s">
        <v>165</v>
      </c>
      <c r="AU761" s="200" t="s">
        <v>86</v>
      </c>
      <c r="AV761" s="13" t="s">
        <v>84</v>
      </c>
      <c r="AW761" s="13" t="s">
        <v>37</v>
      </c>
      <c r="AX761" s="13" t="s">
        <v>76</v>
      </c>
      <c r="AY761" s="200" t="s">
        <v>157</v>
      </c>
    </row>
    <row r="762" spans="2:51" s="13" customFormat="1" ht="10">
      <c r="B762" s="190"/>
      <c r="C762" s="191"/>
      <c r="D762" s="192" t="s">
        <v>165</v>
      </c>
      <c r="E762" s="193" t="s">
        <v>19</v>
      </c>
      <c r="F762" s="194" t="s">
        <v>357</v>
      </c>
      <c r="G762" s="191"/>
      <c r="H762" s="193" t="s">
        <v>19</v>
      </c>
      <c r="I762" s="195"/>
      <c r="J762" s="191"/>
      <c r="K762" s="191"/>
      <c r="L762" s="196"/>
      <c r="M762" s="197"/>
      <c r="N762" s="198"/>
      <c r="O762" s="198"/>
      <c r="P762" s="198"/>
      <c r="Q762" s="198"/>
      <c r="R762" s="198"/>
      <c r="S762" s="198"/>
      <c r="T762" s="199"/>
      <c r="AT762" s="200" t="s">
        <v>165</v>
      </c>
      <c r="AU762" s="200" t="s">
        <v>86</v>
      </c>
      <c r="AV762" s="13" t="s">
        <v>84</v>
      </c>
      <c r="AW762" s="13" t="s">
        <v>37</v>
      </c>
      <c r="AX762" s="13" t="s">
        <v>76</v>
      </c>
      <c r="AY762" s="200" t="s">
        <v>157</v>
      </c>
    </row>
    <row r="763" spans="2:51" s="13" customFormat="1" ht="10">
      <c r="B763" s="190"/>
      <c r="C763" s="191"/>
      <c r="D763" s="192" t="s">
        <v>165</v>
      </c>
      <c r="E763" s="193" t="s">
        <v>19</v>
      </c>
      <c r="F763" s="194" t="s">
        <v>442</v>
      </c>
      <c r="G763" s="191"/>
      <c r="H763" s="193" t="s">
        <v>19</v>
      </c>
      <c r="I763" s="195"/>
      <c r="J763" s="191"/>
      <c r="K763" s="191"/>
      <c r="L763" s="196"/>
      <c r="M763" s="197"/>
      <c r="N763" s="198"/>
      <c r="O763" s="198"/>
      <c r="P763" s="198"/>
      <c r="Q763" s="198"/>
      <c r="R763" s="198"/>
      <c r="S763" s="198"/>
      <c r="T763" s="199"/>
      <c r="AT763" s="200" t="s">
        <v>165</v>
      </c>
      <c r="AU763" s="200" t="s">
        <v>86</v>
      </c>
      <c r="AV763" s="13" t="s">
        <v>84</v>
      </c>
      <c r="AW763" s="13" t="s">
        <v>37</v>
      </c>
      <c r="AX763" s="13" t="s">
        <v>76</v>
      </c>
      <c r="AY763" s="200" t="s">
        <v>157</v>
      </c>
    </row>
    <row r="764" spans="2:51" s="13" customFormat="1" ht="10">
      <c r="B764" s="190"/>
      <c r="C764" s="191"/>
      <c r="D764" s="192" t="s">
        <v>165</v>
      </c>
      <c r="E764" s="193" t="s">
        <v>19</v>
      </c>
      <c r="F764" s="194" t="s">
        <v>783</v>
      </c>
      <c r="G764" s="191"/>
      <c r="H764" s="193" t="s">
        <v>19</v>
      </c>
      <c r="I764" s="195"/>
      <c r="J764" s="191"/>
      <c r="K764" s="191"/>
      <c r="L764" s="196"/>
      <c r="M764" s="197"/>
      <c r="N764" s="198"/>
      <c r="O764" s="198"/>
      <c r="P764" s="198"/>
      <c r="Q764" s="198"/>
      <c r="R764" s="198"/>
      <c r="S764" s="198"/>
      <c r="T764" s="199"/>
      <c r="AT764" s="200" t="s">
        <v>165</v>
      </c>
      <c r="AU764" s="200" t="s">
        <v>86</v>
      </c>
      <c r="AV764" s="13" t="s">
        <v>84</v>
      </c>
      <c r="AW764" s="13" t="s">
        <v>37</v>
      </c>
      <c r="AX764" s="13" t="s">
        <v>76</v>
      </c>
      <c r="AY764" s="200" t="s">
        <v>157</v>
      </c>
    </row>
    <row r="765" spans="2:51" s="14" customFormat="1" ht="10">
      <c r="B765" s="201"/>
      <c r="C765" s="202"/>
      <c r="D765" s="192" t="s">
        <v>165</v>
      </c>
      <c r="E765" s="203" t="s">
        <v>19</v>
      </c>
      <c r="F765" s="204" t="s">
        <v>784</v>
      </c>
      <c r="G765" s="202"/>
      <c r="H765" s="205">
        <v>1</v>
      </c>
      <c r="I765" s="206"/>
      <c r="J765" s="202"/>
      <c r="K765" s="202"/>
      <c r="L765" s="207"/>
      <c r="M765" s="208"/>
      <c r="N765" s="209"/>
      <c r="O765" s="209"/>
      <c r="P765" s="209"/>
      <c r="Q765" s="209"/>
      <c r="R765" s="209"/>
      <c r="S765" s="209"/>
      <c r="T765" s="210"/>
      <c r="AT765" s="211" t="s">
        <v>165</v>
      </c>
      <c r="AU765" s="211" t="s">
        <v>86</v>
      </c>
      <c r="AV765" s="14" t="s">
        <v>86</v>
      </c>
      <c r="AW765" s="14" t="s">
        <v>37</v>
      </c>
      <c r="AX765" s="14" t="s">
        <v>76</v>
      </c>
      <c r="AY765" s="211" t="s">
        <v>157</v>
      </c>
    </row>
    <row r="766" spans="2:51" s="13" customFormat="1" ht="10">
      <c r="B766" s="190"/>
      <c r="C766" s="191"/>
      <c r="D766" s="192" t="s">
        <v>165</v>
      </c>
      <c r="E766" s="193" t="s">
        <v>19</v>
      </c>
      <c r="F766" s="194" t="s">
        <v>785</v>
      </c>
      <c r="G766" s="191"/>
      <c r="H766" s="193" t="s">
        <v>19</v>
      </c>
      <c r="I766" s="195"/>
      <c r="J766" s="191"/>
      <c r="K766" s="191"/>
      <c r="L766" s="196"/>
      <c r="M766" s="197"/>
      <c r="N766" s="198"/>
      <c r="O766" s="198"/>
      <c r="P766" s="198"/>
      <c r="Q766" s="198"/>
      <c r="R766" s="198"/>
      <c r="S766" s="198"/>
      <c r="T766" s="199"/>
      <c r="AT766" s="200" t="s">
        <v>165</v>
      </c>
      <c r="AU766" s="200" t="s">
        <v>86</v>
      </c>
      <c r="AV766" s="13" t="s">
        <v>84</v>
      </c>
      <c r="AW766" s="13" t="s">
        <v>37</v>
      </c>
      <c r="AX766" s="13" t="s">
        <v>76</v>
      </c>
      <c r="AY766" s="200" t="s">
        <v>157</v>
      </c>
    </row>
    <row r="767" spans="2:51" s="14" customFormat="1" ht="10">
      <c r="B767" s="201"/>
      <c r="C767" s="202"/>
      <c r="D767" s="192" t="s">
        <v>165</v>
      </c>
      <c r="E767" s="203" t="s">
        <v>19</v>
      </c>
      <c r="F767" s="204" t="s">
        <v>786</v>
      </c>
      <c r="G767" s="202"/>
      <c r="H767" s="205">
        <v>1</v>
      </c>
      <c r="I767" s="206"/>
      <c r="J767" s="202"/>
      <c r="K767" s="202"/>
      <c r="L767" s="207"/>
      <c r="M767" s="208"/>
      <c r="N767" s="209"/>
      <c r="O767" s="209"/>
      <c r="P767" s="209"/>
      <c r="Q767" s="209"/>
      <c r="R767" s="209"/>
      <c r="S767" s="209"/>
      <c r="T767" s="210"/>
      <c r="AT767" s="211" t="s">
        <v>165</v>
      </c>
      <c r="AU767" s="211" t="s">
        <v>86</v>
      </c>
      <c r="AV767" s="14" t="s">
        <v>86</v>
      </c>
      <c r="AW767" s="14" t="s">
        <v>37</v>
      </c>
      <c r="AX767" s="14" t="s">
        <v>76</v>
      </c>
      <c r="AY767" s="211" t="s">
        <v>157</v>
      </c>
    </row>
    <row r="768" spans="2:51" s="13" customFormat="1" ht="10">
      <c r="B768" s="190"/>
      <c r="C768" s="191"/>
      <c r="D768" s="192" t="s">
        <v>165</v>
      </c>
      <c r="E768" s="193" t="s">
        <v>19</v>
      </c>
      <c r="F768" s="194" t="s">
        <v>787</v>
      </c>
      <c r="G768" s="191"/>
      <c r="H768" s="193" t="s">
        <v>19</v>
      </c>
      <c r="I768" s="195"/>
      <c r="J768" s="191"/>
      <c r="K768" s="191"/>
      <c r="L768" s="196"/>
      <c r="M768" s="197"/>
      <c r="N768" s="198"/>
      <c r="O768" s="198"/>
      <c r="P768" s="198"/>
      <c r="Q768" s="198"/>
      <c r="R768" s="198"/>
      <c r="S768" s="198"/>
      <c r="T768" s="199"/>
      <c r="AT768" s="200" t="s">
        <v>165</v>
      </c>
      <c r="AU768" s="200" t="s">
        <v>86</v>
      </c>
      <c r="AV768" s="13" t="s">
        <v>84</v>
      </c>
      <c r="AW768" s="13" t="s">
        <v>37</v>
      </c>
      <c r="AX768" s="13" t="s">
        <v>76</v>
      </c>
      <c r="AY768" s="200" t="s">
        <v>157</v>
      </c>
    </row>
    <row r="769" spans="2:51" s="14" customFormat="1" ht="10">
      <c r="B769" s="201"/>
      <c r="C769" s="202"/>
      <c r="D769" s="192" t="s">
        <v>165</v>
      </c>
      <c r="E769" s="203" t="s">
        <v>19</v>
      </c>
      <c r="F769" s="204" t="s">
        <v>788</v>
      </c>
      <c r="G769" s="202"/>
      <c r="H769" s="205">
        <v>1</v>
      </c>
      <c r="I769" s="206"/>
      <c r="J769" s="202"/>
      <c r="K769" s="202"/>
      <c r="L769" s="207"/>
      <c r="M769" s="208"/>
      <c r="N769" s="209"/>
      <c r="O769" s="209"/>
      <c r="P769" s="209"/>
      <c r="Q769" s="209"/>
      <c r="R769" s="209"/>
      <c r="S769" s="209"/>
      <c r="T769" s="210"/>
      <c r="AT769" s="211" t="s">
        <v>165</v>
      </c>
      <c r="AU769" s="211" t="s">
        <v>86</v>
      </c>
      <c r="AV769" s="14" t="s">
        <v>86</v>
      </c>
      <c r="AW769" s="14" t="s">
        <v>37</v>
      </c>
      <c r="AX769" s="14" t="s">
        <v>76</v>
      </c>
      <c r="AY769" s="211" t="s">
        <v>157</v>
      </c>
    </row>
    <row r="770" spans="2:51" s="13" customFormat="1" ht="10">
      <c r="B770" s="190"/>
      <c r="C770" s="191"/>
      <c r="D770" s="192" t="s">
        <v>165</v>
      </c>
      <c r="E770" s="193" t="s">
        <v>19</v>
      </c>
      <c r="F770" s="194" t="s">
        <v>789</v>
      </c>
      <c r="G770" s="191"/>
      <c r="H770" s="193" t="s">
        <v>19</v>
      </c>
      <c r="I770" s="195"/>
      <c r="J770" s="191"/>
      <c r="K770" s="191"/>
      <c r="L770" s="196"/>
      <c r="M770" s="197"/>
      <c r="N770" s="198"/>
      <c r="O770" s="198"/>
      <c r="P770" s="198"/>
      <c r="Q770" s="198"/>
      <c r="R770" s="198"/>
      <c r="S770" s="198"/>
      <c r="T770" s="199"/>
      <c r="AT770" s="200" t="s">
        <v>165</v>
      </c>
      <c r="AU770" s="200" t="s">
        <v>86</v>
      </c>
      <c r="AV770" s="13" t="s">
        <v>84</v>
      </c>
      <c r="AW770" s="13" t="s">
        <v>37</v>
      </c>
      <c r="AX770" s="13" t="s">
        <v>76</v>
      </c>
      <c r="AY770" s="200" t="s">
        <v>157</v>
      </c>
    </row>
    <row r="771" spans="2:51" s="14" customFormat="1" ht="10">
      <c r="B771" s="201"/>
      <c r="C771" s="202"/>
      <c r="D771" s="192" t="s">
        <v>165</v>
      </c>
      <c r="E771" s="203" t="s">
        <v>19</v>
      </c>
      <c r="F771" s="204" t="s">
        <v>790</v>
      </c>
      <c r="G771" s="202"/>
      <c r="H771" s="205">
        <v>1</v>
      </c>
      <c r="I771" s="206"/>
      <c r="J771" s="202"/>
      <c r="K771" s="202"/>
      <c r="L771" s="207"/>
      <c r="M771" s="208"/>
      <c r="N771" s="209"/>
      <c r="O771" s="209"/>
      <c r="P771" s="209"/>
      <c r="Q771" s="209"/>
      <c r="R771" s="209"/>
      <c r="S771" s="209"/>
      <c r="T771" s="210"/>
      <c r="AT771" s="211" t="s">
        <v>165</v>
      </c>
      <c r="AU771" s="211" t="s">
        <v>86</v>
      </c>
      <c r="AV771" s="14" t="s">
        <v>86</v>
      </c>
      <c r="AW771" s="14" t="s">
        <v>37</v>
      </c>
      <c r="AX771" s="14" t="s">
        <v>76</v>
      </c>
      <c r="AY771" s="211" t="s">
        <v>157</v>
      </c>
    </row>
    <row r="772" spans="2:51" s="15" customFormat="1" ht="10">
      <c r="B772" s="217"/>
      <c r="C772" s="218"/>
      <c r="D772" s="192" t="s">
        <v>165</v>
      </c>
      <c r="E772" s="219" t="s">
        <v>19</v>
      </c>
      <c r="F772" s="220" t="s">
        <v>183</v>
      </c>
      <c r="G772" s="218"/>
      <c r="H772" s="221">
        <v>4</v>
      </c>
      <c r="I772" s="222"/>
      <c r="J772" s="218"/>
      <c r="K772" s="218"/>
      <c r="L772" s="223"/>
      <c r="M772" s="224"/>
      <c r="N772" s="225"/>
      <c r="O772" s="225"/>
      <c r="P772" s="225"/>
      <c r="Q772" s="225"/>
      <c r="R772" s="225"/>
      <c r="S772" s="225"/>
      <c r="T772" s="226"/>
      <c r="AT772" s="227" t="s">
        <v>165</v>
      </c>
      <c r="AU772" s="227" t="s">
        <v>86</v>
      </c>
      <c r="AV772" s="15" t="s">
        <v>163</v>
      </c>
      <c r="AW772" s="15" t="s">
        <v>37</v>
      </c>
      <c r="AX772" s="15" t="s">
        <v>84</v>
      </c>
      <c r="AY772" s="227" t="s">
        <v>157</v>
      </c>
    </row>
    <row r="773" spans="1:65" s="2" customFormat="1" ht="14.4" customHeight="1">
      <c r="A773" s="36"/>
      <c r="B773" s="37"/>
      <c r="C773" s="239" t="s">
        <v>791</v>
      </c>
      <c r="D773" s="239" t="s">
        <v>311</v>
      </c>
      <c r="E773" s="240" t="s">
        <v>792</v>
      </c>
      <c r="F773" s="241" t="s">
        <v>793</v>
      </c>
      <c r="G773" s="242" t="s">
        <v>162</v>
      </c>
      <c r="H773" s="243">
        <v>1</v>
      </c>
      <c r="I773" s="244"/>
      <c r="J773" s="245">
        <f>ROUND(I773*H773,2)</f>
        <v>0</v>
      </c>
      <c r="K773" s="246"/>
      <c r="L773" s="247"/>
      <c r="M773" s="248" t="s">
        <v>19</v>
      </c>
      <c r="N773" s="249" t="s">
        <v>47</v>
      </c>
      <c r="O773" s="66"/>
      <c r="P773" s="186">
        <f>O773*H773</f>
        <v>0</v>
      </c>
      <c r="Q773" s="186">
        <v>2.448</v>
      </c>
      <c r="R773" s="186">
        <f>Q773*H773</f>
        <v>2.448</v>
      </c>
      <c r="S773" s="186">
        <v>0</v>
      </c>
      <c r="T773" s="187">
        <f>S773*H773</f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188" t="s">
        <v>211</v>
      </c>
      <c r="AT773" s="188" t="s">
        <v>311</v>
      </c>
      <c r="AU773" s="188" t="s">
        <v>86</v>
      </c>
      <c r="AY773" s="19" t="s">
        <v>157</v>
      </c>
      <c r="BE773" s="189">
        <f>IF(N773="základní",J773,0)</f>
        <v>0</v>
      </c>
      <c r="BF773" s="189">
        <f>IF(N773="snížená",J773,0)</f>
        <v>0</v>
      </c>
      <c r="BG773" s="189">
        <f>IF(N773="zákl. přenesená",J773,0)</f>
        <v>0</v>
      </c>
      <c r="BH773" s="189">
        <f>IF(N773="sníž. přenesená",J773,0)</f>
        <v>0</v>
      </c>
      <c r="BI773" s="189">
        <f>IF(N773="nulová",J773,0)</f>
        <v>0</v>
      </c>
      <c r="BJ773" s="19" t="s">
        <v>84</v>
      </c>
      <c r="BK773" s="189">
        <f>ROUND(I773*H773,2)</f>
        <v>0</v>
      </c>
      <c r="BL773" s="19" t="s">
        <v>163</v>
      </c>
      <c r="BM773" s="188" t="s">
        <v>794</v>
      </c>
    </row>
    <row r="774" spans="2:51" s="13" customFormat="1" ht="10">
      <c r="B774" s="190"/>
      <c r="C774" s="191"/>
      <c r="D774" s="192" t="s">
        <v>165</v>
      </c>
      <c r="E774" s="193" t="s">
        <v>19</v>
      </c>
      <c r="F774" s="194" t="s">
        <v>289</v>
      </c>
      <c r="G774" s="191"/>
      <c r="H774" s="193" t="s">
        <v>19</v>
      </c>
      <c r="I774" s="195"/>
      <c r="J774" s="191"/>
      <c r="K774" s="191"/>
      <c r="L774" s="196"/>
      <c r="M774" s="197"/>
      <c r="N774" s="198"/>
      <c r="O774" s="198"/>
      <c r="P774" s="198"/>
      <c r="Q774" s="198"/>
      <c r="R774" s="198"/>
      <c r="S774" s="198"/>
      <c r="T774" s="199"/>
      <c r="AT774" s="200" t="s">
        <v>165</v>
      </c>
      <c r="AU774" s="200" t="s">
        <v>86</v>
      </c>
      <c r="AV774" s="13" t="s">
        <v>84</v>
      </c>
      <c r="AW774" s="13" t="s">
        <v>37</v>
      </c>
      <c r="AX774" s="13" t="s">
        <v>76</v>
      </c>
      <c r="AY774" s="200" t="s">
        <v>157</v>
      </c>
    </row>
    <row r="775" spans="2:51" s="13" customFormat="1" ht="10">
      <c r="B775" s="190"/>
      <c r="C775" s="191"/>
      <c r="D775" s="192" t="s">
        <v>165</v>
      </c>
      <c r="E775" s="193" t="s">
        <v>19</v>
      </c>
      <c r="F775" s="194" t="s">
        <v>357</v>
      </c>
      <c r="G775" s="191"/>
      <c r="H775" s="193" t="s">
        <v>19</v>
      </c>
      <c r="I775" s="195"/>
      <c r="J775" s="191"/>
      <c r="K775" s="191"/>
      <c r="L775" s="196"/>
      <c r="M775" s="197"/>
      <c r="N775" s="198"/>
      <c r="O775" s="198"/>
      <c r="P775" s="198"/>
      <c r="Q775" s="198"/>
      <c r="R775" s="198"/>
      <c r="S775" s="198"/>
      <c r="T775" s="199"/>
      <c r="AT775" s="200" t="s">
        <v>165</v>
      </c>
      <c r="AU775" s="200" t="s">
        <v>86</v>
      </c>
      <c r="AV775" s="13" t="s">
        <v>84</v>
      </c>
      <c r="AW775" s="13" t="s">
        <v>37</v>
      </c>
      <c r="AX775" s="13" t="s">
        <v>76</v>
      </c>
      <c r="AY775" s="200" t="s">
        <v>157</v>
      </c>
    </row>
    <row r="776" spans="2:51" s="13" customFormat="1" ht="10">
      <c r="B776" s="190"/>
      <c r="C776" s="191"/>
      <c r="D776" s="192" t="s">
        <v>165</v>
      </c>
      <c r="E776" s="193" t="s">
        <v>19</v>
      </c>
      <c r="F776" s="194" t="s">
        <v>442</v>
      </c>
      <c r="G776" s="191"/>
      <c r="H776" s="193" t="s">
        <v>19</v>
      </c>
      <c r="I776" s="195"/>
      <c r="J776" s="191"/>
      <c r="K776" s="191"/>
      <c r="L776" s="196"/>
      <c r="M776" s="197"/>
      <c r="N776" s="198"/>
      <c r="O776" s="198"/>
      <c r="P776" s="198"/>
      <c r="Q776" s="198"/>
      <c r="R776" s="198"/>
      <c r="S776" s="198"/>
      <c r="T776" s="199"/>
      <c r="AT776" s="200" t="s">
        <v>165</v>
      </c>
      <c r="AU776" s="200" t="s">
        <v>86</v>
      </c>
      <c r="AV776" s="13" t="s">
        <v>84</v>
      </c>
      <c r="AW776" s="13" t="s">
        <v>37</v>
      </c>
      <c r="AX776" s="13" t="s">
        <v>76</v>
      </c>
      <c r="AY776" s="200" t="s">
        <v>157</v>
      </c>
    </row>
    <row r="777" spans="2:51" s="13" customFormat="1" ht="10">
      <c r="B777" s="190"/>
      <c r="C777" s="191"/>
      <c r="D777" s="192" t="s">
        <v>165</v>
      </c>
      <c r="E777" s="193" t="s">
        <v>19</v>
      </c>
      <c r="F777" s="194" t="s">
        <v>783</v>
      </c>
      <c r="G777" s="191"/>
      <c r="H777" s="193" t="s">
        <v>19</v>
      </c>
      <c r="I777" s="195"/>
      <c r="J777" s="191"/>
      <c r="K777" s="191"/>
      <c r="L777" s="196"/>
      <c r="M777" s="197"/>
      <c r="N777" s="198"/>
      <c r="O777" s="198"/>
      <c r="P777" s="198"/>
      <c r="Q777" s="198"/>
      <c r="R777" s="198"/>
      <c r="S777" s="198"/>
      <c r="T777" s="199"/>
      <c r="AT777" s="200" t="s">
        <v>165</v>
      </c>
      <c r="AU777" s="200" t="s">
        <v>86</v>
      </c>
      <c r="AV777" s="13" t="s">
        <v>84</v>
      </c>
      <c r="AW777" s="13" t="s">
        <v>37</v>
      </c>
      <c r="AX777" s="13" t="s">
        <v>76</v>
      </c>
      <c r="AY777" s="200" t="s">
        <v>157</v>
      </c>
    </row>
    <row r="778" spans="2:51" s="13" customFormat="1" ht="10">
      <c r="B778" s="190"/>
      <c r="C778" s="191"/>
      <c r="D778" s="192" t="s">
        <v>165</v>
      </c>
      <c r="E778" s="193" t="s">
        <v>19</v>
      </c>
      <c r="F778" s="194" t="s">
        <v>639</v>
      </c>
      <c r="G778" s="191"/>
      <c r="H778" s="193" t="s">
        <v>19</v>
      </c>
      <c r="I778" s="195"/>
      <c r="J778" s="191"/>
      <c r="K778" s="191"/>
      <c r="L778" s="196"/>
      <c r="M778" s="197"/>
      <c r="N778" s="198"/>
      <c r="O778" s="198"/>
      <c r="P778" s="198"/>
      <c r="Q778" s="198"/>
      <c r="R778" s="198"/>
      <c r="S778" s="198"/>
      <c r="T778" s="199"/>
      <c r="AT778" s="200" t="s">
        <v>165</v>
      </c>
      <c r="AU778" s="200" t="s">
        <v>86</v>
      </c>
      <c r="AV778" s="13" t="s">
        <v>84</v>
      </c>
      <c r="AW778" s="13" t="s">
        <v>37</v>
      </c>
      <c r="AX778" s="13" t="s">
        <v>76</v>
      </c>
      <c r="AY778" s="200" t="s">
        <v>157</v>
      </c>
    </row>
    <row r="779" spans="2:51" s="14" customFormat="1" ht="10">
      <c r="B779" s="201"/>
      <c r="C779" s="202"/>
      <c r="D779" s="192" t="s">
        <v>165</v>
      </c>
      <c r="E779" s="203" t="s">
        <v>19</v>
      </c>
      <c r="F779" s="204" t="s">
        <v>784</v>
      </c>
      <c r="G779" s="202"/>
      <c r="H779" s="205">
        <v>1</v>
      </c>
      <c r="I779" s="206"/>
      <c r="J779" s="202"/>
      <c r="K779" s="202"/>
      <c r="L779" s="207"/>
      <c r="M779" s="208"/>
      <c r="N779" s="209"/>
      <c r="O779" s="209"/>
      <c r="P779" s="209"/>
      <c r="Q779" s="209"/>
      <c r="R779" s="209"/>
      <c r="S779" s="209"/>
      <c r="T779" s="210"/>
      <c r="AT779" s="211" t="s">
        <v>165</v>
      </c>
      <c r="AU779" s="211" t="s">
        <v>86</v>
      </c>
      <c r="AV779" s="14" t="s">
        <v>86</v>
      </c>
      <c r="AW779" s="14" t="s">
        <v>37</v>
      </c>
      <c r="AX779" s="14" t="s">
        <v>84</v>
      </c>
      <c r="AY779" s="211" t="s">
        <v>157</v>
      </c>
    </row>
    <row r="780" spans="1:65" s="2" customFormat="1" ht="14.4" customHeight="1">
      <c r="A780" s="36"/>
      <c r="B780" s="37"/>
      <c r="C780" s="239" t="s">
        <v>795</v>
      </c>
      <c r="D780" s="239" t="s">
        <v>311</v>
      </c>
      <c r="E780" s="240" t="s">
        <v>796</v>
      </c>
      <c r="F780" s="241" t="s">
        <v>797</v>
      </c>
      <c r="G780" s="242" t="s">
        <v>162</v>
      </c>
      <c r="H780" s="243">
        <v>1</v>
      </c>
      <c r="I780" s="244"/>
      <c r="J780" s="245">
        <f>ROUND(I780*H780,2)</f>
        <v>0</v>
      </c>
      <c r="K780" s="246"/>
      <c r="L780" s="247"/>
      <c r="M780" s="248" t="s">
        <v>19</v>
      </c>
      <c r="N780" s="249" t="s">
        <v>47</v>
      </c>
      <c r="O780" s="66"/>
      <c r="P780" s="186">
        <f>O780*H780</f>
        <v>0</v>
      </c>
      <c r="Q780" s="186">
        <v>2.736</v>
      </c>
      <c r="R780" s="186">
        <f>Q780*H780</f>
        <v>2.736</v>
      </c>
      <c r="S780" s="186">
        <v>0</v>
      </c>
      <c r="T780" s="187">
        <f>S780*H780</f>
        <v>0</v>
      </c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R780" s="188" t="s">
        <v>211</v>
      </c>
      <c r="AT780" s="188" t="s">
        <v>311</v>
      </c>
      <c r="AU780" s="188" t="s">
        <v>86</v>
      </c>
      <c r="AY780" s="19" t="s">
        <v>157</v>
      </c>
      <c r="BE780" s="189">
        <f>IF(N780="základní",J780,0)</f>
        <v>0</v>
      </c>
      <c r="BF780" s="189">
        <f>IF(N780="snížená",J780,0)</f>
        <v>0</v>
      </c>
      <c r="BG780" s="189">
        <f>IF(N780="zákl. přenesená",J780,0)</f>
        <v>0</v>
      </c>
      <c r="BH780" s="189">
        <f>IF(N780="sníž. přenesená",J780,0)</f>
        <v>0</v>
      </c>
      <c r="BI780" s="189">
        <f>IF(N780="nulová",J780,0)</f>
        <v>0</v>
      </c>
      <c r="BJ780" s="19" t="s">
        <v>84</v>
      </c>
      <c r="BK780" s="189">
        <f>ROUND(I780*H780,2)</f>
        <v>0</v>
      </c>
      <c r="BL780" s="19" t="s">
        <v>163</v>
      </c>
      <c r="BM780" s="188" t="s">
        <v>798</v>
      </c>
    </row>
    <row r="781" spans="2:51" s="13" customFormat="1" ht="10">
      <c r="B781" s="190"/>
      <c r="C781" s="191"/>
      <c r="D781" s="192" t="s">
        <v>165</v>
      </c>
      <c r="E781" s="193" t="s">
        <v>19</v>
      </c>
      <c r="F781" s="194" t="s">
        <v>289</v>
      </c>
      <c r="G781" s="191"/>
      <c r="H781" s="193" t="s">
        <v>19</v>
      </c>
      <c r="I781" s="195"/>
      <c r="J781" s="191"/>
      <c r="K781" s="191"/>
      <c r="L781" s="196"/>
      <c r="M781" s="197"/>
      <c r="N781" s="198"/>
      <c r="O781" s="198"/>
      <c r="P781" s="198"/>
      <c r="Q781" s="198"/>
      <c r="R781" s="198"/>
      <c r="S781" s="198"/>
      <c r="T781" s="199"/>
      <c r="AT781" s="200" t="s">
        <v>165</v>
      </c>
      <c r="AU781" s="200" t="s">
        <v>86</v>
      </c>
      <c r="AV781" s="13" t="s">
        <v>84</v>
      </c>
      <c r="AW781" s="13" t="s">
        <v>37</v>
      </c>
      <c r="AX781" s="13" t="s">
        <v>76</v>
      </c>
      <c r="AY781" s="200" t="s">
        <v>157</v>
      </c>
    </row>
    <row r="782" spans="2:51" s="13" customFormat="1" ht="10">
      <c r="B782" s="190"/>
      <c r="C782" s="191"/>
      <c r="D782" s="192" t="s">
        <v>165</v>
      </c>
      <c r="E782" s="193" t="s">
        <v>19</v>
      </c>
      <c r="F782" s="194" t="s">
        <v>357</v>
      </c>
      <c r="G782" s="191"/>
      <c r="H782" s="193" t="s">
        <v>19</v>
      </c>
      <c r="I782" s="195"/>
      <c r="J782" s="191"/>
      <c r="K782" s="191"/>
      <c r="L782" s="196"/>
      <c r="M782" s="197"/>
      <c r="N782" s="198"/>
      <c r="O782" s="198"/>
      <c r="P782" s="198"/>
      <c r="Q782" s="198"/>
      <c r="R782" s="198"/>
      <c r="S782" s="198"/>
      <c r="T782" s="199"/>
      <c r="AT782" s="200" t="s">
        <v>165</v>
      </c>
      <c r="AU782" s="200" t="s">
        <v>86</v>
      </c>
      <c r="AV782" s="13" t="s">
        <v>84</v>
      </c>
      <c r="AW782" s="13" t="s">
        <v>37</v>
      </c>
      <c r="AX782" s="13" t="s">
        <v>76</v>
      </c>
      <c r="AY782" s="200" t="s">
        <v>157</v>
      </c>
    </row>
    <row r="783" spans="2:51" s="13" customFormat="1" ht="10">
      <c r="B783" s="190"/>
      <c r="C783" s="191"/>
      <c r="D783" s="192" t="s">
        <v>165</v>
      </c>
      <c r="E783" s="193" t="s">
        <v>19</v>
      </c>
      <c r="F783" s="194" t="s">
        <v>442</v>
      </c>
      <c r="G783" s="191"/>
      <c r="H783" s="193" t="s">
        <v>19</v>
      </c>
      <c r="I783" s="195"/>
      <c r="J783" s="191"/>
      <c r="K783" s="191"/>
      <c r="L783" s="196"/>
      <c r="M783" s="197"/>
      <c r="N783" s="198"/>
      <c r="O783" s="198"/>
      <c r="P783" s="198"/>
      <c r="Q783" s="198"/>
      <c r="R783" s="198"/>
      <c r="S783" s="198"/>
      <c r="T783" s="199"/>
      <c r="AT783" s="200" t="s">
        <v>165</v>
      </c>
      <c r="AU783" s="200" t="s">
        <v>86</v>
      </c>
      <c r="AV783" s="13" t="s">
        <v>84</v>
      </c>
      <c r="AW783" s="13" t="s">
        <v>37</v>
      </c>
      <c r="AX783" s="13" t="s">
        <v>76</v>
      </c>
      <c r="AY783" s="200" t="s">
        <v>157</v>
      </c>
    </row>
    <row r="784" spans="2:51" s="13" customFormat="1" ht="10">
      <c r="B784" s="190"/>
      <c r="C784" s="191"/>
      <c r="D784" s="192" t="s">
        <v>165</v>
      </c>
      <c r="E784" s="193" t="s">
        <v>19</v>
      </c>
      <c r="F784" s="194" t="s">
        <v>785</v>
      </c>
      <c r="G784" s="191"/>
      <c r="H784" s="193" t="s">
        <v>19</v>
      </c>
      <c r="I784" s="195"/>
      <c r="J784" s="191"/>
      <c r="K784" s="191"/>
      <c r="L784" s="196"/>
      <c r="M784" s="197"/>
      <c r="N784" s="198"/>
      <c r="O784" s="198"/>
      <c r="P784" s="198"/>
      <c r="Q784" s="198"/>
      <c r="R784" s="198"/>
      <c r="S784" s="198"/>
      <c r="T784" s="199"/>
      <c r="AT784" s="200" t="s">
        <v>165</v>
      </c>
      <c r="AU784" s="200" t="s">
        <v>86</v>
      </c>
      <c r="AV784" s="13" t="s">
        <v>84</v>
      </c>
      <c r="AW784" s="13" t="s">
        <v>37</v>
      </c>
      <c r="AX784" s="13" t="s">
        <v>76</v>
      </c>
      <c r="AY784" s="200" t="s">
        <v>157</v>
      </c>
    </row>
    <row r="785" spans="2:51" s="13" customFormat="1" ht="10">
      <c r="B785" s="190"/>
      <c r="C785" s="191"/>
      <c r="D785" s="192" t="s">
        <v>165</v>
      </c>
      <c r="E785" s="193" t="s">
        <v>19</v>
      </c>
      <c r="F785" s="194" t="s">
        <v>799</v>
      </c>
      <c r="G785" s="191"/>
      <c r="H785" s="193" t="s">
        <v>19</v>
      </c>
      <c r="I785" s="195"/>
      <c r="J785" s="191"/>
      <c r="K785" s="191"/>
      <c r="L785" s="196"/>
      <c r="M785" s="197"/>
      <c r="N785" s="198"/>
      <c r="O785" s="198"/>
      <c r="P785" s="198"/>
      <c r="Q785" s="198"/>
      <c r="R785" s="198"/>
      <c r="S785" s="198"/>
      <c r="T785" s="199"/>
      <c r="AT785" s="200" t="s">
        <v>165</v>
      </c>
      <c r="AU785" s="200" t="s">
        <v>86</v>
      </c>
      <c r="AV785" s="13" t="s">
        <v>84</v>
      </c>
      <c r="AW785" s="13" t="s">
        <v>37</v>
      </c>
      <c r="AX785" s="13" t="s">
        <v>76</v>
      </c>
      <c r="AY785" s="200" t="s">
        <v>157</v>
      </c>
    </row>
    <row r="786" spans="2:51" s="14" customFormat="1" ht="10">
      <c r="B786" s="201"/>
      <c r="C786" s="202"/>
      <c r="D786" s="192" t="s">
        <v>165</v>
      </c>
      <c r="E786" s="203" t="s">
        <v>19</v>
      </c>
      <c r="F786" s="204" t="s">
        <v>786</v>
      </c>
      <c r="G786" s="202"/>
      <c r="H786" s="205">
        <v>1</v>
      </c>
      <c r="I786" s="206"/>
      <c r="J786" s="202"/>
      <c r="K786" s="202"/>
      <c r="L786" s="207"/>
      <c r="M786" s="208"/>
      <c r="N786" s="209"/>
      <c r="O786" s="209"/>
      <c r="P786" s="209"/>
      <c r="Q786" s="209"/>
      <c r="R786" s="209"/>
      <c r="S786" s="209"/>
      <c r="T786" s="210"/>
      <c r="AT786" s="211" t="s">
        <v>165</v>
      </c>
      <c r="AU786" s="211" t="s">
        <v>86</v>
      </c>
      <c r="AV786" s="14" t="s">
        <v>86</v>
      </c>
      <c r="AW786" s="14" t="s">
        <v>37</v>
      </c>
      <c r="AX786" s="14" t="s">
        <v>84</v>
      </c>
      <c r="AY786" s="211" t="s">
        <v>157</v>
      </c>
    </row>
    <row r="787" spans="1:65" s="2" customFormat="1" ht="14.4" customHeight="1">
      <c r="A787" s="36"/>
      <c r="B787" s="37"/>
      <c r="C787" s="239" t="s">
        <v>800</v>
      </c>
      <c r="D787" s="239" t="s">
        <v>311</v>
      </c>
      <c r="E787" s="240" t="s">
        <v>801</v>
      </c>
      <c r="F787" s="241" t="s">
        <v>802</v>
      </c>
      <c r="G787" s="242" t="s">
        <v>162</v>
      </c>
      <c r="H787" s="243">
        <v>1</v>
      </c>
      <c r="I787" s="244"/>
      <c r="J787" s="245">
        <f>ROUND(I787*H787,2)</f>
        <v>0</v>
      </c>
      <c r="K787" s="246"/>
      <c r="L787" s="247"/>
      <c r="M787" s="248" t="s">
        <v>19</v>
      </c>
      <c r="N787" s="249" t="s">
        <v>47</v>
      </c>
      <c r="O787" s="66"/>
      <c r="P787" s="186">
        <f>O787*H787</f>
        <v>0</v>
      </c>
      <c r="Q787" s="186">
        <v>2.525</v>
      </c>
      <c r="R787" s="186">
        <f>Q787*H787</f>
        <v>2.525</v>
      </c>
      <c r="S787" s="186">
        <v>0</v>
      </c>
      <c r="T787" s="187">
        <f>S787*H787</f>
        <v>0</v>
      </c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R787" s="188" t="s">
        <v>211</v>
      </c>
      <c r="AT787" s="188" t="s">
        <v>311</v>
      </c>
      <c r="AU787" s="188" t="s">
        <v>86</v>
      </c>
      <c r="AY787" s="19" t="s">
        <v>157</v>
      </c>
      <c r="BE787" s="189">
        <f>IF(N787="základní",J787,0)</f>
        <v>0</v>
      </c>
      <c r="BF787" s="189">
        <f>IF(N787="snížená",J787,0)</f>
        <v>0</v>
      </c>
      <c r="BG787" s="189">
        <f>IF(N787="zákl. přenesená",J787,0)</f>
        <v>0</v>
      </c>
      <c r="BH787" s="189">
        <f>IF(N787="sníž. přenesená",J787,0)</f>
        <v>0</v>
      </c>
      <c r="BI787" s="189">
        <f>IF(N787="nulová",J787,0)</f>
        <v>0</v>
      </c>
      <c r="BJ787" s="19" t="s">
        <v>84</v>
      </c>
      <c r="BK787" s="189">
        <f>ROUND(I787*H787,2)</f>
        <v>0</v>
      </c>
      <c r="BL787" s="19" t="s">
        <v>163</v>
      </c>
      <c r="BM787" s="188" t="s">
        <v>803</v>
      </c>
    </row>
    <row r="788" spans="2:51" s="13" customFormat="1" ht="10">
      <c r="B788" s="190"/>
      <c r="C788" s="191"/>
      <c r="D788" s="192" t="s">
        <v>165</v>
      </c>
      <c r="E788" s="193" t="s">
        <v>19</v>
      </c>
      <c r="F788" s="194" t="s">
        <v>289</v>
      </c>
      <c r="G788" s="191"/>
      <c r="H788" s="193" t="s">
        <v>19</v>
      </c>
      <c r="I788" s="195"/>
      <c r="J788" s="191"/>
      <c r="K788" s="191"/>
      <c r="L788" s="196"/>
      <c r="M788" s="197"/>
      <c r="N788" s="198"/>
      <c r="O788" s="198"/>
      <c r="P788" s="198"/>
      <c r="Q788" s="198"/>
      <c r="R788" s="198"/>
      <c r="S788" s="198"/>
      <c r="T788" s="199"/>
      <c r="AT788" s="200" t="s">
        <v>165</v>
      </c>
      <c r="AU788" s="200" t="s">
        <v>86</v>
      </c>
      <c r="AV788" s="13" t="s">
        <v>84</v>
      </c>
      <c r="AW788" s="13" t="s">
        <v>37</v>
      </c>
      <c r="AX788" s="13" t="s">
        <v>76</v>
      </c>
      <c r="AY788" s="200" t="s">
        <v>157</v>
      </c>
    </row>
    <row r="789" spans="2:51" s="13" customFormat="1" ht="10">
      <c r="B789" s="190"/>
      <c r="C789" s="191"/>
      <c r="D789" s="192" t="s">
        <v>165</v>
      </c>
      <c r="E789" s="193" t="s">
        <v>19</v>
      </c>
      <c r="F789" s="194" t="s">
        <v>357</v>
      </c>
      <c r="G789" s="191"/>
      <c r="H789" s="193" t="s">
        <v>19</v>
      </c>
      <c r="I789" s="195"/>
      <c r="J789" s="191"/>
      <c r="K789" s="191"/>
      <c r="L789" s="196"/>
      <c r="M789" s="197"/>
      <c r="N789" s="198"/>
      <c r="O789" s="198"/>
      <c r="P789" s="198"/>
      <c r="Q789" s="198"/>
      <c r="R789" s="198"/>
      <c r="S789" s="198"/>
      <c r="T789" s="199"/>
      <c r="AT789" s="200" t="s">
        <v>165</v>
      </c>
      <c r="AU789" s="200" t="s">
        <v>86</v>
      </c>
      <c r="AV789" s="13" t="s">
        <v>84</v>
      </c>
      <c r="AW789" s="13" t="s">
        <v>37</v>
      </c>
      <c r="AX789" s="13" t="s">
        <v>76</v>
      </c>
      <c r="AY789" s="200" t="s">
        <v>157</v>
      </c>
    </row>
    <row r="790" spans="2:51" s="13" customFormat="1" ht="10">
      <c r="B790" s="190"/>
      <c r="C790" s="191"/>
      <c r="D790" s="192" t="s">
        <v>165</v>
      </c>
      <c r="E790" s="193" t="s">
        <v>19</v>
      </c>
      <c r="F790" s="194" t="s">
        <v>442</v>
      </c>
      <c r="G790" s="191"/>
      <c r="H790" s="193" t="s">
        <v>19</v>
      </c>
      <c r="I790" s="195"/>
      <c r="J790" s="191"/>
      <c r="K790" s="191"/>
      <c r="L790" s="196"/>
      <c r="M790" s="197"/>
      <c r="N790" s="198"/>
      <c r="O790" s="198"/>
      <c r="P790" s="198"/>
      <c r="Q790" s="198"/>
      <c r="R790" s="198"/>
      <c r="S790" s="198"/>
      <c r="T790" s="199"/>
      <c r="AT790" s="200" t="s">
        <v>165</v>
      </c>
      <c r="AU790" s="200" t="s">
        <v>86</v>
      </c>
      <c r="AV790" s="13" t="s">
        <v>84</v>
      </c>
      <c r="AW790" s="13" t="s">
        <v>37</v>
      </c>
      <c r="AX790" s="13" t="s">
        <v>76</v>
      </c>
      <c r="AY790" s="200" t="s">
        <v>157</v>
      </c>
    </row>
    <row r="791" spans="2:51" s="13" customFormat="1" ht="10">
      <c r="B791" s="190"/>
      <c r="C791" s="191"/>
      <c r="D791" s="192" t="s">
        <v>165</v>
      </c>
      <c r="E791" s="193" t="s">
        <v>19</v>
      </c>
      <c r="F791" s="194" t="s">
        <v>804</v>
      </c>
      <c r="G791" s="191"/>
      <c r="H791" s="193" t="s">
        <v>19</v>
      </c>
      <c r="I791" s="195"/>
      <c r="J791" s="191"/>
      <c r="K791" s="191"/>
      <c r="L791" s="196"/>
      <c r="M791" s="197"/>
      <c r="N791" s="198"/>
      <c r="O791" s="198"/>
      <c r="P791" s="198"/>
      <c r="Q791" s="198"/>
      <c r="R791" s="198"/>
      <c r="S791" s="198"/>
      <c r="T791" s="199"/>
      <c r="AT791" s="200" t="s">
        <v>165</v>
      </c>
      <c r="AU791" s="200" t="s">
        <v>86</v>
      </c>
      <c r="AV791" s="13" t="s">
        <v>84</v>
      </c>
      <c r="AW791" s="13" t="s">
        <v>37</v>
      </c>
      <c r="AX791" s="13" t="s">
        <v>76</v>
      </c>
      <c r="AY791" s="200" t="s">
        <v>157</v>
      </c>
    </row>
    <row r="792" spans="2:51" s="13" customFormat="1" ht="10">
      <c r="B792" s="190"/>
      <c r="C792" s="191"/>
      <c r="D792" s="192" t="s">
        <v>165</v>
      </c>
      <c r="E792" s="193" t="s">
        <v>19</v>
      </c>
      <c r="F792" s="194" t="s">
        <v>799</v>
      </c>
      <c r="G792" s="191"/>
      <c r="H792" s="193" t="s">
        <v>19</v>
      </c>
      <c r="I792" s="195"/>
      <c r="J792" s="191"/>
      <c r="K792" s="191"/>
      <c r="L792" s="196"/>
      <c r="M792" s="197"/>
      <c r="N792" s="198"/>
      <c r="O792" s="198"/>
      <c r="P792" s="198"/>
      <c r="Q792" s="198"/>
      <c r="R792" s="198"/>
      <c r="S792" s="198"/>
      <c r="T792" s="199"/>
      <c r="AT792" s="200" t="s">
        <v>165</v>
      </c>
      <c r="AU792" s="200" t="s">
        <v>86</v>
      </c>
      <c r="AV792" s="13" t="s">
        <v>84</v>
      </c>
      <c r="AW792" s="13" t="s">
        <v>37</v>
      </c>
      <c r="AX792" s="13" t="s">
        <v>76</v>
      </c>
      <c r="AY792" s="200" t="s">
        <v>157</v>
      </c>
    </row>
    <row r="793" spans="2:51" s="14" customFormat="1" ht="10">
      <c r="B793" s="201"/>
      <c r="C793" s="202"/>
      <c r="D793" s="192" t="s">
        <v>165</v>
      </c>
      <c r="E793" s="203" t="s">
        <v>19</v>
      </c>
      <c r="F793" s="204" t="s">
        <v>788</v>
      </c>
      <c r="G793" s="202"/>
      <c r="H793" s="205">
        <v>1</v>
      </c>
      <c r="I793" s="206"/>
      <c r="J793" s="202"/>
      <c r="K793" s="202"/>
      <c r="L793" s="207"/>
      <c r="M793" s="208"/>
      <c r="N793" s="209"/>
      <c r="O793" s="209"/>
      <c r="P793" s="209"/>
      <c r="Q793" s="209"/>
      <c r="R793" s="209"/>
      <c r="S793" s="209"/>
      <c r="T793" s="210"/>
      <c r="AT793" s="211" t="s">
        <v>165</v>
      </c>
      <c r="AU793" s="211" t="s">
        <v>86</v>
      </c>
      <c r="AV793" s="14" t="s">
        <v>86</v>
      </c>
      <c r="AW793" s="14" t="s">
        <v>37</v>
      </c>
      <c r="AX793" s="14" t="s">
        <v>84</v>
      </c>
      <c r="AY793" s="211" t="s">
        <v>157</v>
      </c>
    </row>
    <row r="794" spans="1:65" s="2" customFormat="1" ht="14.4" customHeight="1">
      <c r="A794" s="36"/>
      <c r="B794" s="37"/>
      <c r="C794" s="239" t="s">
        <v>805</v>
      </c>
      <c r="D794" s="239" t="s">
        <v>311</v>
      </c>
      <c r="E794" s="240" t="s">
        <v>806</v>
      </c>
      <c r="F794" s="241" t="s">
        <v>807</v>
      </c>
      <c r="G794" s="242" t="s">
        <v>162</v>
      </c>
      <c r="H794" s="243">
        <v>1</v>
      </c>
      <c r="I794" s="244"/>
      <c r="J794" s="245">
        <f>ROUND(I794*H794,2)</f>
        <v>0</v>
      </c>
      <c r="K794" s="246"/>
      <c r="L794" s="247"/>
      <c r="M794" s="248" t="s">
        <v>19</v>
      </c>
      <c r="N794" s="249" t="s">
        <v>47</v>
      </c>
      <c r="O794" s="66"/>
      <c r="P794" s="186">
        <f>O794*H794</f>
        <v>0</v>
      </c>
      <c r="Q794" s="186">
        <v>2.525</v>
      </c>
      <c r="R794" s="186">
        <f>Q794*H794</f>
        <v>2.525</v>
      </c>
      <c r="S794" s="186">
        <v>0</v>
      </c>
      <c r="T794" s="187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88" t="s">
        <v>211</v>
      </c>
      <c r="AT794" s="188" t="s">
        <v>311</v>
      </c>
      <c r="AU794" s="188" t="s">
        <v>86</v>
      </c>
      <c r="AY794" s="19" t="s">
        <v>157</v>
      </c>
      <c r="BE794" s="189">
        <f>IF(N794="základní",J794,0)</f>
        <v>0</v>
      </c>
      <c r="BF794" s="189">
        <f>IF(N794="snížená",J794,0)</f>
        <v>0</v>
      </c>
      <c r="BG794" s="189">
        <f>IF(N794="zákl. přenesená",J794,0)</f>
        <v>0</v>
      </c>
      <c r="BH794" s="189">
        <f>IF(N794="sníž. přenesená",J794,0)</f>
        <v>0</v>
      </c>
      <c r="BI794" s="189">
        <f>IF(N794="nulová",J794,0)</f>
        <v>0</v>
      </c>
      <c r="BJ794" s="19" t="s">
        <v>84</v>
      </c>
      <c r="BK794" s="189">
        <f>ROUND(I794*H794,2)</f>
        <v>0</v>
      </c>
      <c r="BL794" s="19" t="s">
        <v>163</v>
      </c>
      <c r="BM794" s="188" t="s">
        <v>808</v>
      </c>
    </row>
    <row r="795" spans="2:51" s="13" customFormat="1" ht="10">
      <c r="B795" s="190"/>
      <c r="C795" s="191"/>
      <c r="D795" s="192" t="s">
        <v>165</v>
      </c>
      <c r="E795" s="193" t="s">
        <v>19</v>
      </c>
      <c r="F795" s="194" t="s">
        <v>289</v>
      </c>
      <c r="G795" s="191"/>
      <c r="H795" s="193" t="s">
        <v>19</v>
      </c>
      <c r="I795" s="195"/>
      <c r="J795" s="191"/>
      <c r="K795" s="191"/>
      <c r="L795" s="196"/>
      <c r="M795" s="197"/>
      <c r="N795" s="198"/>
      <c r="O795" s="198"/>
      <c r="P795" s="198"/>
      <c r="Q795" s="198"/>
      <c r="R795" s="198"/>
      <c r="S795" s="198"/>
      <c r="T795" s="199"/>
      <c r="AT795" s="200" t="s">
        <v>165</v>
      </c>
      <c r="AU795" s="200" t="s">
        <v>86</v>
      </c>
      <c r="AV795" s="13" t="s">
        <v>84</v>
      </c>
      <c r="AW795" s="13" t="s">
        <v>37</v>
      </c>
      <c r="AX795" s="13" t="s">
        <v>76</v>
      </c>
      <c r="AY795" s="200" t="s">
        <v>157</v>
      </c>
    </row>
    <row r="796" spans="2:51" s="13" customFormat="1" ht="10">
      <c r="B796" s="190"/>
      <c r="C796" s="191"/>
      <c r="D796" s="192" t="s">
        <v>165</v>
      </c>
      <c r="E796" s="193" t="s">
        <v>19</v>
      </c>
      <c r="F796" s="194" t="s">
        <v>357</v>
      </c>
      <c r="G796" s="191"/>
      <c r="H796" s="193" t="s">
        <v>19</v>
      </c>
      <c r="I796" s="195"/>
      <c r="J796" s="191"/>
      <c r="K796" s="191"/>
      <c r="L796" s="196"/>
      <c r="M796" s="197"/>
      <c r="N796" s="198"/>
      <c r="O796" s="198"/>
      <c r="P796" s="198"/>
      <c r="Q796" s="198"/>
      <c r="R796" s="198"/>
      <c r="S796" s="198"/>
      <c r="T796" s="199"/>
      <c r="AT796" s="200" t="s">
        <v>165</v>
      </c>
      <c r="AU796" s="200" t="s">
        <v>86</v>
      </c>
      <c r="AV796" s="13" t="s">
        <v>84</v>
      </c>
      <c r="AW796" s="13" t="s">
        <v>37</v>
      </c>
      <c r="AX796" s="13" t="s">
        <v>76</v>
      </c>
      <c r="AY796" s="200" t="s">
        <v>157</v>
      </c>
    </row>
    <row r="797" spans="2:51" s="13" customFormat="1" ht="10">
      <c r="B797" s="190"/>
      <c r="C797" s="191"/>
      <c r="D797" s="192" t="s">
        <v>165</v>
      </c>
      <c r="E797" s="193" t="s">
        <v>19</v>
      </c>
      <c r="F797" s="194" t="s">
        <v>442</v>
      </c>
      <c r="G797" s="191"/>
      <c r="H797" s="193" t="s">
        <v>19</v>
      </c>
      <c r="I797" s="195"/>
      <c r="J797" s="191"/>
      <c r="K797" s="191"/>
      <c r="L797" s="196"/>
      <c r="M797" s="197"/>
      <c r="N797" s="198"/>
      <c r="O797" s="198"/>
      <c r="P797" s="198"/>
      <c r="Q797" s="198"/>
      <c r="R797" s="198"/>
      <c r="S797" s="198"/>
      <c r="T797" s="199"/>
      <c r="AT797" s="200" t="s">
        <v>165</v>
      </c>
      <c r="AU797" s="200" t="s">
        <v>86</v>
      </c>
      <c r="AV797" s="13" t="s">
        <v>84</v>
      </c>
      <c r="AW797" s="13" t="s">
        <v>37</v>
      </c>
      <c r="AX797" s="13" t="s">
        <v>76</v>
      </c>
      <c r="AY797" s="200" t="s">
        <v>157</v>
      </c>
    </row>
    <row r="798" spans="2:51" s="13" customFormat="1" ht="10">
      <c r="B798" s="190"/>
      <c r="C798" s="191"/>
      <c r="D798" s="192" t="s">
        <v>165</v>
      </c>
      <c r="E798" s="193" t="s">
        <v>19</v>
      </c>
      <c r="F798" s="194" t="s">
        <v>789</v>
      </c>
      <c r="G798" s="191"/>
      <c r="H798" s="193" t="s">
        <v>19</v>
      </c>
      <c r="I798" s="195"/>
      <c r="J798" s="191"/>
      <c r="K798" s="191"/>
      <c r="L798" s="196"/>
      <c r="M798" s="197"/>
      <c r="N798" s="198"/>
      <c r="O798" s="198"/>
      <c r="P798" s="198"/>
      <c r="Q798" s="198"/>
      <c r="R798" s="198"/>
      <c r="S798" s="198"/>
      <c r="T798" s="199"/>
      <c r="AT798" s="200" t="s">
        <v>165</v>
      </c>
      <c r="AU798" s="200" t="s">
        <v>86</v>
      </c>
      <c r="AV798" s="13" t="s">
        <v>84</v>
      </c>
      <c r="AW798" s="13" t="s">
        <v>37</v>
      </c>
      <c r="AX798" s="13" t="s">
        <v>76</v>
      </c>
      <c r="AY798" s="200" t="s">
        <v>157</v>
      </c>
    </row>
    <row r="799" spans="2:51" s="13" customFormat="1" ht="10">
      <c r="B799" s="190"/>
      <c r="C799" s="191"/>
      <c r="D799" s="192" t="s">
        <v>165</v>
      </c>
      <c r="E799" s="193" t="s">
        <v>19</v>
      </c>
      <c r="F799" s="194" t="s">
        <v>799</v>
      </c>
      <c r="G799" s="191"/>
      <c r="H799" s="193" t="s">
        <v>19</v>
      </c>
      <c r="I799" s="195"/>
      <c r="J799" s="191"/>
      <c r="K799" s="191"/>
      <c r="L799" s="196"/>
      <c r="M799" s="197"/>
      <c r="N799" s="198"/>
      <c r="O799" s="198"/>
      <c r="P799" s="198"/>
      <c r="Q799" s="198"/>
      <c r="R799" s="198"/>
      <c r="S799" s="198"/>
      <c r="T799" s="199"/>
      <c r="AT799" s="200" t="s">
        <v>165</v>
      </c>
      <c r="AU799" s="200" t="s">
        <v>86</v>
      </c>
      <c r="AV799" s="13" t="s">
        <v>84</v>
      </c>
      <c r="AW799" s="13" t="s">
        <v>37</v>
      </c>
      <c r="AX799" s="13" t="s">
        <v>76</v>
      </c>
      <c r="AY799" s="200" t="s">
        <v>157</v>
      </c>
    </row>
    <row r="800" spans="2:51" s="14" customFormat="1" ht="10">
      <c r="B800" s="201"/>
      <c r="C800" s="202"/>
      <c r="D800" s="192" t="s">
        <v>165</v>
      </c>
      <c r="E800" s="203" t="s">
        <v>19</v>
      </c>
      <c r="F800" s="204" t="s">
        <v>790</v>
      </c>
      <c r="G800" s="202"/>
      <c r="H800" s="205">
        <v>1</v>
      </c>
      <c r="I800" s="206"/>
      <c r="J800" s="202"/>
      <c r="K800" s="202"/>
      <c r="L800" s="207"/>
      <c r="M800" s="208"/>
      <c r="N800" s="209"/>
      <c r="O800" s="209"/>
      <c r="P800" s="209"/>
      <c r="Q800" s="209"/>
      <c r="R800" s="209"/>
      <c r="S800" s="209"/>
      <c r="T800" s="210"/>
      <c r="AT800" s="211" t="s">
        <v>165</v>
      </c>
      <c r="AU800" s="211" t="s">
        <v>86</v>
      </c>
      <c r="AV800" s="14" t="s">
        <v>86</v>
      </c>
      <c r="AW800" s="14" t="s">
        <v>37</v>
      </c>
      <c r="AX800" s="14" t="s">
        <v>84</v>
      </c>
      <c r="AY800" s="211" t="s">
        <v>157</v>
      </c>
    </row>
    <row r="801" spans="1:65" s="2" customFormat="1" ht="30" customHeight="1">
      <c r="A801" s="36"/>
      <c r="B801" s="37"/>
      <c r="C801" s="176" t="s">
        <v>809</v>
      </c>
      <c r="D801" s="176" t="s">
        <v>159</v>
      </c>
      <c r="E801" s="177" t="s">
        <v>810</v>
      </c>
      <c r="F801" s="178" t="s">
        <v>811</v>
      </c>
      <c r="G801" s="179" t="s">
        <v>224</v>
      </c>
      <c r="H801" s="180">
        <v>66.05</v>
      </c>
      <c r="I801" s="181"/>
      <c r="J801" s="182">
        <f>ROUND(I801*H801,2)</f>
        <v>0</v>
      </c>
      <c r="K801" s="183"/>
      <c r="L801" s="41"/>
      <c r="M801" s="184" t="s">
        <v>19</v>
      </c>
      <c r="N801" s="185" t="s">
        <v>47</v>
      </c>
      <c r="O801" s="66"/>
      <c r="P801" s="186">
        <f>O801*H801</f>
        <v>0</v>
      </c>
      <c r="Q801" s="186">
        <v>0.03465</v>
      </c>
      <c r="R801" s="186">
        <f>Q801*H801</f>
        <v>2.2886325</v>
      </c>
      <c r="S801" s="186">
        <v>0</v>
      </c>
      <c r="T801" s="187">
        <f>S801*H801</f>
        <v>0</v>
      </c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R801" s="188" t="s">
        <v>163</v>
      </c>
      <c r="AT801" s="188" t="s">
        <v>159</v>
      </c>
      <c r="AU801" s="188" t="s">
        <v>86</v>
      </c>
      <c r="AY801" s="19" t="s">
        <v>157</v>
      </c>
      <c r="BE801" s="189">
        <f>IF(N801="základní",J801,0)</f>
        <v>0</v>
      </c>
      <c r="BF801" s="189">
        <f>IF(N801="snížená",J801,0)</f>
        <v>0</v>
      </c>
      <c r="BG801" s="189">
        <f>IF(N801="zákl. přenesená",J801,0)</f>
        <v>0</v>
      </c>
      <c r="BH801" s="189">
        <f>IF(N801="sníž. přenesená",J801,0)</f>
        <v>0</v>
      </c>
      <c r="BI801" s="189">
        <f>IF(N801="nulová",J801,0)</f>
        <v>0</v>
      </c>
      <c r="BJ801" s="19" t="s">
        <v>84</v>
      </c>
      <c r="BK801" s="189">
        <f>ROUND(I801*H801,2)</f>
        <v>0</v>
      </c>
      <c r="BL801" s="19" t="s">
        <v>163</v>
      </c>
      <c r="BM801" s="188" t="s">
        <v>812</v>
      </c>
    </row>
    <row r="802" spans="1:47" s="2" customFormat="1" ht="10">
      <c r="A802" s="36"/>
      <c r="B802" s="37"/>
      <c r="C802" s="38"/>
      <c r="D802" s="212" t="s">
        <v>178</v>
      </c>
      <c r="E802" s="38"/>
      <c r="F802" s="213" t="s">
        <v>813</v>
      </c>
      <c r="G802" s="38"/>
      <c r="H802" s="38"/>
      <c r="I802" s="214"/>
      <c r="J802" s="38"/>
      <c r="K802" s="38"/>
      <c r="L802" s="41"/>
      <c r="M802" s="215"/>
      <c r="N802" s="216"/>
      <c r="O802" s="66"/>
      <c r="P802" s="66"/>
      <c r="Q802" s="66"/>
      <c r="R802" s="66"/>
      <c r="S802" s="66"/>
      <c r="T802" s="67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T802" s="19" t="s">
        <v>178</v>
      </c>
      <c r="AU802" s="19" t="s">
        <v>86</v>
      </c>
    </row>
    <row r="803" spans="2:51" s="13" customFormat="1" ht="10">
      <c r="B803" s="190"/>
      <c r="C803" s="191"/>
      <c r="D803" s="192" t="s">
        <v>165</v>
      </c>
      <c r="E803" s="193" t="s">
        <v>19</v>
      </c>
      <c r="F803" s="194" t="s">
        <v>289</v>
      </c>
      <c r="G803" s="191"/>
      <c r="H803" s="193" t="s">
        <v>19</v>
      </c>
      <c r="I803" s="195"/>
      <c r="J803" s="191"/>
      <c r="K803" s="191"/>
      <c r="L803" s="196"/>
      <c r="M803" s="197"/>
      <c r="N803" s="198"/>
      <c r="O803" s="198"/>
      <c r="P803" s="198"/>
      <c r="Q803" s="198"/>
      <c r="R803" s="198"/>
      <c r="S803" s="198"/>
      <c r="T803" s="199"/>
      <c r="AT803" s="200" t="s">
        <v>165</v>
      </c>
      <c r="AU803" s="200" t="s">
        <v>86</v>
      </c>
      <c r="AV803" s="13" t="s">
        <v>84</v>
      </c>
      <c r="AW803" s="13" t="s">
        <v>37</v>
      </c>
      <c r="AX803" s="13" t="s">
        <v>76</v>
      </c>
      <c r="AY803" s="200" t="s">
        <v>157</v>
      </c>
    </row>
    <row r="804" spans="2:51" s="13" customFormat="1" ht="10">
      <c r="B804" s="190"/>
      <c r="C804" s="191"/>
      <c r="D804" s="192" t="s">
        <v>165</v>
      </c>
      <c r="E804" s="193" t="s">
        <v>19</v>
      </c>
      <c r="F804" s="194" t="s">
        <v>357</v>
      </c>
      <c r="G804" s="191"/>
      <c r="H804" s="193" t="s">
        <v>19</v>
      </c>
      <c r="I804" s="195"/>
      <c r="J804" s="191"/>
      <c r="K804" s="191"/>
      <c r="L804" s="196"/>
      <c r="M804" s="197"/>
      <c r="N804" s="198"/>
      <c r="O804" s="198"/>
      <c r="P804" s="198"/>
      <c r="Q804" s="198"/>
      <c r="R804" s="198"/>
      <c r="S804" s="198"/>
      <c r="T804" s="199"/>
      <c r="AT804" s="200" t="s">
        <v>165</v>
      </c>
      <c r="AU804" s="200" t="s">
        <v>86</v>
      </c>
      <c r="AV804" s="13" t="s">
        <v>84</v>
      </c>
      <c r="AW804" s="13" t="s">
        <v>37</v>
      </c>
      <c r="AX804" s="13" t="s">
        <v>76</v>
      </c>
      <c r="AY804" s="200" t="s">
        <v>157</v>
      </c>
    </row>
    <row r="805" spans="2:51" s="13" customFormat="1" ht="10">
      <c r="B805" s="190"/>
      <c r="C805" s="191"/>
      <c r="D805" s="192" t="s">
        <v>165</v>
      </c>
      <c r="E805" s="193" t="s">
        <v>19</v>
      </c>
      <c r="F805" s="194" t="s">
        <v>645</v>
      </c>
      <c r="G805" s="191"/>
      <c r="H805" s="193" t="s">
        <v>19</v>
      </c>
      <c r="I805" s="195"/>
      <c r="J805" s="191"/>
      <c r="K805" s="191"/>
      <c r="L805" s="196"/>
      <c r="M805" s="197"/>
      <c r="N805" s="198"/>
      <c r="O805" s="198"/>
      <c r="P805" s="198"/>
      <c r="Q805" s="198"/>
      <c r="R805" s="198"/>
      <c r="S805" s="198"/>
      <c r="T805" s="199"/>
      <c r="AT805" s="200" t="s">
        <v>165</v>
      </c>
      <c r="AU805" s="200" t="s">
        <v>86</v>
      </c>
      <c r="AV805" s="13" t="s">
        <v>84</v>
      </c>
      <c r="AW805" s="13" t="s">
        <v>37</v>
      </c>
      <c r="AX805" s="13" t="s">
        <v>76</v>
      </c>
      <c r="AY805" s="200" t="s">
        <v>157</v>
      </c>
    </row>
    <row r="806" spans="2:51" s="13" customFormat="1" ht="10">
      <c r="B806" s="190"/>
      <c r="C806" s="191"/>
      <c r="D806" s="192" t="s">
        <v>165</v>
      </c>
      <c r="E806" s="193" t="s">
        <v>19</v>
      </c>
      <c r="F806" s="194" t="s">
        <v>814</v>
      </c>
      <c r="G806" s="191"/>
      <c r="H806" s="193" t="s">
        <v>19</v>
      </c>
      <c r="I806" s="195"/>
      <c r="J806" s="191"/>
      <c r="K806" s="191"/>
      <c r="L806" s="196"/>
      <c r="M806" s="197"/>
      <c r="N806" s="198"/>
      <c r="O806" s="198"/>
      <c r="P806" s="198"/>
      <c r="Q806" s="198"/>
      <c r="R806" s="198"/>
      <c r="S806" s="198"/>
      <c r="T806" s="199"/>
      <c r="AT806" s="200" t="s">
        <v>165</v>
      </c>
      <c r="AU806" s="200" t="s">
        <v>86</v>
      </c>
      <c r="AV806" s="13" t="s">
        <v>84</v>
      </c>
      <c r="AW806" s="13" t="s">
        <v>37</v>
      </c>
      <c r="AX806" s="13" t="s">
        <v>76</v>
      </c>
      <c r="AY806" s="200" t="s">
        <v>157</v>
      </c>
    </row>
    <row r="807" spans="2:51" s="14" customFormat="1" ht="10">
      <c r="B807" s="201"/>
      <c r="C807" s="202"/>
      <c r="D807" s="192" t="s">
        <v>165</v>
      </c>
      <c r="E807" s="203" t="s">
        <v>19</v>
      </c>
      <c r="F807" s="204" t="s">
        <v>815</v>
      </c>
      <c r="G807" s="202"/>
      <c r="H807" s="205">
        <v>35</v>
      </c>
      <c r="I807" s="206"/>
      <c r="J807" s="202"/>
      <c r="K807" s="202"/>
      <c r="L807" s="207"/>
      <c r="M807" s="208"/>
      <c r="N807" s="209"/>
      <c r="O807" s="209"/>
      <c r="P807" s="209"/>
      <c r="Q807" s="209"/>
      <c r="R807" s="209"/>
      <c r="S807" s="209"/>
      <c r="T807" s="210"/>
      <c r="AT807" s="211" t="s">
        <v>165</v>
      </c>
      <c r="AU807" s="211" t="s">
        <v>86</v>
      </c>
      <c r="AV807" s="14" t="s">
        <v>86</v>
      </c>
      <c r="AW807" s="14" t="s">
        <v>37</v>
      </c>
      <c r="AX807" s="14" t="s">
        <v>76</v>
      </c>
      <c r="AY807" s="211" t="s">
        <v>157</v>
      </c>
    </row>
    <row r="808" spans="2:51" s="13" customFormat="1" ht="10">
      <c r="B808" s="190"/>
      <c r="C808" s="191"/>
      <c r="D808" s="192" t="s">
        <v>165</v>
      </c>
      <c r="E808" s="193" t="s">
        <v>19</v>
      </c>
      <c r="F808" s="194" t="s">
        <v>442</v>
      </c>
      <c r="G808" s="191"/>
      <c r="H808" s="193" t="s">
        <v>19</v>
      </c>
      <c r="I808" s="195"/>
      <c r="J808" s="191"/>
      <c r="K808" s="191"/>
      <c r="L808" s="196"/>
      <c r="M808" s="197"/>
      <c r="N808" s="198"/>
      <c r="O808" s="198"/>
      <c r="P808" s="198"/>
      <c r="Q808" s="198"/>
      <c r="R808" s="198"/>
      <c r="S808" s="198"/>
      <c r="T808" s="199"/>
      <c r="AT808" s="200" t="s">
        <v>165</v>
      </c>
      <c r="AU808" s="200" t="s">
        <v>86</v>
      </c>
      <c r="AV808" s="13" t="s">
        <v>84</v>
      </c>
      <c r="AW808" s="13" t="s">
        <v>37</v>
      </c>
      <c r="AX808" s="13" t="s">
        <v>76</v>
      </c>
      <c r="AY808" s="200" t="s">
        <v>157</v>
      </c>
    </row>
    <row r="809" spans="2:51" s="13" customFormat="1" ht="10">
      <c r="B809" s="190"/>
      <c r="C809" s="191"/>
      <c r="D809" s="192" t="s">
        <v>165</v>
      </c>
      <c r="E809" s="193" t="s">
        <v>19</v>
      </c>
      <c r="F809" s="194" t="s">
        <v>816</v>
      </c>
      <c r="G809" s="191"/>
      <c r="H809" s="193" t="s">
        <v>19</v>
      </c>
      <c r="I809" s="195"/>
      <c r="J809" s="191"/>
      <c r="K809" s="191"/>
      <c r="L809" s="196"/>
      <c r="M809" s="197"/>
      <c r="N809" s="198"/>
      <c r="O809" s="198"/>
      <c r="P809" s="198"/>
      <c r="Q809" s="198"/>
      <c r="R809" s="198"/>
      <c r="S809" s="198"/>
      <c r="T809" s="199"/>
      <c r="AT809" s="200" t="s">
        <v>165</v>
      </c>
      <c r="AU809" s="200" t="s">
        <v>86</v>
      </c>
      <c r="AV809" s="13" t="s">
        <v>84</v>
      </c>
      <c r="AW809" s="13" t="s">
        <v>37</v>
      </c>
      <c r="AX809" s="13" t="s">
        <v>76</v>
      </c>
      <c r="AY809" s="200" t="s">
        <v>157</v>
      </c>
    </row>
    <row r="810" spans="2:51" s="14" customFormat="1" ht="10">
      <c r="B810" s="201"/>
      <c r="C810" s="202"/>
      <c r="D810" s="192" t="s">
        <v>165</v>
      </c>
      <c r="E810" s="203" t="s">
        <v>19</v>
      </c>
      <c r="F810" s="204" t="s">
        <v>817</v>
      </c>
      <c r="G810" s="202"/>
      <c r="H810" s="205">
        <v>28</v>
      </c>
      <c r="I810" s="206"/>
      <c r="J810" s="202"/>
      <c r="K810" s="202"/>
      <c r="L810" s="207"/>
      <c r="M810" s="208"/>
      <c r="N810" s="209"/>
      <c r="O810" s="209"/>
      <c r="P810" s="209"/>
      <c r="Q810" s="209"/>
      <c r="R810" s="209"/>
      <c r="S810" s="209"/>
      <c r="T810" s="210"/>
      <c r="AT810" s="211" t="s">
        <v>165</v>
      </c>
      <c r="AU810" s="211" t="s">
        <v>86</v>
      </c>
      <c r="AV810" s="14" t="s">
        <v>86</v>
      </c>
      <c r="AW810" s="14" t="s">
        <v>37</v>
      </c>
      <c r="AX810" s="14" t="s">
        <v>76</v>
      </c>
      <c r="AY810" s="211" t="s">
        <v>157</v>
      </c>
    </row>
    <row r="811" spans="2:51" s="13" customFormat="1" ht="10">
      <c r="B811" s="190"/>
      <c r="C811" s="191"/>
      <c r="D811" s="192" t="s">
        <v>165</v>
      </c>
      <c r="E811" s="193" t="s">
        <v>19</v>
      </c>
      <c r="F811" s="194" t="s">
        <v>818</v>
      </c>
      <c r="G811" s="191"/>
      <c r="H811" s="193" t="s">
        <v>19</v>
      </c>
      <c r="I811" s="195"/>
      <c r="J811" s="191"/>
      <c r="K811" s="191"/>
      <c r="L811" s="196"/>
      <c r="M811" s="197"/>
      <c r="N811" s="198"/>
      <c r="O811" s="198"/>
      <c r="P811" s="198"/>
      <c r="Q811" s="198"/>
      <c r="R811" s="198"/>
      <c r="S811" s="198"/>
      <c r="T811" s="199"/>
      <c r="AT811" s="200" t="s">
        <v>165</v>
      </c>
      <c r="AU811" s="200" t="s">
        <v>86</v>
      </c>
      <c r="AV811" s="13" t="s">
        <v>84</v>
      </c>
      <c r="AW811" s="13" t="s">
        <v>37</v>
      </c>
      <c r="AX811" s="13" t="s">
        <v>76</v>
      </c>
      <c r="AY811" s="200" t="s">
        <v>157</v>
      </c>
    </row>
    <row r="812" spans="2:51" s="14" customFormat="1" ht="10">
      <c r="B812" s="201"/>
      <c r="C812" s="202"/>
      <c r="D812" s="192" t="s">
        <v>165</v>
      </c>
      <c r="E812" s="203" t="s">
        <v>19</v>
      </c>
      <c r="F812" s="204" t="s">
        <v>819</v>
      </c>
      <c r="G812" s="202"/>
      <c r="H812" s="205">
        <v>1.5</v>
      </c>
      <c r="I812" s="206"/>
      <c r="J812" s="202"/>
      <c r="K812" s="202"/>
      <c r="L812" s="207"/>
      <c r="M812" s="208"/>
      <c r="N812" s="209"/>
      <c r="O812" s="209"/>
      <c r="P812" s="209"/>
      <c r="Q812" s="209"/>
      <c r="R812" s="209"/>
      <c r="S812" s="209"/>
      <c r="T812" s="210"/>
      <c r="AT812" s="211" t="s">
        <v>165</v>
      </c>
      <c r="AU812" s="211" t="s">
        <v>86</v>
      </c>
      <c r="AV812" s="14" t="s">
        <v>86</v>
      </c>
      <c r="AW812" s="14" t="s">
        <v>37</v>
      </c>
      <c r="AX812" s="14" t="s">
        <v>76</v>
      </c>
      <c r="AY812" s="211" t="s">
        <v>157</v>
      </c>
    </row>
    <row r="813" spans="2:51" s="13" customFormat="1" ht="10">
      <c r="B813" s="190"/>
      <c r="C813" s="191"/>
      <c r="D813" s="192" t="s">
        <v>165</v>
      </c>
      <c r="E813" s="193" t="s">
        <v>19</v>
      </c>
      <c r="F813" s="194" t="s">
        <v>820</v>
      </c>
      <c r="G813" s="191"/>
      <c r="H813" s="193" t="s">
        <v>19</v>
      </c>
      <c r="I813" s="195"/>
      <c r="J813" s="191"/>
      <c r="K813" s="191"/>
      <c r="L813" s="196"/>
      <c r="M813" s="197"/>
      <c r="N813" s="198"/>
      <c r="O813" s="198"/>
      <c r="P813" s="198"/>
      <c r="Q813" s="198"/>
      <c r="R813" s="198"/>
      <c r="S813" s="198"/>
      <c r="T813" s="199"/>
      <c r="AT813" s="200" t="s">
        <v>165</v>
      </c>
      <c r="AU813" s="200" t="s">
        <v>86</v>
      </c>
      <c r="AV813" s="13" t="s">
        <v>84</v>
      </c>
      <c r="AW813" s="13" t="s">
        <v>37</v>
      </c>
      <c r="AX813" s="13" t="s">
        <v>76</v>
      </c>
      <c r="AY813" s="200" t="s">
        <v>157</v>
      </c>
    </row>
    <row r="814" spans="2:51" s="14" customFormat="1" ht="10">
      <c r="B814" s="201"/>
      <c r="C814" s="202"/>
      <c r="D814" s="192" t="s">
        <v>165</v>
      </c>
      <c r="E814" s="203" t="s">
        <v>19</v>
      </c>
      <c r="F814" s="204" t="s">
        <v>821</v>
      </c>
      <c r="G814" s="202"/>
      <c r="H814" s="205">
        <v>1.55</v>
      </c>
      <c r="I814" s="206"/>
      <c r="J814" s="202"/>
      <c r="K814" s="202"/>
      <c r="L814" s="207"/>
      <c r="M814" s="208"/>
      <c r="N814" s="209"/>
      <c r="O814" s="209"/>
      <c r="P814" s="209"/>
      <c r="Q814" s="209"/>
      <c r="R814" s="209"/>
      <c r="S814" s="209"/>
      <c r="T814" s="210"/>
      <c r="AT814" s="211" t="s">
        <v>165</v>
      </c>
      <c r="AU814" s="211" t="s">
        <v>86</v>
      </c>
      <c r="AV814" s="14" t="s">
        <v>86</v>
      </c>
      <c r="AW814" s="14" t="s">
        <v>37</v>
      </c>
      <c r="AX814" s="14" t="s">
        <v>76</v>
      </c>
      <c r="AY814" s="211" t="s">
        <v>157</v>
      </c>
    </row>
    <row r="815" spans="2:51" s="15" customFormat="1" ht="10">
      <c r="B815" s="217"/>
      <c r="C815" s="218"/>
      <c r="D815" s="192" t="s">
        <v>165</v>
      </c>
      <c r="E815" s="219" t="s">
        <v>19</v>
      </c>
      <c r="F815" s="220" t="s">
        <v>183</v>
      </c>
      <c r="G815" s="218"/>
      <c r="H815" s="221">
        <v>66.05</v>
      </c>
      <c r="I815" s="222"/>
      <c r="J815" s="218"/>
      <c r="K815" s="218"/>
      <c r="L815" s="223"/>
      <c r="M815" s="224"/>
      <c r="N815" s="225"/>
      <c r="O815" s="225"/>
      <c r="P815" s="225"/>
      <c r="Q815" s="225"/>
      <c r="R815" s="225"/>
      <c r="S815" s="225"/>
      <c r="T815" s="226"/>
      <c r="AT815" s="227" t="s">
        <v>165</v>
      </c>
      <c r="AU815" s="227" t="s">
        <v>86</v>
      </c>
      <c r="AV815" s="15" t="s">
        <v>163</v>
      </c>
      <c r="AW815" s="15" t="s">
        <v>37</v>
      </c>
      <c r="AX815" s="15" t="s">
        <v>84</v>
      </c>
      <c r="AY815" s="227" t="s">
        <v>157</v>
      </c>
    </row>
    <row r="816" spans="1:65" s="2" customFormat="1" ht="14.4" customHeight="1">
      <c r="A816" s="36"/>
      <c r="B816" s="37"/>
      <c r="C816" s="239" t="s">
        <v>822</v>
      </c>
      <c r="D816" s="239" t="s">
        <v>311</v>
      </c>
      <c r="E816" s="240" t="s">
        <v>823</v>
      </c>
      <c r="F816" s="241" t="s">
        <v>824</v>
      </c>
      <c r="G816" s="242" t="s">
        <v>162</v>
      </c>
      <c r="H816" s="243">
        <v>35</v>
      </c>
      <c r="I816" s="244"/>
      <c r="J816" s="245">
        <f>ROUND(I816*H816,2)</f>
        <v>0</v>
      </c>
      <c r="K816" s="246"/>
      <c r="L816" s="247"/>
      <c r="M816" s="248" t="s">
        <v>19</v>
      </c>
      <c r="N816" s="249" t="s">
        <v>47</v>
      </c>
      <c r="O816" s="66"/>
      <c r="P816" s="186">
        <f>O816*H816</f>
        <v>0</v>
      </c>
      <c r="Q816" s="186">
        <v>0.12</v>
      </c>
      <c r="R816" s="186">
        <f>Q816*H816</f>
        <v>4.2</v>
      </c>
      <c r="S816" s="186">
        <v>0</v>
      </c>
      <c r="T816" s="187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188" t="s">
        <v>211</v>
      </c>
      <c r="AT816" s="188" t="s">
        <v>311</v>
      </c>
      <c r="AU816" s="188" t="s">
        <v>86</v>
      </c>
      <c r="AY816" s="19" t="s">
        <v>157</v>
      </c>
      <c r="BE816" s="189">
        <f>IF(N816="základní",J816,0)</f>
        <v>0</v>
      </c>
      <c r="BF816" s="189">
        <f>IF(N816="snížená",J816,0)</f>
        <v>0</v>
      </c>
      <c r="BG816" s="189">
        <f>IF(N816="zákl. přenesená",J816,0)</f>
        <v>0</v>
      </c>
      <c r="BH816" s="189">
        <f>IF(N816="sníž. přenesená",J816,0)</f>
        <v>0</v>
      </c>
      <c r="BI816" s="189">
        <f>IF(N816="nulová",J816,0)</f>
        <v>0</v>
      </c>
      <c r="BJ816" s="19" t="s">
        <v>84</v>
      </c>
      <c r="BK816" s="189">
        <f>ROUND(I816*H816,2)</f>
        <v>0</v>
      </c>
      <c r="BL816" s="19" t="s">
        <v>163</v>
      </c>
      <c r="BM816" s="188" t="s">
        <v>825</v>
      </c>
    </row>
    <row r="817" spans="1:47" s="2" customFormat="1" ht="10">
      <c r="A817" s="36"/>
      <c r="B817" s="37"/>
      <c r="C817" s="38"/>
      <c r="D817" s="212" t="s">
        <v>178</v>
      </c>
      <c r="E817" s="38"/>
      <c r="F817" s="213" t="s">
        <v>826</v>
      </c>
      <c r="G817" s="38"/>
      <c r="H817" s="38"/>
      <c r="I817" s="214"/>
      <c r="J817" s="38"/>
      <c r="K817" s="38"/>
      <c r="L817" s="41"/>
      <c r="M817" s="215"/>
      <c r="N817" s="216"/>
      <c r="O817" s="66"/>
      <c r="P817" s="66"/>
      <c r="Q817" s="66"/>
      <c r="R817" s="66"/>
      <c r="S817" s="66"/>
      <c r="T817" s="67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T817" s="19" t="s">
        <v>178</v>
      </c>
      <c r="AU817" s="19" t="s">
        <v>86</v>
      </c>
    </row>
    <row r="818" spans="2:51" s="13" customFormat="1" ht="10">
      <c r="B818" s="190"/>
      <c r="C818" s="191"/>
      <c r="D818" s="192" t="s">
        <v>165</v>
      </c>
      <c r="E818" s="193" t="s">
        <v>19</v>
      </c>
      <c r="F818" s="194" t="s">
        <v>289</v>
      </c>
      <c r="G818" s="191"/>
      <c r="H818" s="193" t="s">
        <v>19</v>
      </c>
      <c r="I818" s="195"/>
      <c r="J818" s="191"/>
      <c r="K818" s="191"/>
      <c r="L818" s="196"/>
      <c r="M818" s="197"/>
      <c r="N818" s="198"/>
      <c r="O818" s="198"/>
      <c r="P818" s="198"/>
      <c r="Q818" s="198"/>
      <c r="R818" s="198"/>
      <c r="S818" s="198"/>
      <c r="T818" s="199"/>
      <c r="AT818" s="200" t="s">
        <v>165</v>
      </c>
      <c r="AU818" s="200" t="s">
        <v>86</v>
      </c>
      <c r="AV818" s="13" t="s">
        <v>84</v>
      </c>
      <c r="AW818" s="13" t="s">
        <v>37</v>
      </c>
      <c r="AX818" s="13" t="s">
        <v>76</v>
      </c>
      <c r="AY818" s="200" t="s">
        <v>157</v>
      </c>
    </row>
    <row r="819" spans="2:51" s="13" customFormat="1" ht="10">
      <c r="B819" s="190"/>
      <c r="C819" s="191"/>
      <c r="D819" s="192" t="s">
        <v>165</v>
      </c>
      <c r="E819" s="193" t="s">
        <v>19</v>
      </c>
      <c r="F819" s="194" t="s">
        <v>357</v>
      </c>
      <c r="G819" s="191"/>
      <c r="H819" s="193" t="s">
        <v>19</v>
      </c>
      <c r="I819" s="195"/>
      <c r="J819" s="191"/>
      <c r="K819" s="191"/>
      <c r="L819" s="196"/>
      <c r="M819" s="197"/>
      <c r="N819" s="198"/>
      <c r="O819" s="198"/>
      <c r="P819" s="198"/>
      <c r="Q819" s="198"/>
      <c r="R819" s="198"/>
      <c r="S819" s="198"/>
      <c r="T819" s="199"/>
      <c r="AT819" s="200" t="s">
        <v>165</v>
      </c>
      <c r="AU819" s="200" t="s">
        <v>86</v>
      </c>
      <c r="AV819" s="13" t="s">
        <v>84</v>
      </c>
      <c r="AW819" s="13" t="s">
        <v>37</v>
      </c>
      <c r="AX819" s="13" t="s">
        <v>76</v>
      </c>
      <c r="AY819" s="200" t="s">
        <v>157</v>
      </c>
    </row>
    <row r="820" spans="2:51" s="13" customFormat="1" ht="10">
      <c r="B820" s="190"/>
      <c r="C820" s="191"/>
      <c r="D820" s="192" t="s">
        <v>165</v>
      </c>
      <c r="E820" s="193" t="s">
        <v>19</v>
      </c>
      <c r="F820" s="194" t="s">
        <v>645</v>
      </c>
      <c r="G820" s="191"/>
      <c r="H820" s="193" t="s">
        <v>19</v>
      </c>
      <c r="I820" s="195"/>
      <c r="J820" s="191"/>
      <c r="K820" s="191"/>
      <c r="L820" s="196"/>
      <c r="M820" s="197"/>
      <c r="N820" s="198"/>
      <c r="O820" s="198"/>
      <c r="P820" s="198"/>
      <c r="Q820" s="198"/>
      <c r="R820" s="198"/>
      <c r="S820" s="198"/>
      <c r="T820" s="199"/>
      <c r="AT820" s="200" t="s">
        <v>165</v>
      </c>
      <c r="AU820" s="200" t="s">
        <v>86</v>
      </c>
      <c r="AV820" s="13" t="s">
        <v>84</v>
      </c>
      <c r="AW820" s="13" t="s">
        <v>37</v>
      </c>
      <c r="AX820" s="13" t="s">
        <v>76</v>
      </c>
      <c r="AY820" s="200" t="s">
        <v>157</v>
      </c>
    </row>
    <row r="821" spans="2:51" s="13" customFormat="1" ht="10">
      <c r="B821" s="190"/>
      <c r="C821" s="191"/>
      <c r="D821" s="192" t="s">
        <v>165</v>
      </c>
      <c r="E821" s="193" t="s">
        <v>19</v>
      </c>
      <c r="F821" s="194" t="s">
        <v>827</v>
      </c>
      <c r="G821" s="191"/>
      <c r="H821" s="193" t="s">
        <v>19</v>
      </c>
      <c r="I821" s="195"/>
      <c r="J821" s="191"/>
      <c r="K821" s="191"/>
      <c r="L821" s="196"/>
      <c r="M821" s="197"/>
      <c r="N821" s="198"/>
      <c r="O821" s="198"/>
      <c r="P821" s="198"/>
      <c r="Q821" s="198"/>
      <c r="R821" s="198"/>
      <c r="S821" s="198"/>
      <c r="T821" s="199"/>
      <c r="AT821" s="200" t="s">
        <v>165</v>
      </c>
      <c r="AU821" s="200" t="s">
        <v>86</v>
      </c>
      <c r="AV821" s="13" t="s">
        <v>84</v>
      </c>
      <c r="AW821" s="13" t="s">
        <v>37</v>
      </c>
      <c r="AX821" s="13" t="s">
        <v>76</v>
      </c>
      <c r="AY821" s="200" t="s">
        <v>157</v>
      </c>
    </row>
    <row r="822" spans="2:51" s="13" customFormat="1" ht="10">
      <c r="B822" s="190"/>
      <c r="C822" s="191"/>
      <c r="D822" s="192" t="s">
        <v>165</v>
      </c>
      <c r="E822" s="193" t="s">
        <v>19</v>
      </c>
      <c r="F822" s="194" t="s">
        <v>799</v>
      </c>
      <c r="G822" s="191"/>
      <c r="H822" s="193" t="s">
        <v>19</v>
      </c>
      <c r="I822" s="195"/>
      <c r="J822" s="191"/>
      <c r="K822" s="191"/>
      <c r="L822" s="196"/>
      <c r="M822" s="197"/>
      <c r="N822" s="198"/>
      <c r="O822" s="198"/>
      <c r="P822" s="198"/>
      <c r="Q822" s="198"/>
      <c r="R822" s="198"/>
      <c r="S822" s="198"/>
      <c r="T822" s="199"/>
      <c r="AT822" s="200" t="s">
        <v>165</v>
      </c>
      <c r="AU822" s="200" t="s">
        <v>86</v>
      </c>
      <c r="AV822" s="13" t="s">
        <v>84</v>
      </c>
      <c r="AW822" s="13" t="s">
        <v>37</v>
      </c>
      <c r="AX822" s="13" t="s">
        <v>76</v>
      </c>
      <c r="AY822" s="200" t="s">
        <v>157</v>
      </c>
    </row>
    <row r="823" spans="2:51" s="14" customFormat="1" ht="10">
      <c r="B823" s="201"/>
      <c r="C823" s="202"/>
      <c r="D823" s="192" t="s">
        <v>165</v>
      </c>
      <c r="E823" s="203" t="s">
        <v>19</v>
      </c>
      <c r="F823" s="204" t="s">
        <v>828</v>
      </c>
      <c r="G823" s="202"/>
      <c r="H823" s="205">
        <v>35</v>
      </c>
      <c r="I823" s="206"/>
      <c r="J823" s="202"/>
      <c r="K823" s="202"/>
      <c r="L823" s="207"/>
      <c r="M823" s="208"/>
      <c r="N823" s="209"/>
      <c r="O823" s="209"/>
      <c r="P823" s="209"/>
      <c r="Q823" s="209"/>
      <c r="R823" s="209"/>
      <c r="S823" s="209"/>
      <c r="T823" s="210"/>
      <c r="AT823" s="211" t="s">
        <v>165</v>
      </c>
      <c r="AU823" s="211" t="s">
        <v>86</v>
      </c>
      <c r="AV823" s="14" t="s">
        <v>86</v>
      </c>
      <c r="AW823" s="14" t="s">
        <v>37</v>
      </c>
      <c r="AX823" s="14" t="s">
        <v>84</v>
      </c>
      <c r="AY823" s="211" t="s">
        <v>157</v>
      </c>
    </row>
    <row r="824" spans="1:65" s="2" customFormat="1" ht="14.4" customHeight="1">
      <c r="A824" s="36"/>
      <c r="B824" s="37"/>
      <c r="C824" s="239" t="s">
        <v>829</v>
      </c>
      <c r="D824" s="239" t="s">
        <v>311</v>
      </c>
      <c r="E824" s="240" t="s">
        <v>830</v>
      </c>
      <c r="F824" s="241" t="s">
        <v>831</v>
      </c>
      <c r="G824" s="242" t="s">
        <v>162</v>
      </c>
      <c r="H824" s="243">
        <v>28</v>
      </c>
      <c r="I824" s="244"/>
      <c r="J824" s="245">
        <f>ROUND(I824*H824,2)</f>
        <v>0</v>
      </c>
      <c r="K824" s="246"/>
      <c r="L824" s="247"/>
      <c r="M824" s="248" t="s">
        <v>19</v>
      </c>
      <c r="N824" s="249" t="s">
        <v>47</v>
      </c>
      <c r="O824" s="66"/>
      <c r="P824" s="186">
        <f>O824*H824</f>
        <v>0</v>
      </c>
      <c r="Q824" s="186">
        <v>0.12</v>
      </c>
      <c r="R824" s="186">
        <f>Q824*H824</f>
        <v>3.36</v>
      </c>
      <c r="S824" s="186">
        <v>0</v>
      </c>
      <c r="T824" s="187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88" t="s">
        <v>211</v>
      </c>
      <c r="AT824" s="188" t="s">
        <v>311</v>
      </c>
      <c r="AU824" s="188" t="s">
        <v>86</v>
      </c>
      <c r="AY824" s="19" t="s">
        <v>157</v>
      </c>
      <c r="BE824" s="189">
        <f>IF(N824="základní",J824,0)</f>
        <v>0</v>
      </c>
      <c r="BF824" s="189">
        <f>IF(N824="snížená",J824,0)</f>
        <v>0</v>
      </c>
      <c r="BG824" s="189">
        <f>IF(N824="zákl. přenesená",J824,0)</f>
        <v>0</v>
      </c>
      <c r="BH824" s="189">
        <f>IF(N824="sníž. přenesená",J824,0)</f>
        <v>0</v>
      </c>
      <c r="BI824" s="189">
        <f>IF(N824="nulová",J824,0)</f>
        <v>0</v>
      </c>
      <c r="BJ824" s="19" t="s">
        <v>84</v>
      </c>
      <c r="BK824" s="189">
        <f>ROUND(I824*H824,2)</f>
        <v>0</v>
      </c>
      <c r="BL824" s="19" t="s">
        <v>163</v>
      </c>
      <c r="BM824" s="188" t="s">
        <v>832</v>
      </c>
    </row>
    <row r="825" spans="2:51" s="13" customFormat="1" ht="10">
      <c r="B825" s="190"/>
      <c r="C825" s="191"/>
      <c r="D825" s="192" t="s">
        <v>165</v>
      </c>
      <c r="E825" s="193" t="s">
        <v>19</v>
      </c>
      <c r="F825" s="194" t="s">
        <v>289</v>
      </c>
      <c r="G825" s="191"/>
      <c r="H825" s="193" t="s">
        <v>19</v>
      </c>
      <c r="I825" s="195"/>
      <c r="J825" s="191"/>
      <c r="K825" s="191"/>
      <c r="L825" s="196"/>
      <c r="M825" s="197"/>
      <c r="N825" s="198"/>
      <c r="O825" s="198"/>
      <c r="P825" s="198"/>
      <c r="Q825" s="198"/>
      <c r="R825" s="198"/>
      <c r="S825" s="198"/>
      <c r="T825" s="199"/>
      <c r="AT825" s="200" t="s">
        <v>165</v>
      </c>
      <c r="AU825" s="200" t="s">
        <v>86</v>
      </c>
      <c r="AV825" s="13" t="s">
        <v>84</v>
      </c>
      <c r="AW825" s="13" t="s">
        <v>37</v>
      </c>
      <c r="AX825" s="13" t="s">
        <v>76</v>
      </c>
      <c r="AY825" s="200" t="s">
        <v>157</v>
      </c>
    </row>
    <row r="826" spans="2:51" s="13" customFormat="1" ht="10">
      <c r="B826" s="190"/>
      <c r="C826" s="191"/>
      <c r="D826" s="192" t="s">
        <v>165</v>
      </c>
      <c r="E826" s="193" t="s">
        <v>19</v>
      </c>
      <c r="F826" s="194" t="s">
        <v>357</v>
      </c>
      <c r="G826" s="191"/>
      <c r="H826" s="193" t="s">
        <v>19</v>
      </c>
      <c r="I826" s="195"/>
      <c r="J826" s="191"/>
      <c r="K826" s="191"/>
      <c r="L826" s="196"/>
      <c r="M826" s="197"/>
      <c r="N826" s="198"/>
      <c r="O826" s="198"/>
      <c r="P826" s="198"/>
      <c r="Q826" s="198"/>
      <c r="R826" s="198"/>
      <c r="S826" s="198"/>
      <c r="T826" s="199"/>
      <c r="AT826" s="200" t="s">
        <v>165</v>
      </c>
      <c r="AU826" s="200" t="s">
        <v>86</v>
      </c>
      <c r="AV826" s="13" t="s">
        <v>84</v>
      </c>
      <c r="AW826" s="13" t="s">
        <v>37</v>
      </c>
      <c r="AX826" s="13" t="s">
        <v>76</v>
      </c>
      <c r="AY826" s="200" t="s">
        <v>157</v>
      </c>
    </row>
    <row r="827" spans="2:51" s="13" customFormat="1" ht="10">
      <c r="B827" s="190"/>
      <c r="C827" s="191"/>
      <c r="D827" s="192" t="s">
        <v>165</v>
      </c>
      <c r="E827" s="193" t="s">
        <v>19</v>
      </c>
      <c r="F827" s="194" t="s">
        <v>442</v>
      </c>
      <c r="G827" s="191"/>
      <c r="H827" s="193" t="s">
        <v>19</v>
      </c>
      <c r="I827" s="195"/>
      <c r="J827" s="191"/>
      <c r="K827" s="191"/>
      <c r="L827" s="196"/>
      <c r="M827" s="197"/>
      <c r="N827" s="198"/>
      <c r="O827" s="198"/>
      <c r="P827" s="198"/>
      <c r="Q827" s="198"/>
      <c r="R827" s="198"/>
      <c r="S827" s="198"/>
      <c r="T827" s="199"/>
      <c r="AT827" s="200" t="s">
        <v>165</v>
      </c>
      <c r="AU827" s="200" t="s">
        <v>86</v>
      </c>
      <c r="AV827" s="13" t="s">
        <v>84</v>
      </c>
      <c r="AW827" s="13" t="s">
        <v>37</v>
      </c>
      <c r="AX827" s="13" t="s">
        <v>76</v>
      </c>
      <c r="AY827" s="200" t="s">
        <v>157</v>
      </c>
    </row>
    <row r="828" spans="2:51" s="13" customFormat="1" ht="10">
      <c r="B828" s="190"/>
      <c r="C828" s="191"/>
      <c r="D828" s="192" t="s">
        <v>165</v>
      </c>
      <c r="E828" s="193" t="s">
        <v>19</v>
      </c>
      <c r="F828" s="194" t="s">
        <v>833</v>
      </c>
      <c r="G828" s="191"/>
      <c r="H828" s="193" t="s">
        <v>19</v>
      </c>
      <c r="I828" s="195"/>
      <c r="J828" s="191"/>
      <c r="K828" s="191"/>
      <c r="L828" s="196"/>
      <c r="M828" s="197"/>
      <c r="N828" s="198"/>
      <c r="O828" s="198"/>
      <c r="P828" s="198"/>
      <c r="Q828" s="198"/>
      <c r="R828" s="198"/>
      <c r="S828" s="198"/>
      <c r="T828" s="199"/>
      <c r="AT828" s="200" t="s">
        <v>165</v>
      </c>
      <c r="AU828" s="200" t="s">
        <v>86</v>
      </c>
      <c r="AV828" s="13" t="s">
        <v>84</v>
      </c>
      <c r="AW828" s="13" t="s">
        <v>37</v>
      </c>
      <c r="AX828" s="13" t="s">
        <v>76</v>
      </c>
      <c r="AY828" s="200" t="s">
        <v>157</v>
      </c>
    </row>
    <row r="829" spans="2:51" s="13" customFormat="1" ht="10">
      <c r="B829" s="190"/>
      <c r="C829" s="191"/>
      <c r="D829" s="192" t="s">
        <v>165</v>
      </c>
      <c r="E829" s="193" t="s">
        <v>19</v>
      </c>
      <c r="F829" s="194" t="s">
        <v>834</v>
      </c>
      <c r="G829" s="191"/>
      <c r="H829" s="193" t="s">
        <v>19</v>
      </c>
      <c r="I829" s="195"/>
      <c r="J829" s="191"/>
      <c r="K829" s="191"/>
      <c r="L829" s="196"/>
      <c r="M829" s="197"/>
      <c r="N829" s="198"/>
      <c r="O829" s="198"/>
      <c r="P829" s="198"/>
      <c r="Q829" s="198"/>
      <c r="R829" s="198"/>
      <c r="S829" s="198"/>
      <c r="T829" s="199"/>
      <c r="AT829" s="200" t="s">
        <v>165</v>
      </c>
      <c r="AU829" s="200" t="s">
        <v>86</v>
      </c>
      <c r="AV829" s="13" t="s">
        <v>84</v>
      </c>
      <c r="AW829" s="13" t="s">
        <v>37</v>
      </c>
      <c r="AX829" s="13" t="s">
        <v>76</v>
      </c>
      <c r="AY829" s="200" t="s">
        <v>157</v>
      </c>
    </row>
    <row r="830" spans="2:51" s="14" customFormat="1" ht="10">
      <c r="B830" s="201"/>
      <c r="C830" s="202"/>
      <c r="D830" s="192" t="s">
        <v>165</v>
      </c>
      <c r="E830" s="203" t="s">
        <v>19</v>
      </c>
      <c r="F830" s="204" t="s">
        <v>835</v>
      </c>
      <c r="G830" s="202"/>
      <c r="H830" s="205">
        <v>28</v>
      </c>
      <c r="I830" s="206"/>
      <c r="J830" s="202"/>
      <c r="K830" s="202"/>
      <c r="L830" s="207"/>
      <c r="M830" s="208"/>
      <c r="N830" s="209"/>
      <c r="O830" s="209"/>
      <c r="P830" s="209"/>
      <c r="Q830" s="209"/>
      <c r="R830" s="209"/>
      <c r="S830" s="209"/>
      <c r="T830" s="210"/>
      <c r="AT830" s="211" t="s">
        <v>165</v>
      </c>
      <c r="AU830" s="211" t="s">
        <v>86</v>
      </c>
      <c r="AV830" s="14" t="s">
        <v>86</v>
      </c>
      <c r="AW830" s="14" t="s">
        <v>37</v>
      </c>
      <c r="AX830" s="14" t="s">
        <v>84</v>
      </c>
      <c r="AY830" s="211" t="s">
        <v>157</v>
      </c>
    </row>
    <row r="831" spans="1:65" s="2" customFormat="1" ht="14.4" customHeight="1">
      <c r="A831" s="36"/>
      <c r="B831" s="37"/>
      <c r="C831" s="239" t="s">
        <v>836</v>
      </c>
      <c r="D831" s="239" t="s">
        <v>311</v>
      </c>
      <c r="E831" s="240" t="s">
        <v>837</v>
      </c>
      <c r="F831" s="241" t="s">
        <v>838</v>
      </c>
      <c r="G831" s="242" t="s">
        <v>162</v>
      </c>
      <c r="H831" s="243">
        <v>1</v>
      </c>
      <c r="I831" s="244"/>
      <c r="J831" s="245">
        <f>ROUND(I831*H831,2)</f>
        <v>0</v>
      </c>
      <c r="K831" s="246"/>
      <c r="L831" s="247"/>
      <c r="M831" s="248" t="s">
        <v>19</v>
      </c>
      <c r="N831" s="249" t="s">
        <v>47</v>
      </c>
      <c r="O831" s="66"/>
      <c r="P831" s="186">
        <f>O831*H831</f>
        <v>0</v>
      </c>
      <c r="Q831" s="186">
        <v>0.264</v>
      </c>
      <c r="R831" s="186">
        <f>Q831*H831</f>
        <v>0.264</v>
      </c>
      <c r="S831" s="186">
        <v>0</v>
      </c>
      <c r="T831" s="187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188" t="s">
        <v>211</v>
      </c>
      <c r="AT831" s="188" t="s">
        <v>311</v>
      </c>
      <c r="AU831" s="188" t="s">
        <v>86</v>
      </c>
      <c r="AY831" s="19" t="s">
        <v>157</v>
      </c>
      <c r="BE831" s="189">
        <f>IF(N831="základní",J831,0)</f>
        <v>0</v>
      </c>
      <c r="BF831" s="189">
        <f>IF(N831="snížená",J831,0)</f>
        <v>0</v>
      </c>
      <c r="BG831" s="189">
        <f>IF(N831="zákl. přenesená",J831,0)</f>
        <v>0</v>
      </c>
      <c r="BH831" s="189">
        <f>IF(N831="sníž. přenesená",J831,0)</f>
        <v>0</v>
      </c>
      <c r="BI831" s="189">
        <f>IF(N831="nulová",J831,0)</f>
        <v>0</v>
      </c>
      <c r="BJ831" s="19" t="s">
        <v>84</v>
      </c>
      <c r="BK831" s="189">
        <f>ROUND(I831*H831,2)</f>
        <v>0</v>
      </c>
      <c r="BL831" s="19" t="s">
        <v>163</v>
      </c>
      <c r="BM831" s="188" t="s">
        <v>839</v>
      </c>
    </row>
    <row r="832" spans="2:51" s="13" customFormat="1" ht="10">
      <c r="B832" s="190"/>
      <c r="C832" s="191"/>
      <c r="D832" s="192" t="s">
        <v>165</v>
      </c>
      <c r="E832" s="193" t="s">
        <v>19</v>
      </c>
      <c r="F832" s="194" t="s">
        <v>289</v>
      </c>
      <c r="G832" s="191"/>
      <c r="H832" s="193" t="s">
        <v>19</v>
      </c>
      <c r="I832" s="195"/>
      <c r="J832" s="191"/>
      <c r="K832" s="191"/>
      <c r="L832" s="196"/>
      <c r="M832" s="197"/>
      <c r="N832" s="198"/>
      <c r="O832" s="198"/>
      <c r="P832" s="198"/>
      <c r="Q832" s="198"/>
      <c r="R832" s="198"/>
      <c r="S832" s="198"/>
      <c r="T832" s="199"/>
      <c r="AT832" s="200" t="s">
        <v>165</v>
      </c>
      <c r="AU832" s="200" t="s">
        <v>86</v>
      </c>
      <c r="AV832" s="13" t="s">
        <v>84</v>
      </c>
      <c r="AW832" s="13" t="s">
        <v>37</v>
      </c>
      <c r="AX832" s="13" t="s">
        <v>76</v>
      </c>
      <c r="AY832" s="200" t="s">
        <v>157</v>
      </c>
    </row>
    <row r="833" spans="2:51" s="13" customFormat="1" ht="10">
      <c r="B833" s="190"/>
      <c r="C833" s="191"/>
      <c r="D833" s="192" t="s">
        <v>165</v>
      </c>
      <c r="E833" s="193" t="s">
        <v>19</v>
      </c>
      <c r="F833" s="194" t="s">
        <v>357</v>
      </c>
      <c r="G833" s="191"/>
      <c r="H833" s="193" t="s">
        <v>19</v>
      </c>
      <c r="I833" s="195"/>
      <c r="J833" s="191"/>
      <c r="K833" s="191"/>
      <c r="L833" s="196"/>
      <c r="M833" s="197"/>
      <c r="N833" s="198"/>
      <c r="O833" s="198"/>
      <c r="P833" s="198"/>
      <c r="Q833" s="198"/>
      <c r="R833" s="198"/>
      <c r="S833" s="198"/>
      <c r="T833" s="199"/>
      <c r="AT833" s="200" t="s">
        <v>165</v>
      </c>
      <c r="AU833" s="200" t="s">
        <v>86</v>
      </c>
      <c r="AV833" s="13" t="s">
        <v>84</v>
      </c>
      <c r="AW833" s="13" t="s">
        <v>37</v>
      </c>
      <c r="AX833" s="13" t="s">
        <v>76</v>
      </c>
      <c r="AY833" s="200" t="s">
        <v>157</v>
      </c>
    </row>
    <row r="834" spans="2:51" s="13" customFormat="1" ht="10">
      <c r="B834" s="190"/>
      <c r="C834" s="191"/>
      <c r="D834" s="192" t="s">
        <v>165</v>
      </c>
      <c r="E834" s="193" t="s">
        <v>19</v>
      </c>
      <c r="F834" s="194" t="s">
        <v>442</v>
      </c>
      <c r="G834" s="191"/>
      <c r="H834" s="193" t="s">
        <v>19</v>
      </c>
      <c r="I834" s="195"/>
      <c r="J834" s="191"/>
      <c r="K834" s="191"/>
      <c r="L834" s="196"/>
      <c r="M834" s="197"/>
      <c r="N834" s="198"/>
      <c r="O834" s="198"/>
      <c r="P834" s="198"/>
      <c r="Q834" s="198"/>
      <c r="R834" s="198"/>
      <c r="S834" s="198"/>
      <c r="T834" s="199"/>
      <c r="AT834" s="200" t="s">
        <v>165</v>
      </c>
      <c r="AU834" s="200" t="s">
        <v>86</v>
      </c>
      <c r="AV834" s="13" t="s">
        <v>84</v>
      </c>
      <c r="AW834" s="13" t="s">
        <v>37</v>
      </c>
      <c r="AX834" s="13" t="s">
        <v>76</v>
      </c>
      <c r="AY834" s="200" t="s">
        <v>157</v>
      </c>
    </row>
    <row r="835" spans="2:51" s="13" customFormat="1" ht="10">
      <c r="B835" s="190"/>
      <c r="C835" s="191"/>
      <c r="D835" s="192" t="s">
        <v>165</v>
      </c>
      <c r="E835" s="193" t="s">
        <v>19</v>
      </c>
      <c r="F835" s="194" t="s">
        <v>840</v>
      </c>
      <c r="G835" s="191"/>
      <c r="H835" s="193" t="s">
        <v>19</v>
      </c>
      <c r="I835" s="195"/>
      <c r="J835" s="191"/>
      <c r="K835" s="191"/>
      <c r="L835" s="196"/>
      <c r="M835" s="197"/>
      <c r="N835" s="198"/>
      <c r="O835" s="198"/>
      <c r="P835" s="198"/>
      <c r="Q835" s="198"/>
      <c r="R835" s="198"/>
      <c r="S835" s="198"/>
      <c r="T835" s="199"/>
      <c r="AT835" s="200" t="s">
        <v>165</v>
      </c>
      <c r="AU835" s="200" t="s">
        <v>86</v>
      </c>
      <c r="AV835" s="13" t="s">
        <v>84</v>
      </c>
      <c r="AW835" s="13" t="s">
        <v>37</v>
      </c>
      <c r="AX835" s="13" t="s">
        <v>76</v>
      </c>
      <c r="AY835" s="200" t="s">
        <v>157</v>
      </c>
    </row>
    <row r="836" spans="2:51" s="13" customFormat="1" ht="10">
      <c r="B836" s="190"/>
      <c r="C836" s="191"/>
      <c r="D836" s="192" t="s">
        <v>165</v>
      </c>
      <c r="E836" s="193" t="s">
        <v>19</v>
      </c>
      <c r="F836" s="194" t="s">
        <v>799</v>
      </c>
      <c r="G836" s="191"/>
      <c r="H836" s="193" t="s">
        <v>19</v>
      </c>
      <c r="I836" s="195"/>
      <c r="J836" s="191"/>
      <c r="K836" s="191"/>
      <c r="L836" s="196"/>
      <c r="M836" s="197"/>
      <c r="N836" s="198"/>
      <c r="O836" s="198"/>
      <c r="P836" s="198"/>
      <c r="Q836" s="198"/>
      <c r="R836" s="198"/>
      <c r="S836" s="198"/>
      <c r="T836" s="199"/>
      <c r="AT836" s="200" t="s">
        <v>165</v>
      </c>
      <c r="AU836" s="200" t="s">
        <v>86</v>
      </c>
      <c r="AV836" s="13" t="s">
        <v>84</v>
      </c>
      <c r="AW836" s="13" t="s">
        <v>37</v>
      </c>
      <c r="AX836" s="13" t="s">
        <v>76</v>
      </c>
      <c r="AY836" s="200" t="s">
        <v>157</v>
      </c>
    </row>
    <row r="837" spans="2:51" s="14" customFormat="1" ht="10">
      <c r="B837" s="201"/>
      <c r="C837" s="202"/>
      <c r="D837" s="192" t="s">
        <v>165</v>
      </c>
      <c r="E837" s="203" t="s">
        <v>19</v>
      </c>
      <c r="F837" s="204" t="s">
        <v>841</v>
      </c>
      <c r="G837" s="202"/>
      <c r="H837" s="205">
        <v>1</v>
      </c>
      <c r="I837" s="206"/>
      <c r="J837" s="202"/>
      <c r="K837" s="202"/>
      <c r="L837" s="207"/>
      <c r="M837" s="208"/>
      <c r="N837" s="209"/>
      <c r="O837" s="209"/>
      <c r="P837" s="209"/>
      <c r="Q837" s="209"/>
      <c r="R837" s="209"/>
      <c r="S837" s="209"/>
      <c r="T837" s="210"/>
      <c r="AT837" s="211" t="s">
        <v>165</v>
      </c>
      <c r="AU837" s="211" t="s">
        <v>86</v>
      </c>
      <c r="AV837" s="14" t="s">
        <v>86</v>
      </c>
      <c r="AW837" s="14" t="s">
        <v>37</v>
      </c>
      <c r="AX837" s="14" t="s">
        <v>84</v>
      </c>
      <c r="AY837" s="211" t="s">
        <v>157</v>
      </c>
    </row>
    <row r="838" spans="1:65" s="2" customFormat="1" ht="14.4" customHeight="1">
      <c r="A838" s="36"/>
      <c r="B838" s="37"/>
      <c r="C838" s="239" t="s">
        <v>842</v>
      </c>
      <c r="D838" s="239" t="s">
        <v>311</v>
      </c>
      <c r="E838" s="240" t="s">
        <v>843</v>
      </c>
      <c r="F838" s="241" t="s">
        <v>844</v>
      </c>
      <c r="G838" s="242" t="s">
        <v>162</v>
      </c>
      <c r="H838" s="243">
        <v>1</v>
      </c>
      <c r="I838" s="244"/>
      <c r="J838" s="245">
        <f>ROUND(I838*H838,2)</f>
        <v>0</v>
      </c>
      <c r="K838" s="246"/>
      <c r="L838" s="247"/>
      <c r="M838" s="248" t="s">
        <v>19</v>
      </c>
      <c r="N838" s="249" t="s">
        <v>47</v>
      </c>
      <c r="O838" s="66"/>
      <c r="P838" s="186">
        <f>O838*H838</f>
        <v>0</v>
      </c>
      <c r="Q838" s="186">
        <v>0.288</v>
      </c>
      <c r="R838" s="186">
        <f>Q838*H838</f>
        <v>0.288</v>
      </c>
      <c r="S838" s="186">
        <v>0</v>
      </c>
      <c r="T838" s="187">
        <f>S838*H838</f>
        <v>0</v>
      </c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R838" s="188" t="s">
        <v>211</v>
      </c>
      <c r="AT838" s="188" t="s">
        <v>311</v>
      </c>
      <c r="AU838" s="188" t="s">
        <v>86</v>
      </c>
      <c r="AY838" s="19" t="s">
        <v>157</v>
      </c>
      <c r="BE838" s="189">
        <f>IF(N838="základní",J838,0)</f>
        <v>0</v>
      </c>
      <c r="BF838" s="189">
        <f>IF(N838="snížená",J838,0)</f>
        <v>0</v>
      </c>
      <c r="BG838" s="189">
        <f>IF(N838="zákl. přenesená",J838,0)</f>
        <v>0</v>
      </c>
      <c r="BH838" s="189">
        <f>IF(N838="sníž. přenesená",J838,0)</f>
        <v>0</v>
      </c>
      <c r="BI838" s="189">
        <f>IF(N838="nulová",J838,0)</f>
        <v>0</v>
      </c>
      <c r="BJ838" s="19" t="s">
        <v>84</v>
      </c>
      <c r="BK838" s="189">
        <f>ROUND(I838*H838,2)</f>
        <v>0</v>
      </c>
      <c r="BL838" s="19" t="s">
        <v>163</v>
      </c>
      <c r="BM838" s="188" t="s">
        <v>845</v>
      </c>
    </row>
    <row r="839" spans="2:51" s="13" customFormat="1" ht="10">
      <c r="B839" s="190"/>
      <c r="C839" s="191"/>
      <c r="D839" s="192" t="s">
        <v>165</v>
      </c>
      <c r="E839" s="193" t="s">
        <v>19</v>
      </c>
      <c r="F839" s="194" t="s">
        <v>289</v>
      </c>
      <c r="G839" s="191"/>
      <c r="H839" s="193" t="s">
        <v>19</v>
      </c>
      <c r="I839" s="195"/>
      <c r="J839" s="191"/>
      <c r="K839" s="191"/>
      <c r="L839" s="196"/>
      <c r="M839" s="197"/>
      <c r="N839" s="198"/>
      <c r="O839" s="198"/>
      <c r="P839" s="198"/>
      <c r="Q839" s="198"/>
      <c r="R839" s="198"/>
      <c r="S839" s="198"/>
      <c r="T839" s="199"/>
      <c r="AT839" s="200" t="s">
        <v>165</v>
      </c>
      <c r="AU839" s="200" t="s">
        <v>86</v>
      </c>
      <c r="AV839" s="13" t="s">
        <v>84</v>
      </c>
      <c r="AW839" s="13" t="s">
        <v>37</v>
      </c>
      <c r="AX839" s="13" t="s">
        <v>76</v>
      </c>
      <c r="AY839" s="200" t="s">
        <v>157</v>
      </c>
    </row>
    <row r="840" spans="2:51" s="13" customFormat="1" ht="10">
      <c r="B840" s="190"/>
      <c r="C840" s="191"/>
      <c r="D840" s="192" t="s">
        <v>165</v>
      </c>
      <c r="E840" s="193" t="s">
        <v>19</v>
      </c>
      <c r="F840" s="194" t="s">
        <v>357</v>
      </c>
      <c r="G840" s="191"/>
      <c r="H840" s="193" t="s">
        <v>19</v>
      </c>
      <c r="I840" s="195"/>
      <c r="J840" s="191"/>
      <c r="K840" s="191"/>
      <c r="L840" s="196"/>
      <c r="M840" s="197"/>
      <c r="N840" s="198"/>
      <c r="O840" s="198"/>
      <c r="P840" s="198"/>
      <c r="Q840" s="198"/>
      <c r="R840" s="198"/>
      <c r="S840" s="198"/>
      <c r="T840" s="199"/>
      <c r="AT840" s="200" t="s">
        <v>165</v>
      </c>
      <c r="AU840" s="200" t="s">
        <v>86</v>
      </c>
      <c r="AV840" s="13" t="s">
        <v>84</v>
      </c>
      <c r="AW840" s="13" t="s">
        <v>37</v>
      </c>
      <c r="AX840" s="13" t="s">
        <v>76</v>
      </c>
      <c r="AY840" s="200" t="s">
        <v>157</v>
      </c>
    </row>
    <row r="841" spans="2:51" s="13" customFormat="1" ht="10">
      <c r="B841" s="190"/>
      <c r="C841" s="191"/>
      <c r="D841" s="192" t="s">
        <v>165</v>
      </c>
      <c r="E841" s="193" t="s">
        <v>19</v>
      </c>
      <c r="F841" s="194" t="s">
        <v>442</v>
      </c>
      <c r="G841" s="191"/>
      <c r="H841" s="193" t="s">
        <v>19</v>
      </c>
      <c r="I841" s="195"/>
      <c r="J841" s="191"/>
      <c r="K841" s="191"/>
      <c r="L841" s="196"/>
      <c r="M841" s="197"/>
      <c r="N841" s="198"/>
      <c r="O841" s="198"/>
      <c r="P841" s="198"/>
      <c r="Q841" s="198"/>
      <c r="R841" s="198"/>
      <c r="S841" s="198"/>
      <c r="T841" s="199"/>
      <c r="AT841" s="200" t="s">
        <v>165</v>
      </c>
      <c r="AU841" s="200" t="s">
        <v>86</v>
      </c>
      <c r="AV841" s="13" t="s">
        <v>84</v>
      </c>
      <c r="AW841" s="13" t="s">
        <v>37</v>
      </c>
      <c r="AX841" s="13" t="s">
        <v>76</v>
      </c>
      <c r="AY841" s="200" t="s">
        <v>157</v>
      </c>
    </row>
    <row r="842" spans="2:51" s="13" customFormat="1" ht="10">
      <c r="B842" s="190"/>
      <c r="C842" s="191"/>
      <c r="D842" s="192" t="s">
        <v>165</v>
      </c>
      <c r="E842" s="193" t="s">
        <v>19</v>
      </c>
      <c r="F842" s="194" t="s">
        <v>846</v>
      </c>
      <c r="G842" s="191"/>
      <c r="H842" s="193" t="s">
        <v>19</v>
      </c>
      <c r="I842" s="195"/>
      <c r="J842" s="191"/>
      <c r="K842" s="191"/>
      <c r="L842" s="196"/>
      <c r="M842" s="197"/>
      <c r="N842" s="198"/>
      <c r="O842" s="198"/>
      <c r="P842" s="198"/>
      <c r="Q842" s="198"/>
      <c r="R842" s="198"/>
      <c r="S842" s="198"/>
      <c r="T842" s="199"/>
      <c r="AT842" s="200" t="s">
        <v>165</v>
      </c>
      <c r="AU842" s="200" t="s">
        <v>86</v>
      </c>
      <c r="AV842" s="13" t="s">
        <v>84</v>
      </c>
      <c r="AW842" s="13" t="s">
        <v>37</v>
      </c>
      <c r="AX842" s="13" t="s">
        <v>76</v>
      </c>
      <c r="AY842" s="200" t="s">
        <v>157</v>
      </c>
    </row>
    <row r="843" spans="2:51" s="13" customFormat="1" ht="10">
      <c r="B843" s="190"/>
      <c r="C843" s="191"/>
      <c r="D843" s="192" t="s">
        <v>165</v>
      </c>
      <c r="E843" s="193" t="s">
        <v>19</v>
      </c>
      <c r="F843" s="194" t="s">
        <v>799</v>
      </c>
      <c r="G843" s="191"/>
      <c r="H843" s="193" t="s">
        <v>19</v>
      </c>
      <c r="I843" s="195"/>
      <c r="J843" s="191"/>
      <c r="K843" s="191"/>
      <c r="L843" s="196"/>
      <c r="M843" s="197"/>
      <c r="N843" s="198"/>
      <c r="O843" s="198"/>
      <c r="P843" s="198"/>
      <c r="Q843" s="198"/>
      <c r="R843" s="198"/>
      <c r="S843" s="198"/>
      <c r="T843" s="199"/>
      <c r="AT843" s="200" t="s">
        <v>165</v>
      </c>
      <c r="AU843" s="200" t="s">
        <v>86</v>
      </c>
      <c r="AV843" s="13" t="s">
        <v>84</v>
      </c>
      <c r="AW843" s="13" t="s">
        <v>37</v>
      </c>
      <c r="AX843" s="13" t="s">
        <v>76</v>
      </c>
      <c r="AY843" s="200" t="s">
        <v>157</v>
      </c>
    </row>
    <row r="844" spans="2:51" s="14" customFormat="1" ht="10">
      <c r="B844" s="201"/>
      <c r="C844" s="202"/>
      <c r="D844" s="192" t="s">
        <v>165</v>
      </c>
      <c r="E844" s="203" t="s">
        <v>19</v>
      </c>
      <c r="F844" s="204" t="s">
        <v>847</v>
      </c>
      <c r="G844" s="202"/>
      <c r="H844" s="205">
        <v>1</v>
      </c>
      <c r="I844" s="206"/>
      <c r="J844" s="202"/>
      <c r="K844" s="202"/>
      <c r="L844" s="207"/>
      <c r="M844" s="208"/>
      <c r="N844" s="209"/>
      <c r="O844" s="209"/>
      <c r="P844" s="209"/>
      <c r="Q844" s="209"/>
      <c r="R844" s="209"/>
      <c r="S844" s="209"/>
      <c r="T844" s="210"/>
      <c r="AT844" s="211" t="s">
        <v>165</v>
      </c>
      <c r="AU844" s="211" t="s">
        <v>86</v>
      </c>
      <c r="AV844" s="14" t="s">
        <v>86</v>
      </c>
      <c r="AW844" s="14" t="s">
        <v>37</v>
      </c>
      <c r="AX844" s="14" t="s">
        <v>84</v>
      </c>
      <c r="AY844" s="211" t="s">
        <v>157</v>
      </c>
    </row>
    <row r="845" spans="1:65" s="2" customFormat="1" ht="14.4" customHeight="1">
      <c r="A845" s="36"/>
      <c r="B845" s="37"/>
      <c r="C845" s="176" t="s">
        <v>848</v>
      </c>
      <c r="D845" s="176" t="s">
        <v>159</v>
      </c>
      <c r="E845" s="177" t="s">
        <v>849</v>
      </c>
      <c r="F845" s="178" t="s">
        <v>850</v>
      </c>
      <c r="G845" s="179" t="s">
        <v>162</v>
      </c>
      <c r="H845" s="180">
        <v>1</v>
      </c>
      <c r="I845" s="181"/>
      <c r="J845" s="182">
        <f>ROUND(I845*H845,2)</f>
        <v>0</v>
      </c>
      <c r="K845" s="183"/>
      <c r="L845" s="41"/>
      <c r="M845" s="184" t="s">
        <v>19</v>
      </c>
      <c r="N845" s="185" t="s">
        <v>47</v>
      </c>
      <c r="O845" s="66"/>
      <c r="P845" s="186">
        <f>O845*H845</f>
        <v>0</v>
      </c>
      <c r="Q845" s="186">
        <v>0.0066</v>
      </c>
      <c r="R845" s="186">
        <f>Q845*H845</f>
        <v>0.0066</v>
      </c>
      <c r="S845" s="186">
        <v>0</v>
      </c>
      <c r="T845" s="187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8" t="s">
        <v>163</v>
      </c>
      <c r="AT845" s="188" t="s">
        <v>159</v>
      </c>
      <c r="AU845" s="188" t="s">
        <v>86</v>
      </c>
      <c r="AY845" s="19" t="s">
        <v>157</v>
      </c>
      <c r="BE845" s="189">
        <f>IF(N845="základní",J845,0)</f>
        <v>0</v>
      </c>
      <c r="BF845" s="189">
        <f>IF(N845="snížená",J845,0)</f>
        <v>0</v>
      </c>
      <c r="BG845" s="189">
        <f>IF(N845="zákl. přenesená",J845,0)</f>
        <v>0</v>
      </c>
      <c r="BH845" s="189">
        <f>IF(N845="sníž. přenesená",J845,0)</f>
        <v>0</v>
      </c>
      <c r="BI845" s="189">
        <f>IF(N845="nulová",J845,0)</f>
        <v>0</v>
      </c>
      <c r="BJ845" s="19" t="s">
        <v>84</v>
      </c>
      <c r="BK845" s="189">
        <f>ROUND(I845*H845,2)</f>
        <v>0</v>
      </c>
      <c r="BL845" s="19" t="s">
        <v>163</v>
      </c>
      <c r="BM845" s="188" t="s">
        <v>851</v>
      </c>
    </row>
    <row r="846" spans="1:47" s="2" customFormat="1" ht="10">
      <c r="A846" s="36"/>
      <c r="B846" s="37"/>
      <c r="C846" s="38"/>
      <c r="D846" s="212" t="s">
        <v>178</v>
      </c>
      <c r="E846" s="38"/>
      <c r="F846" s="213" t="s">
        <v>852</v>
      </c>
      <c r="G846" s="38"/>
      <c r="H846" s="38"/>
      <c r="I846" s="214"/>
      <c r="J846" s="38"/>
      <c r="K846" s="38"/>
      <c r="L846" s="41"/>
      <c r="M846" s="215"/>
      <c r="N846" s="216"/>
      <c r="O846" s="66"/>
      <c r="P846" s="66"/>
      <c r="Q846" s="66"/>
      <c r="R846" s="66"/>
      <c r="S846" s="66"/>
      <c r="T846" s="67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9" t="s">
        <v>178</v>
      </c>
      <c r="AU846" s="19" t="s">
        <v>86</v>
      </c>
    </row>
    <row r="847" spans="2:51" s="13" customFormat="1" ht="10">
      <c r="B847" s="190"/>
      <c r="C847" s="191"/>
      <c r="D847" s="192" t="s">
        <v>165</v>
      </c>
      <c r="E847" s="193" t="s">
        <v>19</v>
      </c>
      <c r="F847" s="194" t="s">
        <v>289</v>
      </c>
      <c r="G847" s="191"/>
      <c r="H847" s="193" t="s">
        <v>19</v>
      </c>
      <c r="I847" s="195"/>
      <c r="J847" s="191"/>
      <c r="K847" s="191"/>
      <c r="L847" s="196"/>
      <c r="M847" s="197"/>
      <c r="N847" s="198"/>
      <c r="O847" s="198"/>
      <c r="P847" s="198"/>
      <c r="Q847" s="198"/>
      <c r="R847" s="198"/>
      <c r="S847" s="198"/>
      <c r="T847" s="199"/>
      <c r="AT847" s="200" t="s">
        <v>165</v>
      </c>
      <c r="AU847" s="200" t="s">
        <v>86</v>
      </c>
      <c r="AV847" s="13" t="s">
        <v>84</v>
      </c>
      <c r="AW847" s="13" t="s">
        <v>37</v>
      </c>
      <c r="AX847" s="13" t="s">
        <v>76</v>
      </c>
      <c r="AY847" s="200" t="s">
        <v>157</v>
      </c>
    </row>
    <row r="848" spans="2:51" s="13" customFormat="1" ht="10">
      <c r="B848" s="190"/>
      <c r="C848" s="191"/>
      <c r="D848" s="192" t="s">
        <v>165</v>
      </c>
      <c r="E848" s="193" t="s">
        <v>19</v>
      </c>
      <c r="F848" s="194" t="s">
        <v>853</v>
      </c>
      <c r="G848" s="191"/>
      <c r="H848" s="193" t="s">
        <v>19</v>
      </c>
      <c r="I848" s="195"/>
      <c r="J848" s="191"/>
      <c r="K848" s="191"/>
      <c r="L848" s="196"/>
      <c r="M848" s="197"/>
      <c r="N848" s="198"/>
      <c r="O848" s="198"/>
      <c r="P848" s="198"/>
      <c r="Q848" s="198"/>
      <c r="R848" s="198"/>
      <c r="S848" s="198"/>
      <c r="T848" s="199"/>
      <c r="AT848" s="200" t="s">
        <v>165</v>
      </c>
      <c r="AU848" s="200" t="s">
        <v>86</v>
      </c>
      <c r="AV848" s="13" t="s">
        <v>84</v>
      </c>
      <c r="AW848" s="13" t="s">
        <v>37</v>
      </c>
      <c r="AX848" s="13" t="s">
        <v>76</v>
      </c>
      <c r="AY848" s="200" t="s">
        <v>157</v>
      </c>
    </row>
    <row r="849" spans="2:51" s="14" customFormat="1" ht="10">
      <c r="B849" s="201"/>
      <c r="C849" s="202"/>
      <c r="D849" s="192" t="s">
        <v>165</v>
      </c>
      <c r="E849" s="203" t="s">
        <v>19</v>
      </c>
      <c r="F849" s="204" t="s">
        <v>854</v>
      </c>
      <c r="G849" s="202"/>
      <c r="H849" s="205">
        <v>1</v>
      </c>
      <c r="I849" s="206"/>
      <c r="J849" s="202"/>
      <c r="K849" s="202"/>
      <c r="L849" s="207"/>
      <c r="M849" s="208"/>
      <c r="N849" s="209"/>
      <c r="O849" s="209"/>
      <c r="P849" s="209"/>
      <c r="Q849" s="209"/>
      <c r="R849" s="209"/>
      <c r="S849" s="209"/>
      <c r="T849" s="210"/>
      <c r="AT849" s="211" t="s">
        <v>165</v>
      </c>
      <c r="AU849" s="211" t="s">
        <v>86</v>
      </c>
      <c r="AV849" s="14" t="s">
        <v>86</v>
      </c>
      <c r="AW849" s="14" t="s">
        <v>37</v>
      </c>
      <c r="AX849" s="14" t="s">
        <v>84</v>
      </c>
      <c r="AY849" s="211" t="s">
        <v>157</v>
      </c>
    </row>
    <row r="850" spans="1:65" s="2" customFormat="1" ht="14.4" customHeight="1">
      <c r="A850" s="36"/>
      <c r="B850" s="37"/>
      <c r="C850" s="239" t="s">
        <v>855</v>
      </c>
      <c r="D850" s="239" t="s">
        <v>311</v>
      </c>
      <c r="E850" s="240" t="s">
        <v>856</v>
      </c>
      <c r="F850" s="241" t="s">
        <v>857</v>
      </c>
      <c r="G850" s="242" t="s">
        <v>162</v>
      </c>
      <c r="H850" s="243">
        <v>1</v>
      </c>
      <c r="I850" s="244"/>
      <c r="J850" s="245">
        <f>ROUND(I850*H850,2)</f>
        <v>0</v>
      </c>
      <c r="K850" s="246"/>
      <c r="L850" s="247"/>
      <c r="M850" s="248" t="s">
        <v>19</v>
      </c>
      <c r="N850" s="249" t="s">
        <v>47</v>
      </c>
      <c r="O850" s="66"/>
      <c r="P850" s="186">
        <f>O850*H850</f>
        <v>0</v>
      </c>
      <c r="Q850" s="186">
        <v>0.044</v>
      </c>
      <c r="R850" s="186">
        <f>Q850*H850</f>
        <v>0.044</v>
      </c>
      <c r="S850" s="186">
        <v>0</v>
      </c>
      <c r="T850" s="187">
        <f>S850*H850</f>
        <v>0</v>
      </c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R850" s="188" t="s">
        <v>211</v>
      </c>
      <c r="AT850" s="188" t="s">
        <v>311</v>
      </c>
      <c r="AU850" s="188" t="s">
        <v>86</v>
      </c>
      <c r="AY850" s="19" t="s">
        <v>157</v>
      </c>
      <c r="BE850" s="189">
        <f>IF(N850="základní",J850,0)</f>
        <v>0</v>
      </c>
      <c r="BF850" s="189">
        <f>IF(N850="snížená",J850,0)</f>
        <v>0</v>
      </c>
      <c r="BG850" s="189">
        <f>IF(N850="zákl. přenesená",J850,0)</f>
        <v>0</v>
      </c>
      <c r="BH850" s="189">
        <f>IF(N850="sníž. přenesená",J850,0)</f>
        <v>0</v>
      </c>
      <c r="BI850" s="189">
        <f>IF(N850="nulová",J850,0)</f>
        <v>0</v>
      </c>
      <c r="BJ850" s="19" t="s">
        <v>84</v>
      </c>
      <c r="BK850" s="189">
        <f>ROUND(I850*H850,2)</f>
        <v>0</v>
      </c>
      <c r="BL850" s="19" t="s">
        <v>163</v>
      </c>
      <c r="BM850" s="188" t="s">
        <v>858</v>
      </c>
    </row>
    <row r="851" spans="1:47" s="2" customFormat="1" ht="10">
      <c r="A851" s="36"/>
      <c r="B851" s="37"/>
      <c r="C851" s="38"/>
      <c r="D851" s="212" t="s">
        <v>178</v>
      </c>
      <c r="E851" s="38"/>
      <c r="F851" s="213" t="s">
        <v>859</v>
      </c>
      <c r="G851" s="38"/>
      <c r="H851" s="38"/>
      <c r="I851" s="214"/>
      <c r="J851" s="38"/>
      <c r="K851" s="38"/>
      <c r="L851" s="41"/>
      <c r="M851" s="215"/>
      <c r="N851" s="216"/>
      <c r="O851" s="66"/>
      <c r="P851" s="66"/>
      <c r="Q851" s="66"/>
      <c r="R851" s="66"/>
      <c r="S851" s="66"/>
      <c r="T851" s="67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T851" s="19" t="s">
        <v>178</v>
      </c>
      <c r="AU851" s="19" t="s">
        <v>86</v>
      </c>
    </row>
    <row r="852" spans="2:51" s="14" customFormat="1" ht="10">
      <c r="B852" s="201"/>
      <c r="C852" s="202"/>
      <c r="D852" s="192" t="s">
        <v>165</v>
      </c>
      <c r="E852" s="203" t="s">
        <v>19</v>
      </c>
      <c r="F852" s="204" t="s">
        <v>860</v>
      </c>
      <c r="G852" s="202"/>
      <c r="H852" s="205">
        <v>1</v>
      </c>
      <c r="I852" s="206"/>
      <c r="J852" s="202"/>
      <c r="K852" s="202"/>
      <c r="L852" s="207"/>
      <c r="M852" s="208"/>
      <c r="N852" s="209"/>
      <c r="O852" s="209"/>
      <c r="P852" s="209"/>
      <c r="Q852" s="209"/>
      <c r="R852" s="209"/>
      <c r="S852" s="209"/>
      <c r="T852" s="210"/>
      <c r="AT852" s="211" t="s">
        <v>165</v>
      </c>
      <c r="AU852" s="211" t="s">
        <v>86</v>
      </c>
      <c r="AV852" s="14" t="s">
        <v>86</v>
      </c>
      <c r="AW852" s="14" t="s">
        <v>37</v>
      </c>
      <c r="AX852" s="14" t="s">
        <v>84</v>
      </c>
      <c r="AY852" s="211" t="s">
        <v>157</v>
      </c>
    </row>
    <row r="853" spans="2:63" s="12" customFormat="1" ht="22.75" customHeight="1">
      <c r="B853" s="160"/>
      <c r="C853" s="161"/>
      <c r="D853" s="162" t="s">
        <v>75</v>
      </c>
      <c r="E853" s="174" t="s">
        <v>191</v>
      </c>
      <c r="F853" s="174" t="s">
        <v>861</v>
      </c>
      <c r="G853" s="161"/>
      <c r="H853" s="161"/>
      <c r="I853" s="164"/>
      <c r="J853" s="175">
        <f>BK853</f>
        <v>0</v>
      </c>
      <c r="K853" s="161"/>
      <c r="L853" s="166"/>
      <c r="M853" s="167"/>
      <c r="N853" s="168"/>
      <c r="O853" s="168"/>
      <c r="P853" s="169">
        <f>SUM(P854:P1054)</f>
        <v>0</v>
      </c>
      <c r="Q853" s="168"/>
      <c r="R853" s="169">
        <f>SUM(R854:R1054)</f>
        <v>1318.23840862</v>
      </c>
      <c r="S853" s="168"/>
      <c r="T853" s="170">
        <f>SUM(T854:T1054)</f>
        <v>0</v>
      </c>
      <c r="AR853" s="171" t="s">
        <v>84</v>
      </c>
      <c r="AT853" s="172" t="s">
        <v>75</v>
      </c>
      <c r="AU853" s="172" t="s">
        <v>84</v>
      </c>
      <c r="AY853" s="171" t="s">
        <v>157</v>
      </c>
      <c r="BK853" s="173">
        <f>SUM(BK854:BK1054)</f>
        <v>0</v>
      </c>
    </row>
    <row r="854" spans="1:65" s="2" customFormat="1" ht="22.25" customHeight="1">
      <c r="A854" s="36"/>
      <c r="B854" s="37"/>
      <c r="C854" s="176" t="s">
        <v>862</v>
      </c>
      <c r="D854" s="176" t="s">
        <v>159</v>
      </c>
      <c r="E854" s="177" t="s">
        <v>863</v>
      </c>
      <c r="F854" s="178" t="s">
        <v>864</v>
      </c>
      <c r="G854" s="179" t="s">
        <v>176</v>
      </c>
      <c r="H854" s="180">
        <v>131.387</v>
      </c>
      <c r="I854" s="181"/>
      <c r="J854" s="182">
        <f>ROUND(I854*H854,2)</f>
        <v>0</v>
      </c>
      <c r="K854" s="183"/>
      <c r="L854" s="41"/>
      <c r="M854" s="184" t="s">
        <v>19</v>
      </c>
      <c r="N854" s="185" t="s">
        <v>47</v>
      </c>
      <c r="O854" s="66"/>
      <c r="P854" s="186">
        <f>O854*H854</f>
        <v>0</v>
      </c>
      <c r="Q854" s="186">
        <v>0.2916</v>
      </c>
      <c r="R854" s="186">
        <f>Q854*H854</f>
        <v>38.3124492</v>
      </c>
      <c r="S854" s="186">
        <v>0</v>
      </c>
      <c r="T854" s="187">
        <f>S854*H854</f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188" t="s">
        <v>163</v>
      </c>
      <c r="AT854" s="188" t="s">
        <v>159</v>
      </c>
      <c r="AU854" s="188" t="s">
        <v>86</v>
      </c>
      <c r="AY854" s="19" t="s">
        <v>157</v>
      </c>
      <c r="BE854" s="189">
        <f>IF(N854="základní",J854,0)</f>
        <v>0</v>
      </c>
      <c r="BF854" s="189">
        <f>IF(N854="snížená",J854,0)</f>
        <v>0</v>
      </c>
      <c r="BG854" s="189">
        <f>IF(N854="zákl. přenesená",J854,0)</f>
        <v>0</v>
      </c>
      <c r="BH854" s="189">
        <f>IF(N854="sníž. přenesená",J854,0)</f>
        <v>0</v>
      </c>
      <c r="BI854" s="189">
        <f>IF(N854="nulová",J854,0)</f>
        <v>0</v>
      </c>
      <c r="BJ854" s="19" t="s">
        <v>84</v>
      </c>
      <c r="BK854" s="189">
        <f>ROUND(I854*H854,2)</f>
        <v>0</v>
      </c>
      <c r="BL854" s="19" t="s">
        <v>163</v>
      </c>
      <c r="BM854" s="188" t="s">
        <v>865</v>
      </c>
    </row>
    <row r="855" spans="1:47" s="2" customFormat="1" ht="10">
      <c r="A855" s="36"/>
      <c r="B855" s="37"/>
      <c r="C855" s="38"/>
      <c r="D855" s="212" t="s">
        <v>178</v>
      </c>
      <c r="E855" s="38"/>
      <c r="F855" s="213" t="s">
        <v>866</v>
      </c>
      <c r="G855" s="38"/>
      <c r="H855" s="38"/>
      <c r="I855" s="214"/>
      <c r="J855" s="38"/>
      <c r="K855" s="38"/>
      <c r="L855" s="41"/>
      <c r="M855" s="215"/>
      <c r="N855" s="216"/>
      <c r="O855" s="66"/>
      <c r="P855" s="66"/>
      <c r="Q855" s="66"/>
      <c r="R855" s="66"/>
      <c r="S855" s="66"/>
      <c r="T855" s="67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T855" s="19" t="s">
        <v>178</v>
      </c>
      <c r="AU855" s="19" t="s">
        <v>86</v>
      </c>
    </row>
    <row r="856" spans="2:51" s="13" customFormat="1" ht="10">
      <c r="B856" s="190"/>
      <c r="C856" s="191"/>
      <c r="D856" s="192" t="s">
        <v>165</v>
      </c>
      <c r="E856" s="193" t="s">
        <v>19</v>
      </c>
      <c r="F856" s="194" t="s">
        <v>257</v>
      </c>
      <c r="G856" s="191"/>
      <c r="H856" s="193" t="s">
        <v>19</v>
      </c>
      <c r="I856" s="195"/>
      <c r="J856" s="191"/>
      <c r="K856" s="191"/>
      <c r="L856" s="196"/>
      <c r="M856" s="197"/>
      <c r="N856" s="198"/>
      <c r="O856" s="198"/>
      <c r="P856" s="198"/>
      <c r="Q856" s="198"/>
      <c r="R856" s="198"/>
      <c r="S856" s="198"/>
      <c r="T856" s="199"/>
      <c r="AT856" s="200" t="s">
        <v>165</v>
      </c>
      <c r="AU856" s="200" t="s">
        <v>86</v>
      </c>
      <c r="AV856" s="13" t="s">
        <v>84</v>
      </c>
      <c r="AW856" s="13" t="s">
        <v>37</v>
      </c>
      <c r="AX856" s="13" t="s">
        <v>76</v>
      </c>
      <c r="AY856" s="200" t="s">
        <v>157</v>
      </c>
    </row>
    <row r="857" spans="2:51" s="13" customFormat="1" ht="10">
      <c r="B857" s="190"/>
      <c r="C857" s="191"/>
      <c r="D857" s="192" t="s">
        <v>165</v>
      </c>
      <c r="E857" s="193" t="s">
        <v>19</v>
      </c>
      <c r="F857" s="194" t="s">
        <v>258</v>
      </c>
      <c r="G857" s="191"/>
      <c r="H857" s="193" t="s">
        <v>19</v>
      </c>
      <c r="I857" s="195"/>
      <c r="J857" s="191"/>
      <c r="K857" s="191"/>
      <c r="L857" s="196"/>
      <c r="M857" s="197"/>
      <c r="N857" s="198"/>
      <c r="O857" s="198"/>
      <c r="P857" s="198"/>
      <c r="Q857" s="198"/>
      <c r="R857" s="198"/>
      <c r="S857" s="198"/>
      <c r="T857" s="199"/>
      <c r="AT857" s="200" t="s">
        <v>165</v>
      </c>
      <c r="AU857" s="200" t="s">
        <v>86</v>
      </c>
      <c r="AV857" s="13" t="s">
        <v>84</v>
      </c>
      <c r="AW857" s="13" t="s">
        <v>37</v>
      </c>
      <c r="AX857" s="13" t="s">
        <v>76</v>
      </c>
      <c r="AY857" s="200" t="s">
        <v>157</v>
      </c>
    </row>
    <row r="858" spans="2:51" s="13" customFormat="1" ht="10">
      <c r="B858" s="190"/>
      <c r="C858" s="191"/>
      <c r="D858" s="192" t="s">
        <v>165</v>
      </c>
      <c r="E858" s="193" t="s">
        <v>19</v>
      </c>
      <c r="F858" s="194" t="s">
        <v>867</v>
      </c>
      <c r="G858" s="191"/>
      <c r="H858" s="193" t="s">
        <v>19</v>
      </c>
      <c r="I858" s="195"/>
      <c r="J858" s="191"/>
      <c r="K858" s="191"/>
      <c r="L858" s="196"/>
      <c r="M858" s="197"/>
      <c r="N858" s="198"/>
      <c r="O858" s="198"/>
      <c r="P858" s="198"/>
      <c r="Q858" s="198"/>
      <c r="R858" s="198"/>
      <c r="S858" s="198"/>
      <c r="T858" s="199"/>
      <c r="AT858" s="200" t="s">
        <v>165</v>
      </c>
      <c r="AU858" s="200" t="s">
        <v>86</v>
      </c>
      <c r="AV858" s="13" t="s">
        <v>84</v>
      </c>
      <c r="AW858" s="13" t="s">
        <v>37</v>
      </c>
      <c r="AX858" s="13" t="s">
        <v>76</v>
      </c>
      <c r="AY858" s="200" t="s">
        <v>157</v>
      </c>
    </row>
    <row r="859" spans="2:51" s="14" customFormat="1" ht="10">
      <c r="B859" s="201"/>
      <c r="C859" s="202"/>
      <c r="D859" s="192" t="s">
        <v>165</v>
      </c>
      <c r="E859" s="203" t="s">
        <v>19</v>
      </c>
      <c r="F859" s="204" t="s">
        <v>868</v>
      </c>
      <c r="G859" s="202"/>
      <c r="H859" s="205">
        <v>131.387</v>
      </c>
      <c r="I859" s="206"/>
      <c r="J859" s="202"/>
      <c r="K859" s="202"/>
      <c r="L859" s="207"/>
      <c r="M859" s="208"/>
      <c r="N859" s="209"/>
      <c r="O859" s="209"/>
      <c r="P859" s="209"/>
      <c r="Q859" s="209"/>
      <c r="R859" s="209"/>
      <c r="S859" s="209"/>
      <c r="T859" s="210"/>
      <c r="AT859" s="211" t="s">
        <v>165</v>
      </c>
      <c r="AU859" s="211" t="s">
        <v>86</v>
      </c>
      <c r="AV859" s="14" t="s">
        <v>86</v>
      </c>
      <c r="AW859" s="14" t="s">
        <v>37</v>
      </c>
      <c r="AX859" s="14" t="s">
        <v>76</v>
      </c>
      <c r="AY859" s="211" t="s">
        <v>157</v>
      </c>
    </row>
    <row r="860" spans="2:51" s="15" customFormat="1" ht="10">
      <c r="B860" s="217"/>
      <c r="C860" s="218"/>
      <c r="D860" s="192" t="s">
        <v>165</v>
      </c>
      <c r="E860" s="219" t="s">
        <v>19</v>
      </c>
      <c r="F860" s="220" t="s">
        <v>183</v>
      </c>
      <c r="G860" s="218"/>
      <c r="H860" s="221">
        <v>131.387</v>
      </c>
      <c r="I860" s="222"/>
      <c r="J860" s="218"/>
      <c r="K860" s="218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165</v>
      </c>
      <c r="AU860" s="227" t="s">
        <v>86</v>
      </c>
      <c r="AV860" s="15" t="s">
        <v>163</v>
      </c>
      <c r="AW860" s="15" t="s">
        <v>37</v>
      </c>
      <c r="AX860" s="15" t="s">
        <v>84</v>
      </c>
      <c r="AY860" s="227" t="s">
        <v>157</v>
      </c>
    </row>
    <row r="861" spans="1:65" s="2" customFormat="1" ht="19.75" customHeight="1">
      <c r="A861" s="36"/>
      <c r="B861" s="37"/>
      <c r="C861" s="176" t="s">
        <v>869</v>
      </c>
      <c r="D861" s="176" t="s">
        <v>159</v>
      </c>
      <c r="E861" s="177" t="s">
        <v>870</v>
      </c>
      <c r="F861" s="178" t="s">
        <v>871</v>
      </c>
      <c r="G861" s="179" t="s">
        <v>176</v>
      </c>
      <c r="H861" s="180">
        <v>2.604</v>
      </c>
      <c r="I861" s="181"/>
      <c r="J861" s="182">
        <f>ROUND(I861*H861,2)</f>
        <v>0</v>
      </c>
      <c r="K861" s="183"/>
      <c r="L861" s="41"/>
      <c r="M861" s="184" t="s">
        <v>19</v>
      </c>
      <c r="N861" s="185" t="s">
        <v>47</v>
      </c>
      <c r="O861" s="66"/>
      <c r="P861" s="186">
        <f>O861*H861</f>
        <v>0</v>
      </c>
      <c r="Q861" s="186">
        <v>0.2916</v>
      </c>
      <c r="R861" s="186">
        <f>Q861*H861</f>
        <v>0.7593264000000001</v>
      </c>
      <c r="S861" s="186">
        <v>0</v>
      </c>
      <c r="T861" s="187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88" t="s">
        <v>163</v>
      </c>
      <c r="AT861" s="188" t="s">
        <v>159</v>
      </c>
      <c r="AU861" s="188" t="s">
        <v>86</v>
      </c>
      <c r="AY861" s="19" t="s">
        <v>157</v>
      </c>
      <c r="BE861" s="189">
        <f>IF(N861="základní",J861,0)</f>
        <v>0</v>
      </c>
      <c r="BF861" s="189">
        <f>IF(N861="snížená",J861,0)</f>
        <v>0</v>
      </c>
      <c r="BG861" s="189">
        <f>IF(N861="zákl. přenesená",J861,0)</f>
        <v>0</v>
      </c>
      <c r="BH861" s="189">
        <f>IF(N861="sníž. přenesená",J861,0)</f>
        <v>0</v>
      </c>
      <c r="BI861" s="189">
        <f>IF(N861="nulová",J861,0)</f>
        <v>0</v>
      </c>
      <c r="BJ861" s="19" t="s">
        <v>84</v>
      </c>
      <c r="BK861" s="189">
        <f>ROUND(I861*H861,2)</f>
        <v>0</v>
      </c>
      <c r="BL861" s="19" t="s">
        <v>163</v>
      </c>
      <c r="BM861" s="188" t="s">
        <v>872</v>
      </c>
    </row>
    <row r="862" spans="2:51" s="13" customFormat="1" ht="10">
      <c r="B862" s="190"/>
      <c r="C862" s="191"/>
      <c r="D862" s="192" t="s">
        <v>165</v>
      </c>
      <c r="E862" s="193" t="s">
        <v>19</v>
      </c>
      <c r="F862" s="194" t="s">
        <v>257</v>
      </c>
      <c r="G862" s="191"/>
      <c r="H862" s="193" t="s">
        <v>19</v>
      </c>
      <c r="I862" s="195"/>
      <c r="J862" s="191"/>
      <c r="K862" s="191"/>
      <c r="L862" s="196"/>
      <c r="M862" s="197"/>
      <c r="N862" s="198"/>
      <c r="O862" s="198"/>
      <c r="P862" s="198"/>
      <c r="Q862" s="198"/>
      <c r="R862" s="198"/>
      <c r="S862" s="198"/>
      <c r="T862" s="199"/>
      <c r="AT862" s="200" t="s">
        <v>165</v>
      </c>
      <c r="AU862" s="200" t="s">
        <v>86</v>
      </c>
      <c r="AV862" s="13" t="s">
        <v>84</v>
      </c>
      <c r="AW862" s="13" t="s">
        <v>37</v>
      </c>
      <c r="AX862" s="13" t="s">
        <v>76</v>
      </c>
      <c r="AY862" s="200" t="s">
        <v>157</v>
      </c>
    </row>
    <row r="863" spans="2:51" s="13" customFormat="1" ht="10">
      <c r="B863" s="190"/>
      <c r="C863" s="191"/>
      <c r="D863" s="192" t="s">
        <v>165</v>
      </c>
      <c r="E863" s="193" t="s">
        <v>19</v>
      </c>
      <c r="F863" s="194" t="s">
        <v>463</v>
      </c>
      <c r="G863" s="191"/>
      <c r="H863" s="193" t="s">
        <v>19</v>
      </c>
      <c r="I863" s="195"/>
      <c r="J863" s="191"/>
      <c r="K863" s="191"/>
      <c r="L863" s="196"/>
      <c r="M863" s="197"/>
      <c r="N863" s="198"/>
      <c r="O863" s="198"/>
      <c r="P863" s="198"/>
      <c r="Q863" s="198"/>
      <c r="R863" s="198"/>
      <c r="S863" s="198"/>
      <c r="T863" s="199"/>
      <c r="AT863" s="200" t="s">
        <v>165</v>
      </c>
      <c r="AU863" s="200" t="s">
        <v>86</v>
      </c>
      <c r="AV863" s="13" t="s">
        <v>84</v>
      </c>
      <c r="AW863" s="13" t="s">
        <v>37</v>
      </c>
      <c r="AX863" s="13" t="s">
        <v>76</v>
      </c>
      <c r="AY863" s="200" t="s">
        <v>157</v>
      </c>
    </row>
    <row r="864" spans="2:51" s="14" customFormat="1" ht="10">
      <c r="B864" s="201"/>
      <c r="C864" s="202"/>
      <c r="D864" s="192" t="s">
        <v>165</v>
      </c>
      <c r="E864" s="203" t="s">
        <v>19</v>
      </c>
      <c r="F864" s="204" t="s">
        <v>873</v>
      </c>
      <c r="G864" s="202"/>
      <c r="H864" s="205">
        <v>2.604</v>
      </c>
      <c r="I864" s="206"/>
      <c r="J864" s="202"/>
      <c r="K864" s="202"/>
      <c r="L864" s="207"/>
      <c r="M864" s="208"/>
      <c r="N864" s="209"/>
      <c r="O864" s="209"/>
      <c r="P864" s="209"/>
      <c r="Q864" s="209"/>
      <c r="R864" s="209"/>
      <c r="S864" s="209"/>
      <c r="T864" s="210"/>
      <c r="AT864" s="211" t="s">
        <v>165</v>
      </c>
      <c r="AU864" s="211" t="s">
        <v>86</v>
      </c>
      <c r="AV864" s="14" t="s">
        <v>86</v>
      </c>
      <c r="AW864" s="14" t="s">
        <v>37</v>
      </c>
      <c r="AX864" s="14" t="s">
        <v>76</v>
      </c>
      <c r="AY864" s="211" t="s">
        <v>157</v>
      </c>
    </row>
    <row r="865" spans="2:51" s="15" customFormat="1" ht="10">
      <c r="B865" s="217"/>
      <c r="C865" s="218"/>
      <c r="D865" s="192" t="s">
        <v>165</v>
      </c>
      <c r="E865" s="219" t="s">
        <v>19</v>
      </c>
      <c r="F865" s="220" t="s">
        <v>183</v>
      </c>
      <c r="G865" s="218"/>
      <c r="H865" s="221">
        <v>2.604</v>
      </c>
      <c r="I865" s="222"/>
      <c r="J865" s="218"/>
      <c r="K865" s="218"/>
      <c r="L865" s="223"/>
      <c r="M865" s="224"/>
      <c r="N865" s="225"/>
      <c r="O865" s="225"/>
      <c r="P865" s="225"/>
      <c r="Q865" s="225"/>
      <c r="R865" s="225"/>
      <c r="S865" s="225"/>
      <c r="T865" s="226"/>
      <c r="AT865" s="227" t="s">
        <v>165</v>
      </c>
      <c r="AU865" s="227" t="s">
        <v>86</v>
      </c>
      <c r="AV865" s="15" t="s">
        <v>163</v>
      </c>
      <c r="AW865" s="15" t="s">
        <v>37</v>
      </c>
      <c r="AX865" s="15" t="s">
        <v>84</v>
      </c>
      <c r="AY865" s="227" t="s">
        <v>157</v>
      </c>
    </row>
    <row r="866" spans="1:65" s="2" customFormat="1" ht="19.75" customHeight="1">
      <c r="A866" s="36"/>
      <c r="B866" s="37"/>
      <c r="C866" s="176" t="s">
        <v>874</v>
      </c>
      <c r="D866" s="176" t="s">
        <v>159</v>
      </c>
      <c r="E866" s="177" t="s">
        <v>875</v>
      </c>
      <c r="F866" s="178" t="s">
        <v>876</v>
      </c>
      <c r="G866" s="179" t="s">
        <v>176</v>
      </c>
      <c r="H866" s="180">
        <v>285.789</v>
      </c>
      <c r="I866" s="181"/>
      <c r="J866" s="182">
        <f>ROUND(I866*H866,2)</f>
        <v>0</v>
      </c>
      <c r="K866" s="183"/>
      <c r="L866" s="41"/>
      <c r="M866" s="184" t="s">
        <v>19</v>
      </c>
      <c r="N866" s="185" t="s">
        <v>47</v>
      </c>
      <c r="O866" s="66"/>
      <c r="P866" s="186">
        <f>O866*H866</f>
        <v>0</v>
      </c>
      <c r="Q866" s="186">
        <v>0.487</v>
      </c>
      <c r="R866" s="186">
        <f>Q866*H866</f>
        <v>139.17924299999999</v>
      </c>
      <c r="S866" s="186">
        <v>0</v>
      </c>
      <c r="T866" s="187">
        <f>S866*H866</f>
        <v>0</v>
      </c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R866" s="188" t="s">
        <v>163</v>
      </c>
      <c r="AT866" s="188" t="s">
        <v>159</v>
      </c>
      <c r="AU866" s="188" t="s">
        <v>86</v>
      </c>
      <c r="AY866" s="19" t="s">
        <v>157</v>
      </c>
      <c r="BE866" s="189">
        <f>IF(N866="základní",J866,0)</f>
        <v>0</v>
      </c>
      <c r="BF866" s="189">
        <f>IF(N866="snížená",J866,0)</f>
        <v>0</v>
      </c>
      <c r="BG866" s="189">
        <f>IF(N866="zákl. přenesená",J866,0)</f>
        <v>0</v>
      </c>
      <c r="BH866" s="189">
        <f>IF(N866="sníž. přenesená",J866,0)</f>
        <v>0</v>
      </c>
      <c r="BI866" s="189">
        <f>IF(N866="nulová",J866,0)</f>
        <v>0</v>
      </c>
      <c r="BJ866" s="19" t="s">
        <v>84</v>
      </c>
      <c r="BK866" s="189">
        <f>ROUND(I866*H866,2)</f>
        <v>0</v>
      </c>
      <c r="BL866" s="19" t="s">
        <v>163</v>
      </c>
      <c r="BM866" s="188" t="s">
        <v>877</v>
      </c>
    </row>
    <row r="867" spans="2:51" s="13" customFormat="1" ht="10">
      <c r="B867" s="190"/>
      <c r="C867" s="191"/>
      <c r="D867" s="192" t="s">
        <v>165</v>
      </c>
      <c r="E867" s="193" t="s">
        <v>19</v>
      </c>
      <c r="F867" s="194" t="s">
        <v>257</v>
      </c>
      <c r="G867" s="191"/>
      <c r="H867" s="193" t="s">
        <v>19</v>
      </c>
      <c r="I867" s="195"/>
      <c r="J867" s="191"/>
      <c r="K867" s="191"/>
      <c r="L867" s="196"/>
      <c r="M867" s="197"/>
      <c r="N867" s="198"/>
      <c r="O867" s="198"/>
      <c r="P867" s="198"/>
      <c r="Q867" s="198"/>
      <c r="R867" s="198"/>
      <c r="S867" s="198"/>
      <c r="T867" s="199"/>
      <c r="AT867" s="200" t="s">
        <v>165</v>
      </c>
      <c r="AU867" s="200" t="s">
        <v>86</v>
      </c>
      <c r="AV867" s="13" t="s">
        <v>84</v>
      </c>
      <c r="AW867" s="13" t="s">
        <v>37</v>
      </c>
      <c r="AX867" s="13" t="s">
        <v>76</v>
      </c>
      <c r="AY867" s="200" t="s">
        <v>157</v>
      </c>
    </row>
    <row r="868" spans="2:51" s="13" customFormat="1" ht="10">
      <c r="B868" s="190"/>
      <c r="C868" s="191"/>
      <c r="D868" s="192" t="s">
        <v>165</v>
      </c>
      <c r="E868" s="193" t="s">
        <v>19</v>
      </c>
      <c r="F868" s="194" t="s">
        <v>878</v>
      </c>
      <c r="G868" s="191"/>
      <c r="H868" s="193" t="s">
        <v>19</v>
      </c>
      <c r="I868" s="195"/>
      <c r="J868" s="191"/>
      <c r="K868" s="191"/>
      <c r="L868" s="196"/>
      <c r="M868" s="197"/>
      <c r="N868" s="198"/>
      <c r="O868" s="198"/>
      <c r="P868" s="198"/>
      <c r="Q868" s="198"/>
      <c r="R868" s="198"/>
      <c r="S868" s="198"/>
      <c r="T868" s="199"/>
      <c r="AT868" s="200" t="s">
        <v>165</v>
      </c>
      <c r="AU868" s="200" t="s">
        <v>86</v>
      </c>
      <c r="AV868" s="13" t="s">
        <v>84</v>
      </c>
      <c r="AW868" s="13" t="s">
        <v>37</v>
      </c>
      <c r="AX868" s="13" t="s">
        <v>76</v>
      </c>
      <c r="AY868" s="200" t="s">
        <v>157</v>
      </c>
    </row>
    <row r="869" spans="2:51" s="14" customFormat="1" ht="10">
      <c r="B869" s="201"/>
      <c r="C869" s="202"/>
      <c r="D869" s="192" t="s">
        <v>165</v>
      </c>
      <c r="E869" s="203" t="s">
        <v>19</v>
      </c>
      <c r="F869" s="204" t="s">
        <v>879</v>
      </c>
      <c r="G869" s="202"/>
      <c r="H869" s="205">
        <v>285.789</v>
      </c>
      <c r="I869" s="206"/>
      <c r="J869" s="202"/>
      <c r="K869" s="202"/>
      <c r="L869" s="207"/>
      <c r="M869" s="208"/>
      <c r="N869" s="209"/>
      <c r="O869" s="209"/>
      <c r="P869" s="209"/>
      <c r="Q869" s="209"/>
      <c r="R869" s="209"/>
      <c r="S869" s="209"/>
      <c r="T869" s="210"/>
      <c r="AT869" s="211" t="s">
        <v>165</v>
      </c>
      <c r="AU869" s="211" t="s">
        <v>86</v>
      </c>
      <c r="AV869" s="14" t="s">
        <v>86</v>
      </c>
      <c r="AW869" s="14" t="s">
        <v>37</v>
      </c>
      <c r="AX869" s="14" t="s">
        <v>84</v>
      </c>
      <c r="AY869" s="211" t="s">
        <v>157</v>
      </c>
    </row>
    <row r="870" spans="1:65" s="2" customFormat="1" ht="14.4" customHeight="1">
      <c r="A870" s="36"/>
      <c r="B870" s="37"/>
      <c r="C870" s="176" t="s">
        <v>880</v>
      </c>
      <c r="D870" s="176" t="s">
        <v>159</v>
      </c>
      <c r="E870" s="177" t="s">
        <v>881</v>
      </c>
      <c r="F870" s="178" t="s">
        <v>882</v>
      </c>
      <c r="G870" s="179" t="s">
        <v>176</v>
      </c>
      <c r="H870" s="180">
        <v>1241.372</v>
      </c>
      <c r="I870" s="181"/>
      <c r="J870" s="182">
        <f>ROUND(I870*H870,2)</f>
        <v>0</v>
      </c>
      <c r="K870" s="183"/>
      <c r="L870" s="41"/>
      <c r="M870" s="184" t="s">
        <v>19</v>
      </c>
      <c r="N870" s="185" t="s">
        <v>47</v>
      </c>
      <c r="O870" s="66"/>
      <c r="P870" s="186">
        <f>O870*H870</f>
        <v>0</v>
      </c>
      <c r="Q870" s="186">
        <v>0.092</v>
      </c>
      <c r="R870" s="186">
        <f>Q870*H870</f>
        <v>114.206224</v>
      </c>
      <c r="S870" s="186">
        <v>0</v>
      </c>
      <c r="T870" s="187">
        <f>S870*H870</f>
        <v>0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188" t="s">
        <v>163</v>
      </c>
      <c r="AT870" s="188" t="s">
        <v>159</v>
      </c>
      <c r="AU870" s="188" t="s">
        <v>86</v>
      </c>
      <c r="AY870" s="19" t="s">
        <v>157</v>
      </c>
      <c r="BE870" s="189">
        <f>IF(N870="základní",J870,0)</f>
        <v>0</v>
      </c>
      <c r="BF870" s="189">
        <f>IF(N870="snížená",J870,0)</f>
        <v>0</v>
      </c>
      <c r="BG870" s="189">
        <f>IF(N870="zákl. přenesená",J870,0)</f>
        <v>0</v>
      </c>
      <c r="BH870" s="189">
        <f>IF(N870="sníž. přenesená",J870,0)</f>
        <v>0</v>
      </c>
      <c r="BI870" s="189">
        <f>IF(N870="nulová",J870,0)</f>
        <v>0</v>
      </c>
      <c r="BJ870" s="19" t="s">
        <v>84</v>
      </c>
      <c r="BK870" s="189">
        <f>ROUND(I870*H870,2)</f>
        <v>0</v>
      </c>
      <c r="BL870" s="19" t="s">
        <v>163</v>
      </c>
      <c r="BM870" s="188" t="s">
        <v>883</v>
      </c>
    </row>
    <row r="871" spans="1:47" s="2" customFormat="1" ht="10">
      <c r="A871" s="36"/>
      <c r="B871" s="37"/>
      <c r="C871" s="38"/>
      <c r="D871" s="212" t="s">
        <v>178</v>
      </c>
      <c r="E871" s="38"/>
      <c r="F871" s="213" t="s">
        <v>884</v>
      </c>
      <c r="G871" s="38"/>
      <c r="H871" s="38"/>
      <c r="I871" s="214"/>
      <c r="J871" s="38"/>
      <c r="K871" s="38"/>
      <c r="L871" s="41"/>
      <c r="M871" s="215"/>
      <c r="N871" s="216"/>
      <c r="O871" s="66"/>
      <c r="P871" s="66"/>
      <c r="Q871" s="66"/>
      <c r="R871" s="66"/>
      <c r="S871" s="66"/>
      <c r="T871" s="67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T871" s="19" t="s">
        <v>178</v>
      </c>
      <c r="AU871" s="19" t="s">
        <v>86</v>
      </c>
    </row>
    <row r="872" spans="2:51" s="13" customFormat="1" ht="10">
      <c r="B872" s="190"/>
      <c r="C872" s="191"/>
      <c r="D872" s="192" t="s">
        <v>165</v>
      </c>
      <c r="E872" s="193" t="s">
        <v>19</v>
      </c>
      <c r="F872" s="194" t="s">
        <v>257</v>
      </c>
      <c r="G872" s="191"/>
      <c r="H872" s="193" t="s">
        <v>19</v>
      </c>
      <c r="I872" s="195"/>
      <c r="J872" s="191"/>
      <c r="K872" s="191"/>
      <c r="L872" s="196"/>
      <c r="M872" s="197"/>
      <c r="N872" s="198"/>
      <c r="O872" s="198"/>
      <c r="P872" s="198"/>
      <c r="Q872" s="198"/>
      <c r="R872" s="198"/>
      <c r="S872" s="198"/>
      <c r="T872" s="199"/>
      <c r="AT872" s="200" t="s">
        <v>165</v>
      </c>
      <c r="AU872" s="200" t="s">
        <v>86</v>
      </c>
      <c r="AV872" s="13" t="s">
        <v>84</v>
      </c>
      <c r="AW872" s="13" t="s">
        <v>37</v>
      </c>
      <c r="AX872" s="13" t="s">
        <v>76</v>
      </c>
      <c r="AY872" s="200" t="s">
        <v>157</v>
      </c>
    </row>
    <row r="873" spans="2:51" s="13" customFormat="1" ht="10">
      <c r="B873" s="190"/>
      <c r="C873" s="191"/>
      <c r="D873" s="192" t="s">
        <v>165</v>
      </c>
      <c r="E873" s="193" t="s">
        <v>19</v>
      </c>
      <c r="F873" s="194" t="s">
        <v>885</v>
      </c>
      <c r="G873" s="191"/>
      <c r="H873" s="193" t="s">
        <v>19</v>
      </c>
      <c r="I873" s="195"/>
      <c r="J873" s="191"/>
      <c r="K873" s="191"/>
      <c r="L873" s="196"/>
      <c r="M873" s="197"/>
      <c r="N873" s="198"/>
      <c r="O873" s="198"/>
      <c r="P873" s="198"/>
      <c r="Q873" s="198"/>
      <c r="R873" s="198"/>
      <c r="S873" s="198"/>
      <c r="T873" s="199"/>
      <c r="AT873" s="200" t="s">
        <v>165</v>
      </c>
      <c r="AU873" s="200" t="s">
        <v>86</v>
      </c>
      <c r="AV873" s="13" t="s">
        <v>84</v>
      </c>
      <c r="AW873" s="13" t="s">
        <v>37</v>
      </c>
      <c r="AX873" s="13" t="s">
        <v>76</v>
      </c>
      <c r="AY873" s="200" t="s">
        <v>157</v>
      </c>
    </row>
    <row r="874" spans="2:51" s="14" customFormat="1" ht="10">
      <c r="B874" s="201"/>
      <c r="C874" s="202"/>
      <c r="D874" s="192" t="s">
        <v>165</v>
      </c>
      <c r="E874" s="203" t="s">
        <v>19</v>
      </c>
      <c r="F874" s="204" t="s">
        <v>886</v>
      </c>
      <c r="G874" s="202"/>
      <c r="H874" s="205">
        <v>408.404</v>
      </c>
      <c r="I874" s="206"/>
      <c r="J874" s="202"/>
      <c r="K874" s="202"/>
      <c r="L874" s="207"/>
      <c r="M874" s="208"/>
      <c r="N874" s="209"/>
      <c r="O874" s="209"/>
      <c r="P874" s="209"/>
      <c r="Q874" s="209"/>
      <c r="R874" s="209"/>
      <c r="S874" s="209"/>
      <c r="T874" s="210"/>
      <c r="AT874" s="211" t="s">
        <v>165</v>
      </c>
      <c r="AU874" s="211" t="s">
        <v>86</v>
      </c>
      <c r="AV874" s="14" t="s">
        <v>86</v>
      </c>
      <c r="AW874" s="14" t="s">
        <v>37</v>
      </c>
      <c r="AX874" s="14" t="s">
        <v>76</v>
      </c>
      <c r="AY874" s="211" t="s">
        <v>157</v>
      </c>
    </row>
    <row r="875" spans="2:51" s="16" customFormat="1" ht="10">
      <c r="B875" s="228"/>
      <c r="C875" s="229"/>
      <c r="D875" s="192" t="s">
        <v>165</v>
      </c>
      <c r="E875" s="230" t="s">
        <v>19</v>
      </c>
      <c r="F875" s="231" t="s">
        <v>190</v>
      </c>
      <c r="G875" s="229"/>
      <c r="H875" s="232">
        <v>408.404</v>
      </c>
      <c r="I875" s="233"/>
      <c r="J875" s="229"/>
      <c r="K875" s="229"/>
      <c r="L875" s="234"/>
      <c r="M875" s="235"/>
      <c r="N875" s="236"/>
      <c r="O875" s="236"/>
      <c r="P875" s="236"/>
      <c r="Q875" s="236"/>
      <c r="R875" s="236"/>
      <c r="S875" s="236"/>
      <c r="T875" s="237"/>
      <c r="AT875" s="238" t="s">
        <v>165</v>
      </c>
      <c r="AU875" s="238" t="s">
        <v>86</v>
      </c>
      <c r="AV875" s="16" t="s">
        <v>173</v>
      </c>
      <c r="AW875" s="16" t="s">
        <v>37</v>
      </c>
      <c r="AX875" s="16" t="s">
        <v>76</v>
      </c>
      <c r="AY875" s="238" t="s">
        <v>157</v>
      </c>
    </row>
    <row r="876" spans="2:51" s="13" customFormat="1" ht="10">
      <c r="B876" s="190"/>
      <c r="C876" s="191"/>
      <c r="D876" s="192" t="s">
        <v>165</v>
      </c>
      <c r="E876" s="193" t="s">
        <v>19</v>
      </c>
      <c r="F876" s="194" t="s">
        <v>887</v>
      </c>
      <c r="G876" s="191"/>
      <c r="H876" s="193" t="s">
        <v>19</v>
      </c>
      <c r="I876" s="195"/>
      <c r="J876" s="191"/>
      <c r="K876" s="191"/>
      <c r="L876" s="196"/>
      <c r="M876" s="197"/>
      <c r="N876" s="198"/>
      <c r="O876" s="198"/>
      <c r="P876" s="198"/>
      <c r="Q876" s="198"/>
      <c r="R876" s="198"/>
      <c r="S876" s="198"/>
      <c r="T876" s="199"/>
      <c r="AT876" s="200" t="s">
        <v>165</v>
      </c>
      <c r="AU876" s="200" t="s">
        <v>86</v>
      </c>
      <c r="AV876" s="13" t="s">
        <v>84</v>
      </c>
      <c r="AW876" s="13" t="s">
        <v>37</v>
      </c>
      <c r="AX876" s="13" t="s">
        <v>76</v>
      </c>
      <c r="AY876" s="200" t="s">
        <v>157</v>
      </c>
    </row>
    <row r="877" spans="2:51" s="14" customFormat="1" ht="10">
      <c r="B877" s="201"/>
      <c r="C877" s="202"/>
      <c r="D877" s="192" t="s">
        <v>165</v>
      </c>
      <c r="E877" s="203" t="s">
        <v>19</v>
      </c>
      <c r="F877" s="204" t="s">
        <v>888</v>
      </c>
      <c r="G877" s="202"/>
      <c r="H877" s="205">
        <v>487.379</v>
      </c>
      <c r="I877" s="206"/>
      <c r="J877" s="202"/>
      <c r="K877" s="202"/>
      <c r="L877" s="207"/>
      <c r="M877" s="208"/>
      <c r="N877" s="209"/>
      <c r="O877" s="209"/>
      <c r="P877" s="209"/>
      <c r="Q877" s="209"/>
      <c r="R877" s="209"/>
      <c r="S877" s="209"/>
      <c r="T877" s="210"/>
      <c r="AT877" s="211" t="s">
        <v>165</v>
      </c>
      <c r="AU877" s="211" t="s">
        <v>86</v>
      </c>
      <c r="AV877" s="14" t="s">
        <v>86</v>
      </c>
      <c r="AW877" s="14" t="s">
        <v>37</v>
      </c>
      <c r="AX877" s="14" t="s">
        <v>76</v>
      </c>
      <c r="AY877" s="211" t="s">
        <v>157</v>
      </c>
    </row>
    <row r="878" spans="2:51" s="16" customFormat="1" ht="10">
      <c r="B878" s="228"/>
      <c r="C878" s="229"/>
      <c r="D878" s="192" t="s">
        <v>165</v>
      </c>
      <c r="E878" s="230" t="s">
        <v>19</v>
      </c>
      <c r="F878" s="231" t="s">
        <v>190</v>
      </c>
      <c r="G878" s="229"/>
      <c r="H878" s="232">
        <v>487.379</v>
      </c>
      <c r="I878" s="233"/>
      <c r="J878" s="229"/>
      <c r="K878" s="229"/>
      <c r="L878" s="234"/>
      <c r="M878" s="235"/>
      <c r="N878" s="236"/>
      <c r="O878" s="236"/>
      <c r="P878" s="236"/>
      <c r="Q878" s="236"/>
      <c r="R878" s="236"/>
      <c r="S878" s="236"/>
      <c r="T878" s="237"/>
      <c r="AT878" s="238" t="s">
        <v>165</v>
      </c>
      <c r="AU878" s="238" t="s">
        <v>86</v>
      </c>
      <c r="AV878" s="16" t="s">
        <v>173</v>
      </c>
      <c r="AW878" s="16" t="s">
        <v>37</v>
      </c>
      <c r="AX878" s="16" t="s">
        <v>76</v>
      </c>
      <c r="AY878" s="238" t="s">
        <v>157</v>
      </c>
    </row>
    <row r="879" spans="2:51" s="13" customFormat="1" ht="10">
      <c r="B879" s="190"/>
      <c r="C879" s="191"/>
      <c r="D879" s="192" t="s">
        <v>165</v>
      </c>
      <c r="E879" s="193" t="s">
        <v>19</v>
      </c>
      <c r="F879" s="194" t="s">
        <v>878</v>
      </c>
      <c r="G879" s="191"/>
      <c r="H879" s="193" t="s">
        <v>19</v>
      </c>
      <c r="I879" s="195"/>
      <c r="J879" s="191"/>
      <c r="K879" s="191"/>
      <c r="L879" s="196"/>
      <c r="M879" s="197"/>
      <c r="N879" s="198"/>
      <c r="O879" s="198"/>
      <c r="P879" s="198"/>
      <c r="Q879" s="198"/>
      <c r="R879" s="198"/>
      <c r="S879" s="198"/>
      <c r="T879" s="199"/>
      <c r="AT879" s="200" t="s">
        <v>165</v>
      </c>
      <c r="AU879" s="200" t="s">
        <v>86</v>
      </c>
      <c r="AV879" s="13" t="s">
        <v>84</v>
      </c>
      <c r="AW879" s="13" t="s">
        <v>37</v>
      </c>
      <c r="AX879" s="13" t="s">
        <v>76</v>
      </c>
      <c r="AY879" s="200" t="s">
        <v>157</v>
      </c>
    </row>
    <row r="880" spans="2:51" s="14" customFormat="1" ht="10">
      <c r="B880" s="201"/>
      <c r="C880" s="202"/>
      <c r="D880" s="192" t="s">
        <v>165</v>
      </c>
      <c r="E880" s="203" t="s">
        <v>19</v>
      </c>
      <c r="F880" s="204" t="s">
        <v>889</v>
      </c>
      <c r="G880" s="202"/>
      <c r="H880" s="205">
        <v>279.47</v>
      </c>
      <c r="I880" s="206"/>
      <c r="J880" s="202"/>
      <c r="K880" s="202"/>
      <c r="L880" s="207"/>
      <c r="M880" s="208"/>
      <c r="N880" s="209"/>
      <c r="O880" s="209"/>
      <c r="P880" s="209"/>
      <c r="Q880" s="209"/>
      <c r="R880" s="209"/>
      <c r="S880" s="209"/>
      <c r="T880" s="210"/>
      <c r="AT880" s="211" t="s">
        <v>165</v>
      </c>
      <c r="AU880" s="211" t="s">
        <v>86</v>
      </c>
      <c r="AV880" s="14" t="s">
        <v>86</v>
      </c>
      <c r="AW880" s="14" t="s">
        <v>37</v>
      </c>
      <c r="AX880" s="14" t="s">
        <v>76</v>
      </c>
      <c r="AY880" s="211" t="s">
        <v>157</v>
      </c>
    </row>
    <row r="881" spans="2:51" s="16" customFormat="1" ht="10">
      <c r="B881" s="228"/>
      <c r="C881" s="229"/>
      <c r="D881" s="192" t="s">
        <v>165</v>
      </c>
      <c r="E881" s="230" t="s">
        <v>19</v>
      </c>
      <c r="F881" s="231" t="s">
        <v>190</v>
      </c>
      <c r="G881" s="229"/>
      <c r="H881" s="232">
        <v>279.47</v>
      </c>
      <c r="I881" s="233"/>
      <c r="J881" s="229"/>
      <c r="K881" s="229"/>
      <c r="L881" s="234"/>
      <c r="M881" s="235"/>
      <c r="N881" s="236"/>
      <c r="O881" s="236"/>
      <c r="P881" s="236"/>
      <c r="Q881" s="236"/>
      <c r="R881" s="236"/>
      <c r="S881" s="236"/>
      <c r="T881" s="237"/>
      <c r="AT881" s="238" t="s">
        <v>165</v>
      </c>
      <c r="AU881" s="238" t="s">
        <v>86</v>
      </c>
      <c r="AV881" s="16" t="s">
        <v>173</v>
      </c>
      <c r="AW881" s="16" t="s">
        <v>37</v>
      </c>
      <c r="AX881" s="16" t="s">
        <v>76</v>
      </c>
      <c r="AY881" s="238" t="s">
        <v>157</v>
      </c>
    </row>
    <row r="882" spans="2:51" s="13" customFormat="1" ht="10">
      <c r="B882" s="190"/>
      <c r="C882" s="191"/>
      <c r="D882" s="192" t="s">
        <v>165</v>
      </c>
      <c r="E882" s="193" t="s">
        <v>19</v>
      </c>
      <c r="F882" s="194" t="s">
        <v>890</v>
      </c>
      <c r="G882" s="191"/>
      <c r="H882" s="193" t="s">
        <v>19</v>
      </c>
      <c r="I882" s="195"/>
      <c r="J882" s="191"/>
      <c r="K882" s="191"/>
      <c r="L882" s="196"/>
      <c r="M882" s="197"/>
      <c r="N882" s="198"/>
      <c r="O882" s="198"/>
      <c r="P882" s="198"/>
      <c r="Q882" s="198"/>
      <c r="R882" s="198"/>
      <c r="S882" s="198"/>
      <c r="T882" s="199"/>
      <c r="AT882" s="200" t="s">
        <v>165</v>
      </c>
      <c r="AU882" s="200" t="s">
        <v>86</v>
      </c>
      <c r="AV882" s="13" t="s">
        <v>84</v>
      </c>
      <c r="AW882" s="13" t="s">
        <v>37</v>
      </c>
      <c r="AX882" s="13" t="s">
        <v>76</v>
      </c>
      <c r="AY882" s="200" t="s">
        <v>157</v>
      </c>
    </row>
    <row r="883" spans="2:51" s="14" customFormat="1" ht="10">
      <c r="B883" s="201"/>
      <c r="C883" s="202"/>
      <c r="D883" s="192" t="s">
        <v>165</v>
      </c>
      <c r="E883" s="203" t="s">
        <v>19</v>
      </c>
      <c r="F883" s="204" t="s">
        <v>891</v>
      </c>
      <c r="G883" s="202"/>
      <c r="H883" s="205">
        <v>66.119</v>
      </c>
      <c r="I883" s="206"/>
      <c r="J883" s="202"/>
      <c r="K883" s="202"/>
      <c r="L883" s="207"/>
      <c r="M883" s="208"/>
      <c r="N883" s="209"/>
      <c r="O883" s="209"/>
      <c r="P883" s="209"/>
      <c r="Q883" s="209"/>
      <c r="R883" s="209"/>
      <c r="S883" s="209"/>
      <c r="T883" s="210"/>
      <c r="AT883" s="211" t="s">
        <v>165</v>
      </c>
      <c r="AU883" s="211" t="s">
        <v>86</v>
      </c>
      <c r="AV883" s="14" t="s">
        <v>86</v>
      </c>
      <c r="AW883" s="14" t="s">
        <v>37</v>
      </c>
      <c r="AX883" s="14" t="s">
        <v>76</v>
      </c>
      <c r="AY883" s="211" t="s">
        <v>157</v>
      </c>
    </row>
    <row r="884" spans="2:51" s="16" customFormat="1" ht="10">
      <c r="B884" s="228"/>
      <c r="C884" s="229"/>
      <c r="D884" s="192" t="s">
        <v>165</v>
      </c>
      <c r="E884" s="230" t="s">
        <v>19</v>
      </c>
      <c r="F884" s="231" t="s">
        <v>190</v>
      </c>
      <c r="G884" s="229"/>
      <c r="H884" s="232">
        <v>66.119</v>
      </c>
      <c r="I884" s="233"/>
      <c r="J884" s="229"/>
      <c r="K884" s="229"/>
      <c r="L884" s="234"/>
      <c r="M884" s="235"/>
      <c r="N884" s="236"/>
      <c r="O884" s="236"/>
      <c r="P884" s="236"/>
      <c r="Q884" s="236"/>
      <c r="R884" s="236"/>
      <c r="S884" s="236"/>
      <c r="T884" s="237"/>
      <c r="AT884" s="238" t="s">
        <v>165</v>
      </c>
      <c r="AU884" s="238" t="s">
        <v>86</v>
      </c>
      <c r="AV884" s="16" t="s">
        <v>173</v>
      </c>
      <c r="AW884" s="16" t="s">
        <v>37</v>
      </c>
      <c r="AX884" s="16" t="s">
        <v>76</v>
      </c>
      <c r="AY884" s="238" t="s">
        <v>157</v>
      </c>
    </row>
    <row r="885" spans="2:51" s="15" customFormat="1" ht="10">
      <c r="B885" s="217"/>
      <c r="C885" s="218"/>
      <c r="D885" s="192" t="s">
        <v>165</v>
      </c>
      <c r="E885" s="219" t="s">
        <v>19</v>
      </c>
      <c r="F885" s="220" t="s">
        <v>183</v>
      </c>
      <c r="G885" s="218"/>
      <c r="H885" s="221">
        <v>1241.372</v>
      </c>
      <c r="I885" s="222"/>
      <c r="J885" s="218"/>
      <c r="K885" s="218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165</v>
      </c>
      <c r="AU885" s="227" t="s">
        <v>86</v>
      </c>
      <c r="AV885" s="15" t="s">
        <v>163</v>
      </c>
      <c r="AW885" s="15" t="s">
        <v>37</v>
      </c>
      <c r="AX885" s="15" t="s">
        <v>84</v>
      </c>
      <c r="AY885" s="227" t="s">
        <v>157</v>
      </c>
    </row>
    <row r="886" spans="1:65" s="2" customFormat="1" ht="14.4" customHeight="1">
      <c r="A886" s="36"/>
      <c r="B886" s="37"/>
      <c r="C886" s="176" t="s">
        <v>892</v>
      </c>
      <c r="D886" s="176" t="s">
        <v>159</v>
      </c>
      <c r="E886" s="177" t="s">
        <v>893</v>
      </c>
      <c r="F886" s="178" t="s">
        <v>894</v>
      </c>
      <c r="G886" s="179" t="s">
        <v>176</v>
      </c>
      <c r="H886" s="180">
        <v>131.387</v>
      </c>
      <c r="I886" s="181"/>
      <c r="J886" s="182">
        <f>ROUND(I886*H886,2)</f>
        <v>0</v>
      </c>
      <c r="K886" s="183"/>
      <c r="L886" s="41"/>
      <c r="M886" s="184" t="s">
        <v>19</v>
      </c>
      <c r="N886" s="185" t="s">
        <v>47</v>
      </c>
      <c r="O886" s="66"/>
      <c r="P886" s="186">
        <f>O886*H886</f>
        <v>0</v>
      </c>
      <c r="Q886" s="186">
        <v>0.138</v>
      </c>
      <c r="R886" s="186">
        <f>Q886*H886</f>
        <v>18.131406000000002</v>
      </c>
      <c r="S886" s="186">
        <v>0</v>
      </c>
      <c r="T886" s="187">
        <f>S886*H886</f>
        <v>0</v>
      </c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R886" s="188" t="s">
        <v>163</v>
      </c>
      <c r="AT886" s="188" t="s">
        <v>159</v>
      </c>
      <c r="AU886" s="188" t="s">
        <v>86</v>
      </c>
      <c r="AY886" s="19" t="s">
        <v>157</v>
      </c>
      <c r="BE886" s="189">
        <f>IF(N886="základní",J886,0)</f>
        <v>0</v>
      </c>
      <c r="BF886" s="189">
        <f>IF(N886="snížená",J886,0)</f>
        <v>0</v>
      </c>
      <c r="BG886" s="189">
        <f>IF(N886="zákl. přenesená",J886,0)</f>
        <v>0</v>
      </c>
      <c r="BH886" s="189">
        <f>IF(N886="sníž. přenesená",J886,0)</f>
        <v>0</v>
      </c>
      <c r="BI886" s="189">
        <f>IF(N886="nulová",J886,0)</f>
        <v>0</v>
      </c>
      <c r="BJ886" s="19" t="s">
        <v>84</v>
      </c>
      <c r="BK886" s="189">
        <f>ROUND(I886*H886,2)</f>
        <v>0</v>
      </c>
      <c r="BL886" s="19" t="s">
        <v>163</v>
      </c>
      <c r="BM886" s="188" t="s">
        <v>895</v>
      </c>
    </row>
    <row r="887" spans="2:51" s="13" customFormat="1" ht="10">
      <c r="B887" s="190"/>
      <c r="C887" s="191"/>
      <c r="D887" s="192" t="s">
        <v>165</v>
      </c>
      <c r="E887" s="193" t="s">
        <v>19</v>
      </c>
      <c r="F887" s="194" t="s">
        <v>257</v>
      </c>
      <c r="G887" s="191"/>
      <c r="H887" s="193" t="s">
        <v>19</v>
      </c>
      <c r="I887" s="195"/>
      <c r="J887" s="191"/>
      <c r="K887" s="191"/>
      <c r="L887" s="196"/>
      <c r="M887" s="197"/>
      <c r="N887" s="198"/>
      <c r="O887" s="198"/>
      <c r="P887" s="198"/>
      <c r="Q887" s="198"/>
      <c r="R887" s="198"/>
      <c r="S887" s="198"/>
      <c r="T887" s="199"/>
      <c r="AT887" s="200" t="s">
        <v>165</v>
      </c>
      <c r="AU887" s="200" t="s">
        <v>86</v>
      </c>
      <c r="AV887" s="13" t="s">
        <v>84</v>
      </c>
      <c r="AW887" s="13" t="s">
        <v>37</v>
      </c>
      <c r="AX887" s="13" t="s">
        <v>76</v>
      </c>
      <c r="AY887" s="200" t="s">
        <v>157</v>
      </c>
    </row>
    <row r="888" spans="2:51" s="13" customFormat="1" ht="10">
      <c r="B888" s="190"/>
      <c r="C888" s="191"/>
      <c r="D888" s="192" t="s">
        <v>165</v>
      </c>
      <c r="E888" s="193" t="s">
        <v>19</v>
      </c>
      <c r="F888" s="194" t="s">
        <v>258</v>
      </c>
      <c r="G888" s="191"/>
      <c r="H888" s="193" t="s">
        <v>19</v>
      </c>
      <c r="I888" s="195"/>
      <c r="J888" s="191"/>
      <c r="K888" s="191"/>
      <c r="L888" s="196"/>
      <c r="M888" s="197"/>
      <c r="N888" s="198"/>
      <c r="O888" s="198"/>
      <c r="P888" s="198"/>
      <c r="Q888" s="198"/>
      <c r="R888" s="198"/>
      <c r="S888" s="198"/>
      <c r="T888" s="199"/>
      <c r="AT888" s="200" t="s">
        <v>165</v>
      </c>
      <c r="AU888" s="200" t="s">
        <v>86</v>
      </c>
      <c r="AV888" s="13" t="s">
        <v>84</v>
      </c>
      <c r="AW888" s="13" t="s">
        <v>37</v>
      </c>
      <c r="AX888" s="13" t="s">
        <v>76</v>
      </c>
      <c r="AY888" s="200" t="s">
        <v>157</v>
      </c>
    </row>
    <row r="889" spans="2:51" s="13" customFormat="1" ht="10">
      <c r="B889" s="190"/>
      <c r="C889" s="191"/>
      <c r="D889" s="192" t="s">
        <v>165</v>
      </c>
      <c r="E889" s="193" t="s">
        <v>19</v>
      </c>
      <c r="F889" s="194" t="s">
        <v>867</v>
      </c>
      <c r="G889" s="191"/>
      <c r="H889" s="193" t="s">
        <v>19</v>
      </c>
      <c r="I889" s="195"/>
      <c r="J889" s="191"/>
      <c r="K889" s="191"/>
      <c r="L889" s="196"/>
      <c r="M889" s="197"/>
      <c r="N889" s="198"/>
      <c r="O889" s="198"/>
      <c r="P889" s="198"/>
      <c r="Q889" s="198"/>
      <c r="R889" s="198"/>
      <c r="S889" s="198"/>
      <c r="T889" s="199"/>
      <c r="AT889" s="200" t="s">
        <v>165</v>
      </c>
      <c r="AU889" s="200" t="s">
        <v>86</v>
      </c>
      <c r="AV889" s="13" t="s">
        <v>84</v>
      </c>
      <c r="AW889" s="13" t="s">
        <v>37</v>
      </c>
      <c r="AX889" s="13" t="s">
        <v>76</v>
      </c>
      <c r="AY889" s="200" t="s">
        <v>157</v>
      </c>
    </row>
    <row r="890" spans="2:51" s="14" customFormat="1" ht="10">
      <c r="B890" s="201"/>
      <c r="C890" s="202"/>
      <c r="D890" s="192" t="s">
        <v>165</v>
      </c>
      <c r="E890" s="203" t="s">
        <v>19</v>
      </c>
      <c r="F890" s="204" t="s">
        <v>868</v>
      </c>
      <c r="G890" s="202"/>
      <c r="H890" s="205">
        <v>131.387</v>
      </c>
      <c r="I890" s="206"/>
      <c r="J890" s="202"/>
      <c r="K890" s="202"/>
      <c r="L890" s="207"/>
      <c r="M890" s="208"/>
      <c r="N890" s="209"/>
      <c r="O890" s="209"/>
      <c r="P890" s="209"/>
      <c r="Q890" s="209"/>
      <c r="R890" s="209"/>
      <c r="S890" s="209"/>
      <c r="T890" s="210"/>
      <c r="AT890" s="211" t="s">
        <v>165</v>
      </c>
      <c r="AU890" s="211" t="s">
        <v>86</v>
      </c>
      <c r="AV890" s="14" t="s">
        <v>86</v>
      </c>
      <c r="AW890" s="14" t="s">
        <v>37</v>
      </c>
      <c r="AX890" s="14" t="s">
        <v>76</v>
      </c>
      <c r="AY890" s="211" t="s">
        <v>157</v>
      </c>
    </row>
    <row r="891" spans="2:51" s="15" customFormat="1" ht="10">
      <c r="B891" s="217"/>
      <c r="C891" s="218"/>
      <c r="D891" s="192" t="s">
        <v>165</v>
      </c>
      <c r="E891" s="219" t="s">
        <v>19</v>
      </c>
      <c r="F891" s="220" t="s">
        <v>183</v>
      </c>
      <c r="G891" s="218"/>
      <c r="H891" s="221">
        <v>131.387</v>
      </c>
      <c r="I891" s="222"/>
      <c r="J891" s="218"/>
      <c r="K891" s="218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165</v>
      </c>
      <c r="AU891" s="227" t="s">
        <v>86</v>
      </c>
      <c r="AV891" s="15" t="s">
        <v>163</v>
      </c>
      <c r="AW891" s="15" t="s">
        <v>37</v>
      </c>
      <c r="AX891" s="15" t="s">
        <v>84</v>
      </c>
      <c r="AY891" s="227" t="s">
        <v>157</v>
      </c>
    </row>
    <row r="892" spans="1:65" s="2" customFormat="1" ht="14.4" customHeight="1">
      <c r="A892" s="36"/>
      <c r="B892" s="37"/>
      <c r="C892" s="176" t="s">
        <v>896</v>
      </c>
      <c r="D892" s="176" t="s">
        <v>159</v>
      </c>
      <c r="E892" s="177" t="s">
        <v>897</v>
      </c>
      <c r="F892" s="178" t="s">
        <v>898</v>
      </c>
      <c r="G892" s="179" t="s">
        <v>176</v>
      </c>
      <c r="H892" s="180">
        <v>285.789</v>
      </c>
      <c r="I892" s="181"/>
      <c r="J892" s="182">
        <f>ROUND(I892*H892,2)</f>
        <v>0</v>
      </c>
      <c r="K892" s="183"/>
      <c r="L892" s="41"/>
      <c r="M892" s="184" t="s">
        <v>19</v>
      </c>
      <c r="N892" s="185" t="s">
        <v>47</v>
      </c>
      <c r="O892" s="66"/>
      <c r="P892" s="186">
        <f>O892*H892</f>
        <v>0</v>
      </c>
      <c r="Q892" s="186">
        <v>0.345</v>
      </c>
      <c r="R892" s="186">
        <f>Q892*H892</f>
        <v>98.59720499999999</v>
      </c>
      <c r="S892" s="186">
        <v>0</v>
      </c>
      <c r="T892" s="187">
        <f>S892*H892</f>
        <v>0</v>
      </c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R892" s="188" t="s">
        <v>163</v>
      </c>
      <c r="AT892" s="188" t="s">
        <v>159</v>
      </c>
      <c r="AU892" s="188" t="s">
        <v>86</v>
      </c>
      <c r="AY892" s="19" t="s">
        <v>157</v>
      </c>
      <c r="BE892" s="189">
        <f>IF(N892="základní",J892,0)</f>
        <v>0</v>
      </c>
      <c r="BF892" s="189">
        <f>IF(N892="snížená",J892,0)</f>
        <v>0</v>
      </c>
      <c r="BG892" s="189">
        <f>IF(N892="zákl. přenesená",J892,0)</f>
        <v>0</v>
      </c>
      <c r="BH892" s="189">
        <f>IF(N892="sníž. přenesená",J892,0)</f>
        <v>0</v>
      </c>
      <c r="BI892" s="189">
        <f>IF(N892="nulová",J892,0)</f>
        <v>0</v>
      </c>
      <c r="BJ892" s="19" t="s">
        <v>84</v>
      </c>
      <c r="BK892" s="189">
        <f>ROUND(I892*H892,2)</f>
        <v>0</v>
      </c>
      <c r="BL892" s="19" t="s">
        <v>163</v>
      </c>
      <c r="BM892" s="188" t="s">
        <v>899</v>
      </c>
    </row>
    <row r="893" spans="2:51" s="13" customFormat="1" ht="10">
      <c r="B893" s="190"/>
      <c r="C893" s="191"/>
      <c r="D893" s="192" t="s">
        <v>165</v>
      </c>
      <c r="E893" s="193" t="s">
        <v>19</v>
      </c>
      <c r="F893" s="194" t="s">
        <v>257</v>
      </c>
      <c r="G893" s="191"/>
      <c r="H893" s="193" t="s">
        <v>19</v>
      </c>
      <c r="I893" s="195"/>
      <c r="J893" s="191"/>
      <c r="K893" s="191"/>
      <c r="L893" s="196"/>
      <c r="M893" s="197"/>
      <c r="N893" s="198"/>
      <c r="O893" s="198"/>
      <c r="P893" s="198"/>
      <c r="Q893" s="198"/>
      <c r="R893" s="198"/>
      <c r="S893" s="198"/>
      <c r="T893" s="199"/>
      <c r="AT893" s="200" t="s">
        <v>165</v>
      </c>
      <c r="AU893" s="200" t="s">
        <v>86</v>
      </c>
      <c r="AV893" s="13" t="s">
        <v>84</v>
      </c>
      <c r="AW893" s="13" t="s">
        <v>37</v>
      </c>
      <c r="AX893" s="13" t="s">
        <v>76</v>
      </c>
      <c r="AY893" s="200" t="s">
        <v>157</v>
      </c>
    </row>
    <row r="894" spans="2:51" s="13" customFormat="1" ht="10">
      <c r="B894" s="190"/>
      <c r="C894" s="191"/>
      <c r="D894" s="192" t="s">
        <v>165</v>
      </c>
      <c r="E894" s="193" t="s">
        <v>19</v>
      </c>
      <c r="F894" s="194" t="s">
        <v>878</v>
      </c>
      <c r="G894" s="191"/>
      <c r="H894" s="193" t="s">
        <v>19</v>
      </c>
      <c r="I894" s="195"/>
      <c r="J894" s="191"/>
      <c r="K894" s="191"/>
      <c r="L894" s="196"/>
      <c r="M894" s="197"/>
      <c r="N894" s="198"/>
      <c r="O894" s="198"/>
      <c r="P894" s="198"/>
      <c r="Q894" s="198"/>
      <c r="R894" s="198"/>
      <c r="S894" s="198"/>
      <c r="T894" s="199"/>
      <c r="AT894" s="200" t="s">
        <v>165</v>
      </c>
      <c r="AU894" s="200" t="s">
        <v>86</v>
      </c>
      <c r="AV894" s="13" t="s">
        <v>84</v>
      </c>
      <c r="AW894" s="13" t="s">
        <v>37</v>
      </c>
      <c r="AX894" s="13" t="s">
        <v>76</v>
      </c>
      <c r="AY894" s="200" t="s">
        <v>157</v>
      </c>
    </row>
    <row r="895" spans="2:51" s="14" customFormat="1" ht="10">
      <c r="B895" s="201"/>
      <c r="C895" s="202"/>
      <c r="D895" s="192" t="s">
        <v>165</v>
      </c>
      <c r="E895" s="203" t="s">
        <v>19</v>
      </c>
      <c r="F895" s="204" t="s">
        <v>879</v>
      </c>
      <c r="G895" s="202"/>
      <c r="H895" s="205">
        <v>285.789</v>
      </c>
      <c r="I895" s="206"/>
      <c r="J895" s="202"/>
      <c r="K895" s="202"/>
      <c r="L895" s="207"/>
      <c r="M895" s="208"/>
      <c r="N895" s="209"/>
      <c r="O895" s="209"/>
      <c r="P895" s="209"/>
      <c r="Q895" s="209"/>
      <c r="R895" s="209"/>
      <c r="S895" s="209"/>
      <c r="T895" s="210"/>
      <c r="AT895" s="211" t="s">
        <v>165</v>
      </c>
      <c r="AU895" s="211" t="s">
        <v>86</v>
      </c>
      <c r="AV895" s="14" t="s">
        <v>86</v>
      </c>
      <c r="AW895" s="14" t="s">
        <v>37</v>
      </c>
      <c r="AX895" s="14" t="s">
        <v>84</v>
      </c>
      <c r="AY895" s="211" t="s">
        <v>157</v>
      </c>
    </row>
    <row r="896" spans="1:65" s="2" customFormat="1" ht="14.4" customHeight="1">
      <c r="A896" s="36"/>
      <c r="B896" s="37"/>
      <c r="C896" s="176" t="s">
        <v>900</v>
      </c>
      <c r="D896" s="176" t="s">
        <v>159</v>
      </c>
      <c r="E896" s="177" t="s">
        <v>901</v>
      </c>
      <c r="F896" s="178" t="s">
        <v>902</v>
      </c>
      <c r="G896" s="179" t="s">
        <v>176</v>
      </c>
      <c r="H896" s="180">
        <v>471.491</v>
      </c>
      <c r="I896" s="181"/>
      <c r="J896" s="182">
        <f>ROUND(I896*H896,2)</f>
        <v>0</v>
      </c>
      <c r="K896" s="183"/>
      <c r="L896" s="41"/>
      <c r="M896" s="184" t="s">
        <v>19</v>
      </c>
      <c r="N896" s="185" t="s">
        <v>47</v>
      </c>
      <c r="O896" s="66"/>
      <c r="P896" s="186">
        <f>O896*H896</f>
        <v>0</v>
      </c>
      <c r="Q896" s="186">
        <v>0.46</v>
      </c>
      <c r="R896" s="186">
        <f>Q896*H896</f>
        <v>216.88586</v>
      </c>
      <c r="S896" s="186">
        <v>0</v>
      </c>
      <c r="T896" s="187">
        <f>S896*H896</f>
        <v>0</v>
      </c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R896" s="188" t="s">
        <v>163</v>
      </c>
      <c r="AT896" s="188" t="s">
        <v>159</v>
      </c>
      <c r="AU896" s="188" t="s">
        <v>86</v>
      </c>
      <c r="AY896" s="19" t="s">
        <v>157</v>
      </c>
      <c r="BE896" s="189">
        <f>IF(N896="základní",J896,0)</f>
        <v>0</v>
      </c>
      <c r="BF896" s="189">
        <f>IF(N896="snížená",J896,0)</f>
        <v>0</v>
      </c>
      <c r="BG896" s="189">
        <f>IF(N896="zákl. přenesená",J896,0)</f>
        <v>0</v>
      </c>
      <c r="BH896" s="189">
        <f>IF(N896="sníž. přenesená",J896,0)</f>
        <v>0</v>
      </c>
      <c r="BI896" s="189">
        <f>IF(N896="nulová",J896,0)</f>
        <v>0</v>
      </c>
      <c r="BJ896" s="19" t="s">
        <v>84</v>
      </c>
      <c r="BK896" s="189">
        <f>ROUND(I896*H896,2)</f>
        <v>0</v>
      </c>
      <c r="BL896" s="19" t="s">
        <v>163</v>
      </c>
      <c r="BM896" s="188" t="s">
        <v>903</v>
      </c>
    </row>
    <row r="897" spans="2:51" s="13" customFormat="1" ht="10">
      <c r="B897" s="190"/>
      <c r="C897" s="191"/>
      <c r="D897" s="192" t="s">
        <v>165</v>
      </c>
      <c r="E897" s="193" t="s">
        <v>19</v>
      </c>
      <c r="F897" s="194" t="s">
        <v>257</v>
      </c>
      <c r="G897" s="191"/>
      <c r="H897" s="193" t="s">
        <v>19</v>
      </c>
      <c r="I897" s="195"/>
      <c r="J897" s="191"/>
      <c r="K897" s="191"/>
      <c r="L897" s="196"/>
      <c r="M897" s="197"/>
      <c r="N897" s="198"/>
      <c r="O897" s="198"/>
      <c r="P897" s="198"/>
      <c r="Q897" s="198"/>
      <c r="R897" s="198"/>
      <c r="S897" s="198"/>
      <c r="T897" s="199"/>
      <c r="AT897" s="200" t="s">
        <v>165</v>
      </c>
      <c r="AU897" s="200" t="s">
        <v>86</v>
      </c>
      <c r="AV897" s="13" t="s">
        <v>84</v>
      </c>
      <c r="AW897" s="13" t="s">
        <v>37</v>
      </c>
      <c r="AX897" s="13" t="s">
        <v>76</v>
      </c>
      <c r="AY897" s="200" t="s">
        <v>157</v>
      </c>
    </row>
    <row r="898" spans="2:51" s="13" customFormat="1" ht="10">
      <c r="B898" s="190"/>
      <c r="C898" s="191"/>
      <c r="D898" s="192" t="s">
        <v>165</v>
      </c>
      <c r="E898" s="193" t="s">
        <v>19</v>
      </c>
      <c r="F898" s="194" t="s">
        <v>904</v>
      </c>
      <c r="G898" s="191"/>
      <c r="H898" s="193" t="s">
        <v>19</v>
      </c>
      <c r="I898" s="195"/>
      <c r="J898" s="191"/>
      <c r="K898" s="191"/>
      <c r="L898" s="196"/>
      <c r="M898" s="197"/>
      <c r="N898" s="198"/>
      <c r="O898" s="198"/>
      <c r="P898" s="198"/>
      <c r="Q898" s="198"/>
      <c r="R898" s="198"/>
      <c r="S898" s="198"/>
      <c r="T898" s="199"/>
      <c r="AT898" s="200" t="s">
        <v>165</v>
      </c>
      <c r="AU898" s="200" t="s">
        <v>86</v>
      </c>
      <c r="AV898" s="13" t="s">
        <v>84</v>
      </c>
      <c r="AW898" s="13" t="s">
        <v>37</v>
      </c>
      <c r="AX898" s="13" t="s">
        <v>76</v>
      </c>
      <c r="AY898" s="200" t="s">
        <v>157</v>
      </c>
    </row>
    <row r="899" spans="2:51" s="14" customFormat="1" ht="10">
      <c r="B899" s="201"/>
      <c r="C899" s="202"/>
      <c r="D899" s="192" t="s">
        <v>165</v>
      </c>
      <c r="E899" s="203" t="s">
        <v>19</v>
      </c>
      <c r="F899" s="204" t="s">
        <v>905</v>
      </c>
      <c r="G899" s="202"/>
      <c r="H899" s="205">
        <v>166.263</v>
      </c>
      <c r="I899" s="206"/>
      <c r="J899" s="202"/>
      <c r="K899" s="202"/>
      <c r="L899" s="207"/>
      <c r="M899" s="208"/>
      <c r="N899" s="209"/>
      <c r="O899" s="209"/>
      <c r="P899" s="209"/>
      <c r="Q899" s="209"/>
      <c r="R899" s="209"/>
      <c r="S899" s="209"/>
      <c r="T899" s="210"/>
      <c r="AT899" s="211" t="s">
        <v>165</v>
      </c>
      <c r="AU899" s="211" t="s">
        <v>86</v>
      </c>
      <c r="AV899" s="14" t="s">
        <v>86</v>
      </c>
      <c r="AW899" s="14" t="s">
        <v>37</v>
      </c>
      <c r="AX899" s="14" t="s">
        <v>76</v>
      </c>
      <c r="AY899" s="211" t="s">
        <v>157</v>
      </c>
    </row>
    <row r="900" spans="2:51" s="14" customFormat="1" ht="10">
      <c r="B900" s="201"/>
      <c r="C900" s="202"/>
      <c r="D900" s="192" t="s">
        <v>165</v>
      </c>
      <c r="E900" s="203" t="s">
        <v>19</v>
      </c>
      <c r="F900" s="204" t="s">
        <v>906</v>
      </c>
      <c r="G900" s="202"/>
      <c r="H900" s="205">
        <v>169.929</v>
      </c>
      <c r="I900" s="206"/>
      <c r="J900" s="202"/>
      <c r="K900" s="202"/>
      <c r="L900" s="207"/>
      <c r="M900" s="208"/>
      <c r="N900" s="209"/>
      <c r="O900" s="209"/>
      <c r="P900" s="209"/>
      <c r="Q900" s="209"/>
      <c r="R900" s="209"/>
      <c r="S900" s="209"/>
      <c r="T900" s="210"/>
      <c r="AT900" s="211" t="s">
        <v>165</v>
      </c>
      <c r="AU900" s="211" t="s">
        <v>86</v>
      </c>
      <c r="AV900" s="14" t="s">
        <v>86</v>
      </c>
      <c r="AW900" s="14" t="s">
        <v>37</v>
      </c>
      <c r="AX900" s="14" t="s">
        <v>76</v>
      </c>
      <c r="AY900" s="211" t="s">
        <v>157</v>
      </c>
    </row>
    <row r="901" spans="2:51" s="16" customFormat="1" ht="10">
      <c r="B901" s="228"/>
      <c r="C901" s="229"/>
      <c r="D901" s="192" t="s">
        <v>165</v>
      </c>
      <c r="E901" s="230" t="s">
        <v>19</v>
      </c>
      <c r="F901" s="231" t="s">
        <v>190</v>
      </c>
      <c r="G901" s="229"/>
      <c r="H901" s="232">
        <v>336.192</v>
      </c>
      <c r="I901" s="233"/>
      <c r="J901" s="229"/>
      <c r="K901" s="229"/>
      <c r="L901" s="234"/>
      <c r="M901" s="235"/>
      <c r="N901" s="236"/>
      <c r="O901" s="236"/>
      <c r="P901" s="236"/>
      <c r="Q901" s="236"/>
      <c r="R901" s="236"/>
      <c r="S901" s="236"/>
      <c r="T901" s="237"/>
      <c r="AT901" s="238" t="s">
        <v>165</v>
      </c>
      <c r="AU901" s="238" t="s">
        <v>86</v>
      </c>
      <c r="AV901" s="16" t="s">
        <v>173</v>
      </c>
      <c r="AW901" s="16" t="s">
        <v>37</v>
      </c>
      <c r="AX901" s="16" t="s">
        <v>76</v>
      </c>
      <c r="AY901" s="238" t="s">
        <v>157</v>
      </c>
    </row>
    <row r="902" spans="2:51" s="13" customFormat="1" ht="10">
      <c r="B902" s="190"/>
      <c r="C902" s="191"/>
      <c r="D902" s="192" t="s">
        <v>165</v>
      </c>
      <c r="E902" s="193" t="s">
        <v>19</v>
      </c>
      <c r="F902" s="194" t="s">
        <v>890</v>
      </c>
      <c r="G902" s="191"/>
      <c r="H902" s="193" t="s">
        <v>19</v>
      </c>
      <c r="I902" s="195"/>
      <c r="J902" s="191"/>
      <c r="K902" s="191"/>
      <c r="L902" s="196"/>
      <c r="M902" s="197"/>
      <c r="N902" s="198"/>
      <c r="O902" s="198"/>
      <c r="P902" s="198"/>
      <c r="Q902" s="198"/>
      <c r="R902" s="198"/>
      <c r="S902" s="198"/>
      <c r="T902" s="199"/>
      <c r="AT902" s="200" t="s">
        <v>165</v>
      </c>
      <c r="AU902" s="200" t="s">
        <v>86</v>
      </c>
      <c r="AV902" s="13" t="s">
        <v>84</v>
      </c>
      <c r="AW902" s="13" t="s">
        <v>37</v>
      </c>
      <c r="AX902" s="13" t="s">
        <v>76</v>
      </c>
      <c r="AY902" s="200" t="s">
        <v>157</v>
      </c>
    </row>
    <row r="903" spans="2:51" s="14" customFormat="1" ht="10">
      <c r="B903" s="201"/>
      <c r="C903" s="202"/>
      <c r="D903" s="192" t="s">
        <v>165</v>
      </c>
      <c r="E903" s="203" t="s">
        <v>19</v>
      </c>
      <c r="F903" s="204" t="s">
        <v>907</v>
      </c>
      <c r="G903" s="202"/>
      <c r="H903" s="205">
        <v>135.299</v>
      </c>
      <c r="I903" s="206"/>
      <c r="J903" s="202"/>
      <c r="K903" s="202"/>
      <c r="L903" s="207"/>
      <c r="M903" s="208"/>
      <c r="N903" s="209"/>
      <c r="O903" s="209"/>
      <c r="P903" s="209"/>
      <c r="Q903" s="209"/>
      <c r="R903" s="209"/>
      <c r="S903" s="209"/>
      <c r="T903" s="210"/>
      <c r="AT903" s="211" t="s">
        <v>165</v>
      </c>
      <c r="AU903" s="211" t="s">
        <v>86</v>
      </c>
      <c r="AV903" s="14" t="s">
        <v>86</v>
      </c>
      <c r="AW903" s="14" t="s">
        <v>37</v>
      </c>
      <c r="AX903" s="14" t="s">
        <v>76</v>
      </c>
      <c r="AY903" s="211" t="s">
        <v>157</v>
      </c>
    </row>
    <row r="904" spans="2:51" s="16" customFormat="1" ht="10">
      <c r="B904" s="228"/>
      <c r="C904" s="229"/>
      <c r="D904" s="192" t="s">
        <v>165</v>
      </c>
      <c r="E904" s="230" t="s">
        <v>19</v>
      </c>
      <c r="F904" s="231" t="s">
        <v>190</v>
      </c>
      <c r="G904" s="229"/>
      <c r="H904" s="232">
        <v>135.299</v>
      </c>
      <c r="I904" s="233"/>
      <c r="J904" s="229"/>
      <c r="K904" s="229"/>
      <c r="L904" s="234"/>
      <c r="M904" s="235"/>
      <c r="N904" s="236"/>
      <c r="O904" s="236"/>
      <c r="P904" s="236"/>
      <c r="Q904" s="236"/>
      <c r="R904" s="236"/>
      <c r="S904" s="236"/>
      <c r="T904" s="237"/>
      <c r="AT904" s="238" t="s">
        <v>165</v>
      </c>
      <c r="AU904" s="238" t="s">
        <v>86</v>
      </c>
      <c r="AV904" s="16" t="s">
        <v>173</v>
      </c>
      <c r="AW904" s="16" t="s">
        <v>37</v>
      </c>
      <c r="AX904" s="16" t="s">
        <v>76</v>
      </c>
      <c r="AY904" s="238" t="s">
        <v>157</v>
      </c>
    </row>
    <row r="905" spans="2:51" s="15" customFormat="1" ht="10">
      <c r="B905" s="217"/>
      <c r="C905" s="218"/>
      <c r="D905" s="192" t="s">
        <v>165</v>
      </c>
      <c r="E905" s="219" t="s">
        <v>19</v>
      </c>
      <c r="F905" s="220" t="s">
        <v>183</v>
      </c>
      <c r="G905" s="218"/>
      <c r="H905" s="221">
        <v>471.491</v>
      </c>
      <c r="I905" s="222"/>
      <c r="J905" s="218"/>
      <c r="K905" s="218"/>
      <c r="L905" s="223"/>
      <c r="M905" s="224"/>
      <c r="N905" s="225"/>
      <c r="O905" s="225"/>
      <c r="P905" s="225"/>
      <c r="Q905" s="225"/>
      <c r="R905" s="225"/>
      <c r="S905" s="225"/>
      <c r="T905" s="226"/>
      <c r="AT905" s="227" t="s">
        <v>165</v>
      </c>
      <c r="AU905" s="227" t="s">
        <v>86</v>
      </c>
      <c r="AV905" s="15" t="s">
        <v>163</v>
      </c>
      <c r="AW905" s="15" t="s">
        <v>37</v>
      </c>
      <c r="AX905" s="15" t="s">
        <v>84</v>
      </c>
      <c r="AY905" s="227" t="s">
        <v>157</v>
      </c>
    </row>
    <row r="906" spans="1:65" s="2" customFormat="1" ht="22.25" customHeight="1">
      <c r="A906" s="36"/>
      <c r="B906" s="37"/>
      <c r="C906" s="176" t="s">
        <v>908</v>
      </c>
      <c r="D906" s="176" t="s">
        <v>159</v>
      </c>
      <c r="E906" s="177" t="s">
        <v>909</v>
      </c>
      <c r="F906" s="178" t="s">
        <v>910</v>
      </c>
      <c r="G906" s="179" t="s">
        <v>176</v>
      </c>
      <c r="H906" s="180">
        <v>131.387</v>
      </c>
      <c r="I906" s="181"/>
      <c r="J906" s="182">
        <f>ROUND(I906*H906,2)</f>
        <v>0</v>
      </c>
      <c r="K906" s="183"/>
      <c r="L906" s="41"/>
      <c r="M906" s="184" t="s">
        <v>19</v>
      </c>
      <c r="N906" s="185" t="s">
        <v>47</v>
      </c>
      <c r="O906" s="66"/>
      <c r="P906" s="186">
        <f>O906*H906</f>
        <v>0</v>
      </c>
      <c r="Q906" s="186">
        <v>0.06696</v>
      </c>
      <c r="R906" s="186">
        <f>Q906*H906</f>
        <v>8.79767352</v>
      </c>
      <c r="S906" s="186">
        <v>0</v>
      </c>
      <c r="T906" s="187">
        <f>S906*H906</f>
        <v>0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188" t="s">
        <v>163</v>
      </c>
      <c r="AT906" s="188" t="s">
        <v>159</v>
      </c>
      <c r="AU906" s="188" t="s">
        <v>86</v>
      </c>
      <c r="AY906" s="19" t="s">
        <v>157</v>
      </c>
      <c r="BE906" s="189">
        <f>IF(N906="základní",J906,0)</f>
        <v>0</v>
      </c>
      <c r="BF906" s="189">
        <f>IF(N906="snížená",J906,0)</f>
        <v>0</v>
      </c>
      <c r="BG906" s="189">
        <f>IF(N906="zákl. přenesená",J906,0)</f>
        <v>0</v>
      </c>
      <c r="BH906" s="189">
        <f>IF(N906="sníž. přenesená",J906,0)</f>
        <v>0</v>
      </c>
      <c r="BI906" s="189">
        <f>IF(N906="nulová",J906,0)</f>
        <v>0</v>
      </c>
      <c r="BJ906" s="19" t="s">
        <v>84</v>
      </c>
      <c r="BK906" s="189">
        <f>ROUND(I906*H906,2)</f>
        <v>0</v>
      </c>
      <c r="BL906" s="19" t="s">
        <v>163</v>
      </c>
      <c r="BM906" s="188" t="s">
        <v>911</v>
      </c>
    </row>
    <row r="907" spans="1:47" s="2" customFormat="1" ht="10">
      <c r="A907" s="36"/>
      <c r="B907" s="37"/>
      <c r="C907" s="38"/>
      <c r="D907" s="212" t="s">
        <v>178</v>
      </c>
      <c r="E907" s="38"/>
      <c r="F907" s="213" t="s">
        <v>912</v>
      </c>
      <c r="G907" s="38"/>
      <c r="H907" s="38"/>
      <c r="I907" s="214"/>
      <c r="J907" s="38"/>
      <c r="K907" s="38"/>
      <c r="L907" s="41"/>
      <c r="M907" s="215"/>
      <c r="N907" s="216"/>
      <c r="O907" s="66"/>
      <c r="P907" s="66"/>
      <c r="Q907" s="66"/>
      <c r="R907" s="66"/>
      <c r="S907" s="66"/>
      <c r="T907" s="67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T907" s="19" t="s">
        <v>178</v>
      </c>
      <c r="AU907" s="19" t="s">
        <v>86</v>
      </c>
    </row>
    <row r="908" spans="2:51" s="13" customFormat="1" ht="10">
      <c r="B908" s="190"/>
      <c r="C908" s="191"/>
      <c r="D908" s="192" t="s">
        <v>165</v>
      </c>
      <c r="E908" s="193" t="s">
        <v>19</v>
      </c>
      <c r="F908" s="194" t="s">
        <v>257</v>
      </c>
      <c r="G908" s="191"/>
      <c r="H908" s="193" t="s">
        <v>19</v>
      </c>
      <c r="I908" s="195"/>
      <c r="J908" s="191"/>
      <c r="K908" s="191"/>
      <c r="L908" s="196"/>
      <c r="M908" s="197"/>
      <c r="N908" s="198"/>
      <c r="O908" s="198"/>
      <c r="P908" s="198"/>
      <c r="Q908" s="198"/>
      <c r="R908" s="198"/>
      <c r="S908" s="198"/>
      <c r="T908" s="199"/>
      <c r="AT908" s="200" t="s">
        <v>165</v>
      </c>
      <c r="AU908" s="200" t="s">
        <v>86</v>
      </c>
      <c r="AV908" s="13" t="s">
        <v>84</v>
      </c>
      <c r="AW908" s="13" t="s">
        <v>37</v>
      </c>
      <c r="AX908" s="13" t="s">
        <v>76</v>
      </c>
      <c r="AY908" s="200" t="s">
        <v>157</v>
      </c>
    </row>
    <row r="909" spans="2:51" s="13" customFormat="1" ht="10">
      <c r="B909" s="190"/>
      <c r="C909" s="191"/>
      <c r="D909" s="192" t="s">
        <v>165</v>
      </c>
      <c r="E909" s="193" t="s">
        <v>19</v>
      </c>
      <c r="F909" s="194" t="s">
        <v>258</v>
      </c>
      <c r="G909" s="191"/>
      <c r="H909" s="193" t="s">
        <v>19</v>
      </c>
      <c r="I909" s="195"/>
      <c r="J909" s="191"/>
      <c r="K909" s="191"/>
      <c r="L909" s="196"/>
      <c r="M909" s="197"/>
      <c r="N909" s="198"/>
      <c r="O909" s="198"/>
      <c r="P909" s="198"/>
      <c r="Q909" s="198"/>
      <c r="R909" s="198"/>
      <c r="S909" s="198"/>
      <c r="T909" s="199"/>
      <c r="AT909" s="200" t="s">
        <v>165</v>
      </c>
      <c r="AU909" s="200" t="s">
        <v>86</v>
      </c>
      <c r="AV909" s="13" t="s">
        <v>84</v>
      </c>
      <c r="AW909" s="13" t="s">
        <v>37</v>
      </c>
      <c r="AX909" s="13" t="s">
        <v>76</v>
      </c>
      <c r="AY909" s="200" t="s">
        <v>157</v>
      </c>
    </row>
    <row r="910" spans="2:51" s="14" customFormat="1" ht="10">
      <c r="B910" s="201"/>
      <c r="C910" s="202"/>
      <c r="D910" s="192" t="s">
        <v>165</v>
      </c>
      <c r="E910" s="203" t="s">
        <v>19</v>
      </c>
      <c r="F910" s="204" t="s">
        <v>868</v>
      </c>
      <c r="G910" s="202"/>
      <c r="H910" s="205">
        <v>131.387</v>
      </c>
      <c r="I910" s="206"/>
      <c r="J910" s="202"/>
      <c r="K910" s="202"/>
      <c r="L910" s="207"/>
      <c r="M910" s="208"/>
      <c r="N910" s="209"/>
      <c r="O910" s="209"/>
      <c r="P910" s="209"/>
      <c r="Q910" s="209"/>
      <c r="R910" s="209"/>
      <c r="S910" s="209"/>
      <c r="T910" s="210"/>
      <c r="AT910" s="211" t="s">
        <v>165</v>
      </c>
      <c r="AU910" s="211" t="s">
        <v>86</v>
      </c>
      <c r="AV910" s="14" t="s">
        <v>86</v>
      </c>
      <c r="AW910" s="14" t="s">
        <v>37</v>
      </c>
      <c r="AX910" s="14" t="s">
        <v>76</v>
      </c>
      <c r="AY910" s="211" t="s">
        <v>157</v>
      </c>
    </row>
    <row r="911" spans="2:51" s="15" customFormat="1" ht="10">
      <c r="B911" s="217"/>
      <c r="C911" s="218"/>
      <c r="D911" s="192" t="s">
        <v>165</v>
      </c>
      <c r="E911" s="219" t="s">
        <v>19</v>
      </c>
      <c r="F911" s="220" t="s">
        <v>183</v>
      </c>
      <c r="G911" s="218"/>
      <c r="H911" s="221">
        <v>131.387</v>
      </c>
      <c r="I911" s="222"/>
      <c r="J911" s="218"/>
      <c r="K911" s="218"/>
      <c r="L911" s="223"/>
      <c r="M911" s="224"/>
      <c r="N911" s="225"/>
      <c r="O911" s="225"/>
      <c r="P911" s="225"/>
      <c r="Q911" s="225"/>
      <c r="R911" s="225"/>
      <c r="S911" s="225"/>
      <c r="T911" s="226"/>
      <c r="AT911" s="227" t="s">
        <v>165</v>
      </c>
      <c r="AU911" s="227" t="s">
        <v>86</v>
      </c>
      <c r="AV911" s="15" t="s">
        <v>163</v>
      </c>
      <c r="AW911" s="15" t="s">
        <v>37</v>
      </c>
      <c r="AX911" s="15" t="s">
        <v>84</v>
      </c>
      <c r="AY911" s="227" t="s">
        <v>157</v>
      </c>
    </row>
    <row r="912" spans="1:65" s="2" customFormat="1" ht="14.4" customHeight="1">
      <c r="A912" s="36"/>
      <c r="B912" s="37"/>
      <c r="C912" s="176" t="s">
        <v>913</v>
      </c>
      <c r="D912" s="176" t="s">
        <v>159</v>
      </c>
      <c r="E912" s="177" t="s">
        <v>914</v>
      </c>
      <c r="F912" s="178" t="s">
        <v>915</v>
      </c>
      <c r="G912" s="179" t="s">
        <v>176</v>
      </c>
      <c r="H912" s="180">
        <v>31.31</v>
      </c>
      <c r="I912" s="181"/>
      <c r="J912" s="182">
        <f>ROUND(I912*H912,2)</f>
        <v>0</v>
      </c>
      <c r="K912" s="183"/>
      <c r="L912" s="41"/>
      <c r="M912" s="184" t="s">
        <v>19</v>
      </c>
      <c r="N912" s="185" t="s">
        <v>47</v>
      </c>
      <c r="O912" s="66"/>
      <c r="P912" s="186">
        <f>O912*H912</f>
        <v>0</v>
      </c>
      <c r="Q912" s="186">
        <v>0.408</v>
      </c>
      <c r="R912" s="186">
        <f>Q912*H912</f>
        <v>12.774479999999999</v>
      </c>
      <c r="S912" s="186">
        <v>0</v>
      </c>
      <c r="T912" s="187">
        <f>S912*H912</f>
        <v>0</v>
      </c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R912" s="188" t="s">
        <v>163</v>
      </c>
      <c r="AT912" s="188" t="s">
        <v>159</v>
      </c>
      <c r="AU912" s="188" t="s">
        <v>86</v>
      </c>
      <c r="AY912" s="19" t="s">
        <v>157</v>
      </c>
      <c r="BE912" s="189">
        <f>IF(N912="základní",J912,0)</f>
        <v>0</v>
      </c>
      <c r="BF912" s="189">
        <f>IF(N912="snížená",J912,0)</f>
        <v>0</v>
      </c>
      <c r="BG912" s="189">
        <f>IF(N912="zákl. přenesená",J912,0)</f>
        <v>0</v>
      </c>
      <c r="BH912" s="189">
        <f>IF(N912="sníž. přenesená",J912,0)</f>
        <v>0</v>
      </c>
      <c r="BI912" s="189">
        <f>IF(N912="nulová",J912,0)</f>
        <v>0</v>
      </c>
      <c r="BJ912" s="19" t="s">
        <v>84</v>
      </c>
      <c r="BK912" s="189">
        <f>ROUND(I912*H912,2)</f>
        <v>0</v>
      </c>
      <c r="BL912" s="19" t="s">
        <v>163</v>
      </c>
      <c r="BM912" s="188" t="s">
        <v>916</v>
      </c>
    </row>
    <row r="913" spans="1:47" s="2" customFormat="1" ht="10">
      <c r="A913" s="36"/>
      <c r="B913" s="37"/>
      <c r="C913" s="38"/>
      <c r="D913" s="212" t="s">
        <v>178</v>
      </c>
      <c r="E913" s="38"/>
      <c r="F913" s="213" t="s">
        <v>917</v>
      </c>
      <c r="G913" s="38"/>
      <c r="H913" s="38"/>
      <c r="I913" s="214"/>
      <c r="J913" s="38"/>
      <c r="K913" s="38"/>
      <c r="L913" s="41"/>
      <c r="M913" s="215"/>
      <c r="N913" s="216"/>
      <c r="O913" s="66"/>
      <c r="P913" s="66"/>
      <c r="Q913" s="66"/>
      <c r="R913" s="66"/>
      <c r="S913" s="66"/>
      <c r="T913" s="67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T913" s="19" t="s">
        <v>178</v>
      </c>
      <c r="AU913" s="19" t="s">
        <v>86</v>
      </c>
    </row>
    <row r="914" spans="2:51" s="13" customFormat="1" ht="10">
      <c r="B914" s="190"/>
      <c r="C914" s="191"/>
      <c r="D914" s="192" t="s">
        <v>165</v>
      </c>
      <c r="E914" s="193" t="s">
        <v>19</v>
      </c>
      <c r="F914" s="194" t="s">
        <v>289</v>
      </c>
      <c r="G914" s="191"/>
      <c r="H914" s="193" t="s">
        <v>19</v>
      </c>
      <c r="I914" s="195"/>
      <c r="J914" s="191"/>
      <c r="K914" s="191"/>
      <c r="L914" s="196"/>
      <c r="M914" s="197"/>
      <c r="N914" s="198"/>
      <c r="O914" s="198"/>
      <c r="P914" s="198"/>
      <c r="Q914" s="198"/>
      <c r="R914" s="198"/>
      <c r="S914" s="198"/>
      <c r="T914" s="199"/>
      <c r="AT914" s="200" t="s">
        <v>165</v>
      </c>
      <c r="AU914" s="200" t="s">
        <v>86</v>
      </c>
      <c r="AV914" s="13" t="s">
        <v>84</v>
      </c>
      <c r="AW914" s="13" t="s">
        <v>37</v>
      </c>
      <c r="AX914" s="13" t="s">
        <v>76</v>
      </c>
      <c r="AY914" s="200" t="s">
        <v>157</v>
      </c>
    </row>
    <row r="915" spans="2:51" s="13" customFormat="1" ht="10">
      <c r="B915" s="190"/>
      <c r="C915" s="191"/>
      <c r="D915" s="192" t="s">
        <v>165</v>
      </c>
      <c r="E915" s="193" t="s">
        <v>19</v>
      </c>
      <c r="F915" s="194" t="s">
        <v>918</v>
      </c>
      <c r="G915" s="191"/>
      <c r="H915" s="193" t="s">
        <v>19</v>
      </c>
      <c r="I915" s="195"/>
      <c r="J915" s="191"/>
      <c r="K915" s="191"/>
      <c r="L915" s="196"/>
      <c r="M915" s="197"/>
      <c r="N915" s="198"/>
      <c r="O915" s="198"/>
      <c r="P915" s="198"/>
      <c r="Q915" s="198"/>
      <c r="R915" s="198"/>
      <c r="S915" s="198"/>
      <c r="T915" s="199"/>
      <c r="AT915" s="200" t="s">
        <v>165</v>
      </c>
      <c r="AU915" s="200" t="s">
        <v>86</v>
      </c>
      <c r="AV915" s="13" t="s">
        <v>84</v>
      </c>
      <c r="AW915" s="13" t="s">
        <v>37</v>
      </c>
      <c r="AX915" s="13" t="s">
        <v>76</v>
      </c>
      <c r="AY915" s="200" t="s">
        <v>157</v>
      </c>
    </row>
    <row r="916" spans="2:51" s="14" customFormat="1" ht="10">
      <c r="B916" s="201"/>
      <c r="C916" s="202"/>
      <c r="D916" s="192" t="s">
        <v>165</v>
      </c>
      <c r="E916" s="203" t="s">
        <v>19</v>
      </c>
      <c r="F916" s="204" t="s">
        <v>919</v>
      </c>
      <c r="G916" s="202"/>
      <c r="H916" s="205">
        <v>31.31</v>
      </c>
      <c r="I916" s="206"/>
      <c r="J916" s="202"/>
      <c r="K916" s="202"/>
      <c r="L916" s="207"/>
      <c r="M916" s="208"/>
      <c r="N916" s="209"/>
      <c r="O916" s="209"/>
      <c r="P916" s="209"/>
      <c r="Q916" s="209"/>
      <c r="R916" s="209"/>
      <c r="S916" s="209"/>
      <c r="T916" s="210"/>
      <c r="AT916" s="211" t="s">
        <v>165</v>
      </c>
      <c r="AU916" s="211" t="s">
        <v>86</v>
      </c>
      <c r="AV916" s="14" t="s">
        <v>86</v>
      </c>
      <c r="AW916" s="14" t="s">
        <v>37</v>
      </c>
      <c r="AX916" s="14" t="s">
        <v>84</v>
      </c>
      <c r="AY916" s="211" t="s">
        <v>157</v>
      </c>
    </row>
    <row r="917" spans="1:65" s="2" customFormat="1" ht="34.75" customHeight="1">
      <c r="A917" s="36"/>
      <c r="B917" s="37"/>
      <c r="C917" s="176" t="s">
        <v>920</v>
      </c>
      <c r="D917" s="176" t="s">
        <v>159</v>
      </c>
      <c r="E917" s="177" t="s">
        <v>921</v>
      </c>
      <c r="F917" s="178" t="s">
        <v>922</v>
      </c>
      <c r="G917" s="179" t="s">
        <v>176</v>
      </c>
      <c r="H917" s="180">
        <v>629.714</v>
      </c>
      <c r="I917" s="181"/>
      <c r="J917" s="182">
        <f>ROUND(I917*H917,2)</f>
        <v>0</v>
      </c>
      <c r="K917" s="183"/>
      <c r="L917" s="41"/>
      <c r="M917" s="184" t="s">
        <v>19</v>
      </c>
      <c r="N917" s="185" t="s">
        <v>47</v>
      </c>
      <c r="O917" s="66"/>
      <c r="P917" s="186">
        <f>O917*H917</f>
        <v>0</v>
      </c>
      <c r="Q917" s="186">
        <v>0.08565</v>
      </c>
      <c r="R917" s="186">
        <f>Q917*H917</f>
        <v>53.93500410000001</v>
      </c>
      <c r="S917" s="186">
        <v>0</v>
      </c>
      <c r="T917" s="187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88" t="s">
        <v>163</v>
      </c>
      <c r="AT917" s="188" t="s">
        <v>159</v>
      </c>
      <c r="AU917" s="188" t="s">
        <v>86</v>
      </c>
      <c r="AY917" s="19" t="s">
        <v>157</v>
      </c>
      <c r="BE917" s="189">
        <f>IF(N917="základní",J917,0)</f>
        <v>0</v>
      </c>
      <c r="BF917" s="189">
        <f>IF(N917="snížená",J917,0)</f>
        <v>0</v>
      </c>
      <c r="BG917" s="189">
        <f>IF(N917="zákl. přenesená",J917,0)</f>
        <v>0</v>
      </c>
      <c r="BH917" s="189">
        <f>IF(N917="sníž. přenesená",J917,0)</f>
        <v>0</v>
      </c>
      <c r="BI917" s="189">
        <f>IF(N917="nulová",J917,0)</f>
        <v>0</v>
      </c>
      <c r="BJ917" s="19" t="s">
        <v>84</v>
      </c>
      <c r="BK917" s="189">
        <f>ROUND(I917*H917,2)</f>
        <v>0</v>
      </c>
      <c r="BL917" s="19" t="s">
        <v>163</v>
      </c>
      <c r="BM917" s="188" t="s">
        <v>923</v>
      </c>
    </row>
    <row r="918" spans="1:47" s="2" customFormat="1" ht="10">
      <c r="A918" s="36"/>
      <c r="B918" s="37"/>
      <c r="C918" s="38"/>
      <c r="D918" s="212" t="s">
        <v>178</v>
      </c>
      <c r="E918" s="38"/>
      <c r="F918" s="213" t="s">
        <v>924</v>
      </c>
      <c r="G918" s="38"/>
      <c r="H918" s="38"/>
      <c r="I918" s="214"/>
      <c r="J918" s="38"/>
      <c r="K918" s="38"/>
      <c r="L918" s="41"/>
      <c r="M918" s="215"/>
      <c r="N918" s="216"/>
      <c r="O918" s="66"/>
      <c r="P918" s="66"/>
      <c r="Q918" s="66"/>
      <c r="R918" s="66"/>
      <c r="S918" s="66"/>
      <c r="T918" s="67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178</v>
      </c>
      <c r="AU918" s="19" t="s">
        <v>86</v>
      </c>
    </row>
    <row r="919" spans="2:51" s="13" customFormat="1" ht="10">
      <c r="B919" s="190"/>
      <c r="C919" s="191"/>
      <c r="D919" s="192" t="s">
        <v>165</v>
      </c>
      <c r="E919" s="193" t="s">
        <v>19</v>
      </c>
      <c r="F919" s="194" t="s">
        <v>257</v>
      </c>
      <c r="G919" s="191"/>
      <c r="H919" s="193" t="s">
        <v>19</v>
      </c>
      <c r="I919" s="195"/>
      <c r="J919" s="191"/>
      <c r="K919" s="191"/>
      <c r="L919" s="196"/>
      <c r="M919" s="197"/>
      <c r="N919" s="198"/>
      <c r="O919" s="198"/>
      <c r="P919" s="198"/>
      <c r="Q919" s="198"/>
      <c r="R919" s="198"/>
      <c r="S919" s="198"/>
      <c r="T919" s="199"/>
      <c r="AT919" s="200" t="s">
        <v>165</v>
      </c>
      <c r="AU919" s="200" t="s">
        <v>86</v>
      </c>
      <c r="AV919" s="13" t="s">
        <v>84</v>
      </c>
      <c r="AW919" s="13" t="s">
        <v>37</v>
      </c>
      <c r="AX919" s="13" t="s">
        <v>76</v>
      </c>
      <c r="AY919" s="200" t="s">
        <v>157</v>
      </c>
    </row>
    <row r="920" spans="2:51" s="13" customFormat="1" ht="10">
      <c r="B920" s="190"/>
      <c r="C920" s="191"/>
      <c r="D920" s="192" t="s">
        <v>165</v>
      </c>
      <c r="E920" s="193" t="s">
        <v>19</v>
      </c>
      <c r="F920" s="194" t="s">
        <v>583</v>
      </c>
      <c r="G920" s="191"/>
      <c r="H920" s="193" t="s">
        <v>19</v>
      </c>
      <c r="I920" s="195"/>
      <c r="J920" s="191"/>
      <c r="K920" s="191"/>
      <c r="L920" s="196"/>
      <c r="M920" s="197"/>
      <c r="N920" s="198"/>
      <c r="O920" s="198"/>
      <c r="P920" s="198"/>
      <c r="Q920" s="198"/>
      <c r="R920" s="198"/>
      <c r="S920" s="198"/>
      <c r="T920" s="199"/>
      <c r="AT920" s="200" t="s">
        <v>165</v>
      </c>
      <c r="AU920" s="200" t="s">
        <v>86</v>
      </c>
      <c r="AV920" s="13" t="s">
        <v>84</v>
      </c>
      <c r="AW920" s="13" t="s">
        <v>37</v>
      </c>
      <c r="AX920" s="13" t="s">
        <v>76</v>
      </c>
      <c r="AY920" s="200" t="s">
        <v>157</v>
      </c>
    </row>
    <row r="921" spans="2:51" s="13" customFormat="1" ht="10">
      <c r="B921" s="190"/>
      <c r="C921" s="191"/>
      <c r="D921" s="192" t="s">
        <v>165</v>
      </c>
      <c r="E921" s="193" t="s">
        <v>19</v>
      </c>
      <c r="F921" s="194" t="s">
        <v>925</v>
      </c>
      <c r="G921" s="191"/>
      <c r="H921" s="193" t="s">
        <v>19</v>
      </c>
      <c r="I921" s="195"/>
      <c r="J921" s="191"/>
      <c r="K921" s="191"/>
      <c r="L921" s="196"/>
      <c r="M921" s="197"/>
      <c r="N921" s="198"/>
      <c r="O921" s="198"/>
      <c r="P921" s="198"/>
      <c r="Q921" s="198"/>
      <c r="R921" s="198"/>
      <c r="S921" s="198"/>
      <c r="T921" s="199"/>
      <c r="AT921" s="200" t="s">
        <v>165</v>
      </c>
      <c r="AU921" s="200" t="s">
        <v>86</v>
      </c>
      <c r="AV921" s="13" t="s">
        <v>84</v>
      </c>
      <c r="AW921" s="13" t="s">
        <v>37</v>
      </c>
      <c r="AX921" s="13" t="s">
        <v>76</v>
      </c>
      <c r="AY921" s="200" t="s">
        <v>157</v>
      </c>
    </row>
    <row r="922" spans="2:51" s="14" customFormat="1" ht="10">
      <c r="B922" s="201"/>
      <c r="C922" s="202"/>
      <c r="D922" s="192" t="s">
        <v>165</v>
      </c>
      <c r="E922" s="203" t="s">
        <v>19</v>
      </c>
      <c r="F922" s="204" t="s">
        <v>926</v>
      </c>
      <c r="G922" s="202"/>
      <c r="H922" s="205">
        <v>629.714</v>
      </c>
      <c r="I922" s="206"/>
      <c r="J922" s="202"/>
      <c r="K922" s="202"/>
      <c r="L922" s="207"/>
      <c r="M922" s="208"/>
      <c r="N922" s="209"/>
      <c r="O922" s="209"/>
      <c r="P922" s="209"/>
      <c r="Q922" s="209"/>
      <c r="R922" s="209"/>
      <c r="S922" s="209"/>
      <c r="T922" s="210"/>
      <c r="AT922" s="211" t="s">
        <v>165</v>
      </c>
      <c r="AU922" s="211" t="s">
        <v>86</v>
      </c>
      <c r="AV922" s="14" t="s">
        <v>86</v>
      </c>
      <c r="AW922" s="14" t="s">
        <v>37</v>
      </c>
      <c r="AX922" s="14" t="s">
        <v>76</v>
      </c>
      <c r="AY922" s="211" t="s">
        <v>157</v>
      </c>
    </row>
    <row r="923" spans="2:51" s="15" customFormat="1" ht="10">
      <c r="B923" s="217"/>
      <c r="C923" s="218"/>
      <c r="D923" s="192" t="s">
        <v>165</v>
      </c>
      <c r="E923" s="219" t="s">
        <v>19</v>
      </c>
      <c r="F923" s="220" t="s">
        <v>183</v>
      </c>
      <c r="G923" s="218"/>
      <c r="H923" s="221">
        <v>629.714</v>
      </c>
      <c r="I923" s="222"/>
      <c r="J923" s="218"/>
      <c r="K923" s="218"/>
      <c r="L923" s="223"/>
      <c r="M923" s="224"/>
      <c r="N923" s="225"/>
      <c r="O923" s="225"/>
      <c r="P923" s="225"/>
      <c r="Q923" s="225"/>
      <c r="R923" s="225"/>
      <c r="S923" s="225"/>
      <c r="T923" s="226"/>
      <c r="AT923" s="227" t="s">
        <v>165</v>
      </c>
      <c r="AU923" s="227" t="s">
        <v>86</v>
      </c>
      <c r="AV923" s="15" t="s">
        <v>163</v>
      </c>
      <c r="AW923" s="15" t="s">
        <v>37</v>
      </c>
      <c r="AX923" s="15" t="s">
        <v>84</v>
      </c>
      <c r="AY923" s="227" t="s">
        <v>157</v>
      </c>
    </row>
    <row r="924" spans="1:65" s="2" customFormat="1" ht="14.4" customHeight="1">
      <c r="A924" s="36"/>
      <c r="B924" s="37"/>
      <c r="C924" s="239" t="s">
        <v>927</v>
      </c>
      <c r="D924" s="239" t="s">
        <v>311</v>
      </c>
      <c r="E924" s="240" t="s">
        <v>928</v>
      </c>
      <c r="F924" s="241" t="s">
        <v>929</v>
      </c>
      <c r="G924" s="242" t="s">
        <v>176</v>
      </c>
      <c r="H924" s="243">
        <v>636.011</v>
      </c>
      <c r="I924" s="244"/>
      <c r="J924" s="245">
        <f>ROUND(I924*H924,2)</f>
        <v>0</v>
      </c>
      <c r="K924" s="246"/>
      <c r="L924" s="247"/>
      <c r="M924" s="248" t="s">
        <v>19</v>
      </c>
      <c r="N924" s="249" t="s">
        <v>47</v>
      </c>
      <c r="O924" s="66"/>
      <c r="P924" s="186">
        <f>O924*H924</f>
        <v>0</v>
      </c>
      <c r="Q924" s="186">
        <v>0.176</v>
      </c>
      <c r="R924" s="186">
        <f>Q924*H924</f>
        <v>111.937936</v>
      </c>
      <c r="S924" s="186">
        <v>0</v>
      </c>
      <c r="T924" s="187">
        <f>S924*H924</f>
        <v>0</v>
      </c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R924" s="188" t="s">
        <v>211</v>
      </c>
      <c r="AT924" s="188" t="s">
        <v>311</v>
      </c>
      <c r="AU924" s="188" t="s">
        <v>86</v>
      </c>
      <c r="AY924" s="19" t="s">
        <v>157</v>
      </c>
      <c r="BE924" s="189">
        <f>IF(N924="základní",J924,0)</f>
        <v>0</v>
      </c>
      <c r="BF924" s="189">
        <f>IF(N924="snížená",J924,0)</f>
        <v>0</v>
      </c>
      <c r="BG924" s="189">
        <f>IF(N924="zákl. přenesená",J924,0)</f>
        <v>0</v>
      </c>
      <c r="BH924" s="189">
        <f>IF(N924="sníž. přenesená",J924,0)</f>
        <v>0</v>
      </c>
      <c r="BI924" s="189">
        <f>IF(N924="nulová",J924,0)</f>
        <v>0</v>
      </c>
      <c r="BJ924" s="19" t="s">
        <v>84</v>
      </c>
      <c r="BK924" s="189">
        <f>ROUND(I924*H924,2)</f>
        <v>0</v>
      </c>
      <c r="BL924" s="19" t="s">
        <v>163</v>
      </c>
      <c r="BM924" s="188" t="s">
        <v>930</v>
      </c>
    </row>
    <row r="925" spans="1:47" s="2" customFormat="1" ht="10">
      <c r="A925" s="36"/>
      <c r="B925" s="37"/>
      <c r="C925" s="38"/>
      <c r="D925" s="212" t="s">
        <v>178</v>
      </c>
      <c r="E925" s="38"/>
      <c r="F925" s="213" t="s">
        <v>931</v>
      </c>
      <c r="G925" s="38"/>
      <c r="H925" s="38"/>
      <c r="I925" s="214"/>
      <c r="J925" s="38"/>
      <c r="K925" s="38"/>
      <c r="L925" s="41"/>
      <c r="M925" s="215"/>
      <c r="N925" s="216"/>
      <c r="O925" s="66"/>
      <c r="P925" s="66"/>
      <c r="Q925" s="66"/>
      <c r="R925" s="66"/>
      <c r="S925" s="66"/>
      <c r="T925" s="67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T925" s="19" t="s">
        <v>178</v>
      </c>
      <c r="AU925" s="19" t="s">
        <v>86</v>
      </c>
    </row>
    <row r="926" spans="2:51" s="14" customFormat="1" ht="10">
      <c r="B926" s="201"/>
      <c r="C926" s="202"/>
      <c r="D926" s="192" t="s">
        <v>165</v>
      </c>
      <c r="E926" s="203" t="s">
        <v>19</v>
      </c>
      <c r="F926" s="204" t="s">
        <v>932</v>
      </c>
      <c r="G926" s="202"/>
      <c r="H926" s="205">
        <v>629.714</v>
      </c>
      <c r="I926" s="206"/>
      <c r="J926" s="202"/>
      <c r="K926" s="202"/>
      <c r="L926" s="207"/>
      <c r="M926" s="208"/>
      <c r="N926" s="209"/>
      <c r="O926" s="209"/>
      <c r="P926" s="209"/>
      <c r="Q926" s="209"/>
      <c r="R926" s="209"/>
      <c r="S926" s="209"/>
      <c r="T926" s="210"/>
      <c r="AT926" s="211" t="s">
        <v>165</v>
      </c>
      <c r="AU926" s="211" t="s">
        <v>86</v>
      </c>
      <c r="AV926" s="14" t="s">
        <v>86</v>
      </c>
      <c r="AW926" s="14" t="s">
        <v>37</v>
      </c>
      <c r="AX926" s="14" t="s">
        <v>84</v>
      </c>
      <c r="AY926" s="211" t="s">
        <v>157</v>
      </c>
    </row>
    <row r="927" spans="2:51" s="14" customFormat="1" ht="10">
      <c r="B927" s="201"/>
      <c r="C927" s="202"/>
      <c r="D927" s="192" t="s">
        <v>165</v>
      </c>
      <c r="E927" s="202"/>
      <c r="F927" s="204" t="s">
        <v>933</v>
      </c>
      <c r="G927" s="202"/>
      <c r="H927" s="205">
        <v>636.011</v>
      </c>
      <c r="I927" s="206"/>
      <c r="J927" s="202"/>
      <c r="K927" s="202"/>
      <c r="L927" s="207"/>
      <c r="M927" s="208"/>
      <c r="N927" s="209"/>
      <c r="O927" s="209"/>
      <c r="P927" s="209"/>
      <c r="Q927" s="209"/>
      <c r="R927" s="209"/>
      <c r="S927" s="209"/>
      <c r="T927" s="210"/>
      <c r="AT927" s="211" t="s">
        <v>165</v>
      </c>
      <c r="AU927" s="211" t="s">
        <v>86</v>
      </c>
      <c r="AV927" s="14" t="s">
        <v>86</v>
      </c>
      <c r="AW927" s="14" t="s">
        <v>4</v>
      </c>
      <c r="AX927" s="14" t="s">
        <v>84</v>
      </c>
      <c r="AY927" s="211" t="s">
        <v>157</v>
      </c>
    </row>
    <row r="928" spans="1:65" s="2" customFormat="1" ht="34.75" customHeight="1">
      <c r="A928" s="36"/>
      <c r="B928" s="37"/>
      <c r="C928" s="176" t="s">
        <v>934</v>
      </c>
      <c r="D928" s="176" t="s">
        <v>159</v>
      </c>
      <c r="E928" s="177" t="s">
        <v>935</v>
      </c>
      <c r="F928" s="178" t="s">
        <v>936</v>
      </c>
      <c r="G928" s="179" t="s">
        <v>176</v>
      </c>
      <c r="H928" s="180">
        <v>8.708</v>
      </c>
      <c r="I928" s="181"/>
      <c r="J928" s="182">
        <f>ROUND(I928*H928,2)</f>
        <v>0</v>
      </c>
      <c r="K928" s="183"/>
      <c r="L928" s="41"/>
      <c r="M928" s="184" t="s">
        <v>19</v>
      </c>
      <c r="N928" s="185" t="s">
        <v>47</v>
      </c>
      <c r="O928" s="66"/>
      <c r="P928" s="186">
        <f>O928*H928</f>
        <v>0</v>
      </c>
      <c r="Q928" s="186">
        <v>0.135</v>
      </c>
      <c r="R928" s="186">
        <f>Q928*H928</f>
        <v>1.17558</v>
      </c>
      <c r="S928" s="186">
        <v>0</v>
      </c>
      <c r="T928" s="187">
        <f>S928*H928</f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188" t="s">
        <v>163</v>
      </c>
      <c r="AT928" s="188" t="s">
        <v>159</v>
      </c>
      <c r="AU928" s="188" t="s">
        <v>86</v>
      </c>
      <c r="AY928" s="19" t="s">
        <v>157</v>
      </c>
      <c r="BE928" s="189">
        <f>IF(N928="základní",J928,0)</f>
        <v>0</v>
      </c>
      <c r="BF928" s="189">
        <f>IF(N928="snížená",J928,0)</f>
        <v>0</v>
      </c>
      <c r="BG928" s="189">
        <f>IF(N928="zákl. přenesená",J928,0)</f>
        <v>0</v>
      </c>
      <c r="BH928" s="189">
        <f>IF(N928="sníž. přenesená",J928,0)</f>
        <v>0</v>
      </c>
      <c r="BI928" s="189">
        <f>IF(N928="nulová",J928,0)</f>
        <v>0</v>
      </c>
      <c r="BJ928" s="19" t="s">
        <v>84</v>
      </c>
      <c r="BK928" s="189">
        <f>ROUND(I928*H928,2)</f>
        <v>0</v>
      </c>
      <c r="BL928" s="19" t="s">
        <v>163</v>
      </c>
      <c r="BM928" s="188" t="s">
        <v>937</v>
      </c>
    </row>
    <row r="929" spans="1:47" s="2" customFormat="1" ht="10">
      <c r="A929" s="36"/>
      <c r="B929" s="37"/>
      <c r="C929" s="38"/>
      <c r="D929" s="212" t="s">
        <v>178</v>
      </c>
      <c r="E929" s="38"/>
      <c r="F929" s="213" t="s">
        <v>938</v>
      </c>
      <c r="G929" s="38"/>
      <c r="H929" s="38"/>
      <c r="I929" s="214"/>
      <c r="J929" s="38"/>
      <c r="K929" s="38"/>
      <c r="L929" s="41"/>
      <c r="M929" s="215"/>
      <c r="N929" s="216"/>
      <c r="O929" s="66"/>
      <c r="P929" s="66"/>
      <c r="Q929" s="66"/>
      <c r="R929" s="66"/>
      <c r="S929" s="66"/>
      <c r="T929" s="67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T929" s="19" t="s">
        <v>178</v>
      </c>
      <c r="AU929" s="19" t="s">
        <v>86</v>
      </c>
    </row>
    <row r="930" spans="2:51" s="13" customFormat="1" ht="10">
      <c r="B930" s="190"/>
      <c r="C930" s="191"/>
      <c r="D930" s="192" t="s">
        <v>165</v>
      </c>
      <c r="E930" s="193" t="s">
        <v>19</v>
      </c>
      <c r="F930" s="194" t="s">
        <v>257</v>
      </c>
      <c r="G930" s="191"/>
      <c r="H930" s="193" t="s">
        <v>19</v>
      </c>
      <c r="I930" s="195"/>
      <c r="J930" s="191"/>
      <c r="K930" s="191"/>
      <c r="L930" s="196"/>
      <c r="M930" s="197"/>
      <c r="N930" s="198"/>
      <c r="O930" s="198"/>
      <c r="P930" s="198"/>
      <c r="Q930" s="198"/>
      <c r="R930" s="198"/>
      <c r="S930" s="198"/>
      <c r="T930" s="199"/>
      <c r="AT930" s="200" t="s">
        <v>165</v>
      </c>
      <c r="AU930" s="200" t="s">
        <v>86</v>
      </c>
      <c r="AV930" s="13" t="s">
        <v>84</v>
      </c>
      <c r="AW930" s="13" t="s">
        <v>37</v>
      </c>
      <c r="AX930" s="13" t="s">
        <v>76</v>
      </c>
      <c r="AY930" s="200" t="s">
        <v>157</v>
      </c>
    </row>
    <row r="931" spans="2:51" s="13" customFormat="1" ht="10">
      <c r="B931" s="190"/>
      <c r="C931" s="191"/>
      <c r="D931" s="192" t="s">
        <v>165</v>
      </c>
      <c r="E931" s="193" t="s">
        <v>19</v>
      </c>
      <c r="F931" s="194" t="s">
        <v>583</v>
      </c>
      <c r="G931" s="191"/>
      <c r="H931" s="193" t="s">
        <v>19</v>
      </c>
      <c r="I931" s="195"/>
      <c r="J931" s="191"/>
      <c r="K931" s="191"/>
      <c r="L931" s="196"/>
      <c r="M931" s="197"/>
      <c r="N931" s="198"/>
      <c r="O931" s="198"/>
      <c r="P931" s="198"/>
      <c r="Q931" s="198"/>
      <c r="R931" s="198"/>
      <c r="S931" s="198"/>
      <c r="T931" s="199"/>
      <c r="AT931" s="200" t="s">
        <v>165</v>
      </c>
      <c r="AU931" s="200" t="s">
        <v>86</v>
      </c>
      <c r="AV931" s="13" t="s">
        <v>84</v>
      </c>
      <c r="AW931" s="13" t="s">
        <v>37</v>
      </c>
      <c r="AX931" s="13" t="s">
        <v>76</v>
      </c>
      <c r="AY931" s="200" t="s">
        <v>157</v>
      </c>
    </row>
    <row r="932" spans="2:51" s="13" customFormat="1" ht="10">
      <c r="B932" s="190"/>
      <c r="C932" s="191"/>
      <c r="D932" s="192" t="s">
        <v>165</v>
      </c>
      <c r="E932" s="193" t="s">
        <v>19</v>
      </c>
      <c r="F932" s="194" t="s">
        <v>939</v>
      </c>
      <c r="G932" s="191"/>
      <c r="H932" s="193" t="s">
        <v>19</v>
      </c>
      <c r="I932" s="195"/>
      <c r="J932" s="191"/>
      <c r="K932" s="191"/>
      <c r="L932" s="196"/>
      <c r="M932" s="197"/>
      <c r="N932" s="198"/>
      <c r="O932" s="198"/>
      <c r="P932" s="198"/>
      <c r="Q932" s="198"/>
      <c r="R932" s="198"/>
      <c r="S932" s="198"/>
      <c r="T932" s="199"/>
      <c r="AT932" s="200" t="s">
        <v>165</v>
      </c>
      <c r="AU932" s="200" t="s">
        <v>86</v>
      </c>
      <c r="AV932" s="13" t="s">
        <v>84</v>
      </c>
      <c r="AW932" s="13" t="s">
        <v>37</v>
      </c>
      <c r="AX932" s="13" t="s">
        <v>76</v>
      </c>
      <c r="AY932" s="200" t="s">
        <v>157</v>
      </c>
    </row>
    <row r="933" spans="2:51" s="14" customFormat="1" ht="10">
      <c r="B933" s="201"/>
      <c r="C933" s="202"/>
      <c r="D933" s="192" t="s">
        <v>165</v>
      </c>
      <c r="E933" s="203" t="s">
        <v>19</v>
      </c>
      <c r="F933" s="204" t="s">
        <v>940</v>
      </c>
      <c r="G933" s="202"/>
      <c r="H933" s="205">
        <v>8.708</v>
      </c>
      <c r="I933" s="206"/>
      <c r="J933" s="202"/>
      <c r="K933" s="202"/>
      <c r="L933" s="207"/>
      <c r="M933" s="208"/>
      <c r="N933" s="209"/>
      <c r="O933" s="209"/>
      <c r="P933" s="209"/>
      <c r="Q933" s="209"/>
      <c r="R933" s="209"/>
      <c r="S933" s="209"/>
      <c r="T933" s="210"/>
      <c r="AT933" s="211" t="s">
        <v>165</v>
      </c>
      <c r="AU933" s="211" t="s">
        <v>86</v>
      </c>
      <c r="AV933" s="14" t="s">
        <v>86</v>
      </c>
      <c r="AW933" s="14" t="s">
        <v>37</v>
      </c>
      <c r="AX933" s="14" t="s">
        <v>76</v>
      </c>
      <c r="AY933" s="211" t="s">
        <v>157</v>
      </c>
    </row>
    <row r="934" spans="2:51" s="15" customFormat="1" ht="10">
      <c r="B934" s="217"/>
      <c r="C934" s="218"/>
      <c r="D934" s="192" t="s">
        <v>165</v>
      </c>
      <c r="E934" s="219" t="s">
        <v>19</v>
      </c>
      <c r="F934" s="220" t="s">
        <v>183</v>
      </c>
      <c r="G934" s="218"/>
      <c r="H934" s="221">
        <v>8.708</v>
      </c>
      <c r="I934" s="222"/>
      <c r="J934" s="218"/>
      <c r="K934" s="218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165</v>
      </c>
      <c r="AU934" s="227" t="s">
        <v>86</v>
      </c>
      <c r="AV934" s="15" t="s">
        <v>163</v>
      </c>
      <c r="AW934" s="15" t="s">
        <v>37</v>
      </c>
      <c r="AX934" s="15" t="s">
        <v>84</v>
      </c>
      <c r="AY934" s="227" t="s">
        <v>157</v>
      </c>
    </row>
    <row r="935" spans="1:65" s="2" customFormat="1" ht="14.4" customHeight="1">
      <c r="A935" s="36"/>
      <c r="B935" s="37"/>
      <c r="C935" s="239" t="s">
        <v>941</v>
      </c>
      <c r="D935" s="239" t="s">
        <v>311</v>
      </c>
      <c r="E935" s="240" t="s">
        <v>942</v>
      </c>
      <c r="F935" s="241" t="s">
        <v>943</v>
      </c>
      <c r="G935" s="242" t="s">
        <v>176</v>
      </c>
      <c r="H935" s="243">
        <v>9.579</v>
      </c>
      <c r="I935" s="244"/>
      <c r="J935" s="245">
        <f>ROUND(I935*H935,2)</f>
        <v>0</v>
      </c>
      <c r="K935" s="246"/>
      <c r="L935" s="247"/>
      <c r="M935" s="248" t="s">
        <v>19</v>
      </c>
      <c r="N935" s="249" t="s">
        <v>47</v>
      </c>
      <c r="O935" s="66"/>
      <c r="P935" s="186">
        <f>O935*H935</f>
        <v>0</v>
      </c>
      <c r="Q935" s="186">
        <v>0.15</v>
      </c>
      <c r="R935" s="186">
        <f>Q935*H935</f>
        <v>1.43685</v>
      </c>
      <c r="S935" s="186">
        <v>0</v>
      </c>
      <c r="T935" s="187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88" t="s">
        <v>211</v>
      </c>
      <c r="AT935" s="188" t="s">
        <v>311</v>
      </c>
      <c r="AU935" s="188" t="s">
        <v>86</v>
      </c>
      <c r="AY935" s="19" t="s">
        <v>157</v>
      </c>
      <c r="BE935" s="189">
        <f>IF(N935="základní",J935,0)</f>
        <v>0</v>
      </c>
      <c r="BF935" s="189">
        <f>IF(N935="snížená",J935,0)</f>
        <v>0</v>
      </c>
      <c r="BG935" s="189">
        <f>IF(N935="zákl. přenesená",J935,0)</f>
        <v>0</v>
      </c>
      <c r="BH935" s="189">
        <f>IF(N935="sníž. přenesená",J935,0)</f>
        <v>0</v>
      </c>
      <c r="BI935" s="189">
        <f>IF(N935="nulová",J935,0)</f>
        <v>0</v>
      </c>
      <c r="BJ935" s="19" t="s">
        <v>84</v>
      </c>
      <c r="BK935" s="189">
        <f>ROUND(I935*H935,2)</f>
        <v>0</v>
      </c>
      <c r="BL935" s="19" t="s">
        <v>163</v>
      </c>
      <c r="BM935" s="188" t="s">
        <v>944</v>
      </c>
    </row>
    <row r="936" spans="2:51" s="13" customFormat="1" ht="10">
      <c r="B936" s="190"/>
      <c r="C936" s="191"/>
      <c r="D936" s="192" t="s">
        <v>165</v>
      </c>
      <c r="E936" s="193" t="s">
        <v>19</v>
      </c>
      <c r="F936" s="194" t="s">
        <v>257</v>
      </c>
      <c r="G936" s="191"/>
      <c r="H936" s="193" t="s">
        <v>19</v>
      </c>
      <c r="I936" s="195"/>
      <c r="J936" s="191"/>
      <c r="K936" s="191"/>
      <c r="L936" s="196"/>
      <c r="M936" s="197"/>
      <c r="N936" s="198"/>
      <c r="O936" s="198"/>
      <c r="P936" s="198"/>
      <c r="Q936" s="198"/>
      <c r="R936" s="198"/>
      <c r="S936" s="198"/>
      <c r="T936" s="199"/>
      <c r="AT936" s="200" t="s">
        <v>165</v>
      </c>
      <c r="AU936" s="200" t="s">
        <v>86</v>
      </c>
      <c r="AV936" s="13" t="s">
        <v>84</v>
      </c>
      <c r="AW936" s="13" t="s">
        <v>37</v>
      </c>
      <c r="AX936" s="13" t="s">
        <v>76</v>
      </c>
      <c r="AY936" s="200" t="s">
        <v>157</v>
      </c>
    </row>
    <row r="937" spans="2:51" s="13" customFormat="1" ht="10">
      <c r="B937" s="190"/>
      <c r="C937" s="191"/>
      <c r="D937" s="192" t="s">
        <v>165</v>
      </c>
      <c r="E937" s="193" t="s">
        <v>19</v>
      </c>
      <c r="F937" s="194" t="s">
        <v>583</v>
      </c>
      <c r="G937" s="191"/>
      <c r="H937" s="193" t="s">
        <v>19</v>
      </c>
      <c r="I937" s="195"/>
      <c r="J937" s="191"/>
      <c r="K937" s="191"/>
      <c r="L937" s="196"/>
      <c r="M937" s="197"/>
      <c r="N937" s="198"/>
      <c r="O937" s="198"/>
      <c r="P937" s="198"/>
      <c r="Q937" s="198"/>
      <c r="R937" s="198"/>
      <c r="S937" s="198"/>
      <c r="T937" s="199"/>
      <c r="AT937" s="200" t="s">
        <v>165</v>
      </c>
      <c r="AU937" s="200" t="s">
        <v>86</v>
      </c>
      <c r="AV937" s="13" t="s">
        <v>84</v>
      </c>
      <c r="AW937" s="13" t="s">
        <v>37</v>
      </c>
      <c r="AX937" s="13" t="s">
        <v>76</v>
      </c>
      <c r="AY937" s="200" t="s">
        <v>157</v>
      </c>
    </row>
    <row r="938" spans="2:51" s="14" customFormat="1" ht="10">
      <c r="B938" s="201"/>
      <c r="C938" s="202"/>
      <c r="D938" s="192" t="s">
        <v>165</v>
      </c>
      <c r="E938" s="203" t="s">
        <v>19</v>
      </c>
      <c r="F938" s="204" t="s">
        <v>945</v>
      </c>
      <c r="G938" s="202"/>
      <c r="H938" s="205">
        <v>8.708</v>
      </c>
      <c r="I938" s="206"/>
      <c r="J938" s="202"/>
      <c r="K938" s="202"/>
      <c r="L938" s="207"/>
      <c r="M938" s="208"/>
      <c r="N938" s="209"/>
      <c r="O938" s="209"/>
      <c r="P938" s="209"/>
      <c r="Q938" s="209"/>
      <c r="R938" s="209"/>
      <c r="S938" s="209"/>
      <c r="T938" s="210"/>
      <c r="AT938" s="211" t="s">
        <v>165</v>
      </c>
      <c r="AU938" s="211" t="s">
        <v>86</v>
      </c>
      <c r="AV938" s="14" t="s">
        <v>86</v>
      </c>
      <c r="AW938" s="14" t="s">
        <v>37</v>
      </c>
      <c r="AX938" s="14" t="s">
        <v>84</v>
      </c>
      <c r="AY938" s="211" t="s">
        <v>157</v>
      </c>
    </row>
    <row r="939" spans="2:51" s="14" customFormat="1" ht="10">
      <c r="B939" s="201"/>
      <c r="C939" s="202"/>
      <c r="D939" s="192" t="s">
        <v>165</v>
      </c>
      <c r="E939" s="202"/>
      <c r="F939" s="204" t="s">
        <v>946</v>
      </c>
      <c r="G939" s="202"/>
      <c r="H939" s="205">
        <v>9.579</v>
      </c>
      <c r="I939" s="206"/>
      <c r="J939" s="202"/>
      <c r="K939" s="202"/>
      <c r="L939" s="207"/>
      <c r="M939" s="208"/>
      <c r="N939" s="209"/>
      <c r="O939" s="209"/>
      <c r="P939" s="209"/>
      <c r="Q939" s="209"/>
      <c r="R939" s="209"/>
      <c r="S939" s="209"/>
      <c r="T939" s="210"/>
      <c r="AT939" s="211" t="s">
        <v>165</v>
      </c>
      <c r="AU939" s="211" t="s">
        <v>86</v>
      </c>
      <c r="AV939" s="14" t="s">
        <v>86</v>
      </c>
      <c r="AW939" s="14" t="s">
        <v>4</v>
      </c>
      <c r="AX939" s="14" t="s">
        <v>84</v>
      </c>
      <c r="AY939" s="211" t="s">
        <v>157</v>
      </c>
    </row>
    <row r="940" spans="1:65" s="2" customFormat="1" ht="34.75" customHeight="1">
      <c r="A940" s="36"/>
      <c r="B940" s="37"/>
      <c r="C940" s="176" t="s">
        <v>947</v>
      </c>
      <c r="D940" s="176" t="s">
        <v>159</v>
      </c>
      <c r="E940" s="177" t="s">
        <v>948</v>
      </c>
      <c r="F940" s="178" t="s">
        <v>949</v>
      </c>
      <c r="G940" s="179" t="s">
        <v>176</v>
      </c>
      <c r="H940" s="180">
        <v>145.923</v>
      </c>
      <c r="I940" s="181"/>
      <c r="J940" s="182">
        <f>ROUND(I940*H940,2)</f>
        <v>0</v>
      </c>
      <c r="K940" s="183"/>
      <c r="L940" s="41"/>
      <c r="M940" s="184" t="s">
        <v>19</v>
      </c>
      <c r="N940" s="185" t="s">
        <v>47</v>
      </c>
      <c r="O940" s="66"/>
      <c r="P940" s="186">
        <f>O940*H940</f>
        <v>0</v>
      </c>
      <c r="Q940" s="186">
        <v>0.135</v>
      </c>
      <c r="R940" s="186">
        <f>Q940*H940</f>
        <v>19.699605000000002</v>
      </c>
      <c r="S940" s="186">
        <v>0</v>
      </c>
      <c r="T940" s="187">
        <f>S940*H940</f>
        <v>0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188" t="s">
        <v>163</v>
      </c>
      <c r="AT940" s="188" t="s">
        <v>159</v>
      </c>
      <c r="AU940" s="188" t="s">
        <v>86</v>
      </c>
      <c r="AY940" s="19" t="s">
        <v>157</v>
      </c>
      <c r="BE940" s="189">
        <f>IF(N940="základní",J940,0)</f>
        <v>0</v>
      </c>
      <c r="BF940" s="189">
        <f>IF(N940="snížená",J940,0)</f>
        <v>0</v>
      </c>
      <c r="BG940" s="189">
        <f>IF(N940="zákl. přenesená",J940,0)</f>
        <v>0</v>
      </c>
      <c r="BH940" s="189">
        <f>IF(N940="sníž. přenesená",J940,0)</f>
        <v>0</v>
      </c>
      <c r="BI940" s="189">
        <f>IF(N940="nulová",J940,0)</f>
        <v>0</v>
      </c>
      <c r="BJ940" s="19" t="s">
        <v>84</v>
      </c>
      <c r="BK940" s="189">
        <f>ROUND(I940*H940,2)</f>
        <v>0</v>
      </c>
      <c r="BL940" s="19" t="s">
        <v>163</v>
      </c>
      <c r="BM940" s="188" t="s">
        <v>950</v>
      </c>
    </row>
    <row r="941" spans="2:51" s="13" customFormat="1" ht="10">
      <c r="B941" s="190"/>
      <c r="C941" s="191"/>
      <c r="D941" s="192" t="s">
        <v>165</v>
      </c>
      <c r="E941" s="193" t="s">
        <v>19</v>
      </c>
      <c r="F941" s="194" t="s">
        <v>257</v>
      </c>
      <c r="G941" s="191"/>
      <c r="H941" s="193" t="s">
        <v>19</v>
      </c>
      <c r="I941" s="195"/>
      <c r="J941" s="191"/>
      <c r="K941" s="191"/>
      <c r="L941" s="196"/>
      <c r="M941" s="197"/>
      <c r="N941" s="198"/>
      <c r="O941" s="198"/>
      <c r="P941" s="198"/>
      <c r="Q941" s="198"/>
      <c r="R941" s="198"/>
      <c r="S941" s="198"/>
      <c r="T941" s="199"/>
      <c r="AT941" s="200" t="s">
        <v>165</v>
      </c>
      <c r="AU941" s="200" t="s">
        <v>86</v>
      </c>
      <c r="AV941" s="13" t="s">
        <v>84</v>
      </c>
      <c r="AW941" s="13" t="s">
        <v>37</v>
      </c>
      <c r="AX941" s="13" t="s">
        <v>76</v>
      </c>
      <c r="AY941" s="200" t="s">
        <v>157</v>
      </c>
    </row>
    <row r="942" spans="2:51" s="13" customFormat="1" ht="10">
      <c r="B942" s="190"/>
      <c r="C942" s="191"/>
      <c r="D942" s="192" t="s">
        <v>165</v>
      </c>
      <c r="E942" s="193" t="s">
        <v>19</v>
      </c>
      <c r="F942" s="194" t="s">
        <v>583</v>
      </c>
      <c r="G942" s="191"/>
      <c r="H942" s="193" t="s">
        <v>19</v>
      </c>
      <c r="I942" s="195"/>
      <c r="J942" s="191"/>
      <c r="K942" s="191"/>
      <c r="L942" s="196"/>
      <c r="M942" s="197"/>
      <c r="N942" s="198"/>
      <c r="O942" s="198"/>
      <c r="P942" s="198"/>
      <c r="Q942" s="198"/>
      <c r="R942" s="198"/>
      <c r="S942" s="198"/>
      <c r="T942" s="199"/>
      <c r="AT942" s="200" t="s">
        <v>165</v>
      </c>
      <c r="AU942" s="200" t="s">
        <v>86</v>
      </c>
      <c r="AV942" s="13" t="s">
        <v>84</v>
      </c>
      <c r="AW942" s="13" t="s">
        <v>37</v>
      </c>
      <c r="AX942" s="13" t="s">
        <v>76</v>
      </c>
      <c r="AY942" s="200" t="s">
        <v>157</v>
      </c>
    </row>
    <row r="943" spans="2:51" s="13" customFormat="1" ht="10">
      <c r="B943" s="190"/>
      <c r="C943" s="191"/>
      <c r="D943" s="192" t="s">
        <v>165</v>
      </c>
      <c r="E943" s="193" t="s">
        <v>19</v>
      </c>
      <c r="F943" s="194" t="s">
        <v>951</v>
      </c>
      <c r="G943" s="191"/>
      <c r="H943" s="193" t="s">
        <v>19</v>
      </c>
      <c r="I943" s="195"/>
      <c r="J943" s="191"/>
      <c r="K943" s="191"/>
      <c r="L943" s="196"/>
      <c r="M943" s="197"/>
      <c r="N943" s="198"/>
      <c r="O943" s="198"/>
      <c r="P943" s="198"/>
      <c r="Q943" s="198"/>
      <c r="R943" s="198"/>
      <c r="S943" s="198"/>
      <c r="T943" s="199"/>
      <c r="AT943" s="200" t="s">
        <v>165</v>
      </c>
      <c r="AU943" s="200" t="s">
        <v>86</v>
      </c>
      <c r="AV943" s="13" t="s">
        <v>84</v>
      </c>
      <c r="AW943" s="13" t="s">
        <v>37</v>
      </c>
      <c r="AX943" s="13" t="s">
        <v>76</v>
      </c>
      <c r="AY943" s="200" t="s">
        <v>157</v>
      </c>
    </row>
    <row r="944" spans="2:51" s="14" customFormat="1" ht="10">
      <c r="B944" s="201"/>
      <c r="C944" s="202"/>
      <c r="D944" s="192" t="s">
        <v>165</v>
      </c>
      <c r="E944" s="203" t="s">
        <v>19</v>
      </c>
      <c r="F944" s="204" t="s">
        <v>952</v>
      </c>
      <c r="G944" s="202"/>
      <c r="H944" s="205">
        <v>342.308</v>
      </c>
      <c r="I944" s="206"/>
      <c r="J944" s="202"/>
      <c r="K944" s="202"/>
      <c r="L944" s="207"/>
      <c r="M944" s="208"/>
      <c r="N944" s="209"/>
      <c r="O944" s="209"/>
      <c r="P944" s="209"/>
      <c r="Q944" s="209"/>
      <c r="R944" s="209"/>
      <c r="S944" s="209"/>
      <c r="T944" s="210"/>
      <c r="AT944" s="211" t="s">
        <v>165</v>
      </c>
      <c r="AU944" s="211" t="s">
        <v>86</v>
      </c>
      <c r="AV944" s="14" t="s">
        <v>86</v>
      </c>
      <c r="AW944" s="14" t="s">
        <v>37</v>
      </c>
      <c r="AX944" s="14" t="s">
        <v>76</v>
      </c>
      <c r="AY944" s="211" t="s">
        <v>157</v>
      </c>
    </row>
    <row r="945" spans="2:51" s="14" customFormat="1" ht="10">
      <c r="B945" s="201"/>
      <c r="C945" s="202"/>
      <c r="D945" s="192" t="s">
        <v>165</v>
      </c>
      <c r="E945" s="203" t="s">
        <v>19</v>
      </c>
      <c r="F945" s="204" t="s">
        <v>953</v>
      </c>
      <c r="G945" s="202"/>
      <c r="H945" s="205">
        <v>-196.385</v>
      </c>
      <c r="I945" s="206"/>
      <c r="J945" s="202"/>
      <c r="K945" s="202"/>
      <c r="L945" s="207"/>
      <c r="M945" s="208"/>
      <c r="N945" s="209"/>
      <c r="O945" s="209"/>
      <c r="P945" s="209"/>
      <c r="Q945" s="209"/>
      <c r="R945" s="209"/>
      <c r="S945" s="209"/>
      <c r="T945" s="210"/>
      <c r="AT945" s="211" t="s">
        <v>165</v>
      </c>
      <c r="AU945" s="211" t="s">
        <v>86</v>
      </c>
      <c r="AV945" s="14" t="s">
        <v>86</v>
      </c>
      <c r="AW945" s="14" t="s">
        <v>37</v>
      </c>
      <c r="AX945" s="14" t="s">
        <v>76</v>
      </c>
      <c r="AY945" s="211" t="s">
        <v>157</v>
      </c>
    </row>
    <row r="946" spans="2:51" s="16" customFormat="1" ht="10">
      <c r="B946" s="228"/>
      <c r="C946" s="229"/>
      <c r="D946" s="192" t="s">
        <v>165</v>
      </c>
      <c r="E946" s="230" t="s">
        <v>19</v>
      </c>
      <c r="F946" s="231" t="s">
        <v>190</v>
      </c>
      <c r="G946" s="229"/>
      <c r="H946" s="232">
        <v>145.923</v>
      </c>
      <c r="I946" s="233"/>
      <c r="J946" s="229"/>
      <c r="K946" s="229"/>
      <c r="L946" s="234"/>
      <c r="M946" s="235"/>
      <c r="N946" s="236"/>
      <c r="O946" s="236"/>
      <c r="P946" s="236"/>
      <c r="Q946" s="236"/>
      <c r="R946" s="236"/>
      <c r="S946" s="236"/>
      <c r="T946" s="237"/>
      <c r="AT946" s="238" t="s">
        <v>165</v>
      </c>
      <c r="AU946" s="238" t="s">
        <v>86</v>
      </c>
      <c r="AV946" s="16" t="s">
        <v>173</v>
      </c>
      <c r="AW946" s="16" t="s">
        <v>37</v>
      </c>
      <c r="AX946" s="16" t="s">
        <v>76</v>
      </c>
      <c r="AY946" s="238" t="s">
        <v>157</v>
      </c>
    </row>
    <row r="947" spans="2:51" s="15" customFormat="1" ht="10">
      <c r="B947" s="217"/>
      <c r="C947" s="218"/>
      <c r="D947" s="192" t="s">
        <v>165</v>
      </c>
      <c r="E947" s="219" t="s">
        <v>19</v>
      </c>
      <c r="F947" s="220" t="s">
        <v>183</v>
      </c>
      <c r="G947" s="218"/>
      <c r="H947" s="221">
        <v>145.923</v>
      </c>
      <c r="I947" s="222"/>
      <c r="J947" s="218"/>
      <c r="K947" s="218"/>
      <c r="L947" s="223"/>
      <c r="M947" s="224"/>
      <c r="N947" s="225"/>
      <c r="O947" s="225"/>
      <c r="P947" s="225"/>
      <c r="Q947" s="225"/>
      <c r="R947" s="225"/>
      <c r="S947" s="225"/>
      <c r="T947" s="226"/>
      <c r="AT947" s="227" t="s">
        <v>165</v>
      </c>
      <c r="AU947" s="227" t="s">
        <v>86</v>
      </c>
      <c r="AV947" s="15" t="s">
        <v>163</v>
      </c>
      <c r="AW947" s="15" t="s">
        <v>37</v>
      </c>
      <c r="AX947" s="15" t="s">
        <v>84</v>
      </c>
      <c r="AY947" s="227" t="s">
        <v>157</v>
      </c>
    </row>
    <row r="948" spans="1:65" s="2" customFormat="1" ht="14.4" customHeight="1">
      <c r="A948" s="36"/>
      <c r="B948" s="37"/>
      <c r="C948" s="239" t="s">
        <v>954</v>
      </c>
      <c r="D948" s="239" t="s">
        <v>311</v>
      </c>
      <c r="E948" s="240" t="s">
        <v>955</v>
      </c>
      <c r="F948" s="241" t="s">
        <v>956</v>
      </c>
      <c r="G948" s="242" t="s">
        <v>176</v>
      </c>
      <c r="H948" s="243">
        <v>156.138</v>
      </c>
      <c r="I948" s="244"/>
      <c r="J948" s="245">
        <f>ROUND(I948*H948,2)</f>
        <v>0</v>
      </c>
      <c r="K948" s="246"/>
      <c r="L948" s="247"/>
      <c r="M948" s="248" t="s">
        <v>19</v>
      </c>
      <c r="N948" s="249" t="s">
        <v>47</v>
      </c>
      <c r="O948" s="66"/>
      <c r="P948" s="186">
        <f>O948*H948</f>
        <v>0</v>
      </c>
      <c r="Q948" s="186">
        <v>0.15</v>
      </c>
      <c r="R948" s="186">
        <f>Q948*H948</f>
        <v>23.4207</v>
      </c>
      <c r="S948" s="186">
        <v>0</v>
      </c>
      <c r="T948" s="187">
        <f>S948*H948</f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88" t="s">
        <v>211</v>
      </c>
      <c r="AT948" s="188" t="s">
        <v>311</v>
      </c>
      <c r="AU948" s="188" t="s">
        <v>86</v>
      </c>
      <c r="AY948" s="19" t="s">
        <v>157</v>
      </c>
      <c r="BE948" s="189">
        <f>IF(N948="základní",J948,0)</f>
        <v>0</v>
      </c>
      <c r="BF948" s="189">
        <f>IF(N948="snížená",J948,0)</f>
        <v>0</v>
      </c>
      <c r="BG948" s="189">
        <f>IF(N948="zákl. přenesená",J948,0)</f>
        <v>0</v>
      </c>
      <c r="BH948" s="189">
        <f>IF(N948="sníž. přenesená",J948,0)</f>
        <v>0</v>
      </c>
      <c r="BI948" s="189">
        <f>IF(N948="nulová",J948,0)</f>
        <v>0</v>
      </c>
      <c r="BJ948" s="19" t="s">
        <v>84</v>
      </c>
      <c r="BK948" s="189">
        <f>ROUND(I948*H948,2)</f>
        <v>0</v>
      </c>
      <c r="BL948" s="19" t="s">
        <v>163</v>
      </c>
      <c r="BM948" s="188" t="s">
        <v>957</v>
      </c>
    </row>
    <row r="949" spans="2:51" s="13" customFormat="1" ht="10">
      <c r="B949" s="190"/>
      <c r="C949" s="191"/>
      <c r="D949" s="192" t="s">
        <v>165</v>
      </c>
      <c r="E949" s="193" t="s">
        <v>19</v>
      </c>
      <c r="F949" s="194" t="s">
        <v>257</v>
      </c>
      <c r="G949" s="191"/>
      <c r="H949" s="193" t="s">
        <v>19</v>
      </c>
      <c r="I949" s="195"/>
      <c r="J949" s="191"/>
      <c r="K949" s="191"/>
      <c r="L949" s="196"/>
      <c r="M949" s="197"/>
      <c r="N949" s="198"/>
      <c r="O949" s="198"/>
      <c r="P949" s="198"/>
      <c r="Q949" s="198"/>
      <c r="R949" s="198"/>
      <c r="S949" s="198"/>
      <c r="T949" s="199"/>
      <c r="AT949" s="200" t="s">
        <v>165</v>
      </c>
      <c r="AU949" s="200" t="s">
        <v>86</v>
      </c>
      <c r="AV949" s="13" t="s">
        <v>84</v>
      </c>
      <c r="AW949" s="13" t="s">
        <v>37</v>
      </c>
      <c r="AX949" s="13" t="s">
        <v>76</v>
      </c>
      <c r="AY949" s="200" t="s">
        <v>157</v>
      </c>
    </row>
    <row r="950" spans="2:51" s="13" customFormat="1" ht="10">
      <c r="B950" s="190"/>
      <c r="C950" s="191"/>
      <c r="D950" s="192" t="s">
        <v>165</v>
      </c>
      <c r="E950" s="193" t="s">
        <v>19</v>
      </c>
      <c r="F950" s="194" t="s">
        <v>583</v>
      </c>
      <c r="G950" s="191"/>
      <c r="H950" s="193" t="s">
        <v>19</v>
      </c>
      <c r="I950" s="195"/>
      <c r="J950" s="191"/>
      <c r="K950" s="191"/>
      <c r="L950" s="196"/>
      <c r="M950" s="197"/>
      <c r="N950" s="198"/>
      <c r="O950" s="198"/>
      <c r="P950" s="198"/>
      <c r="Q950" s="198"/>
      <c r="R950" s="198"/>
      <c r="S950" s="198"/>
      <c r="T950" s="199"/>
      <c r="AT950" s="200" t="s">
        <v>165</v>
      </c>
      <c r="AU950" s="200" t="s">
        <v>86</v>
      </c>
      <c r="AV950" s="13" t="s">
        <v>84</v>
      </c>
      <c r="AW950" s="13" t="s">
        <v>37</v>
      </c>
      <c r="AX950" s="13" t="s">
        <v>76</v>
      </c>
      <c r="AY950" s="200" t="s">
        <v>157</v>
      </c>
    </row>
    <row r="951" spans="2:51" s="13" customFormat="1" ht="10">
      <c r="B951" s="190"/>
      <c r="C951" s="191"/>
      <c r="D951" s="192" t="s">
        <v>165</v>
      </c>
      <c r="E951" s="193" t="s">
        <v>19</v>
      </c>
      <c r="F951" s="194" t="s">
        <v>958</v>
      </c>
      <c r="G951" s="191"/>
      <c r="H951" s="193" t="s">
        <v>19</v>
      </c>
      <c r="I951" s="195"/>
      <c r="J951" s="191"/>
      <c r="K951" s="191"/>
      <c r="L951" s="196"/>
      <c r="M951" s="197"/>
      <c r="N951" s="198"/>
      <c r="O951" s="198"/>
      <c r="P951" s="198"/>
      <c r="Q951" s="198"/>
      <c r="R951" s="198"/>
      <c r="S951" s="198"/>
      <c r="T951" s="199"/>
      <c r="AT951" s="200" t="s">
        <v>165</v>
      </c>
      <c r="AU951" s="200" t="s">
        <v>86</v>
      </c>
      <c r="AV951" s="13" t="s">
        <v>84</v>
      </c>
      <c r="AW951" s="13" t="s">
        <v>37</v>
      </c>
      <c r="AX951" s="13" t="s">
        <v>76</v>
      </c>
      <c r="AY951" s="200" t="s">
        <v>157</v>
      </c>
    </row>
    <row r="952" spans="2:51" s="14" customFormat="1" ht="10">
      <c r="B952" s="201"/>
      <c r="C952" s="202"/>
      <c r="D952" s="192" t="s">
        <v>165</v>
      </c>
      <c r="E952" s="203" t="s">
        <v>19</v>
      </c>
      <c r="F952" s="204" t="s">
        <v>959</v>
      </c>
      <c r="G952" s="202"/>
      <c r="H952" s="205">
        <v>145.923</v>
      </c>
      <c r="I952" s="206"/>
      <c r="J952" s="202"/>
      <c r="K952" s="202"/>
      <c r="L952" s="207"/>
      <c r="M952" s="208"/>
      <c r="N952" s="209"/>
      <c r="O952" s="209"/>
      <c r="P952" s="209"/>
      <c r="Q952" s="209"/>
      <c r="R952" s="209"/>
      <c r="S952" s="209"/>
      <c r="T952" s="210"/>
      <c r="AT952" s="211" t="s">
        <v>165</v>
      </c>
      <c r="AU952" s="211" t="s">
        <v>86</v>
      </c>
      <c r="AV952" s="14" t="s">
        <v>86</v>
      </c>
      <c r="AW952" s="14" t="s">
        <v>37</v>
      </c>
      <c r="AX952" s="14" t="s">
        <v>84</v>
      </c>
      <c r="AY952" s="211" t="s">
        <v>157</v>
      </c>
    </row>
    <row r="953" spans="2:51" s="14" customFormat="1" ht="10">
      <c r="B953" s="201"/>
      <c r="C953" s="202"/>
      <c r="D953" s="192" t="s">
        <v>165</v>
      </c>
      <c r="E953" s="202"/>
      <c r="F953" s="204" t="s">
        <v>960</v>
      </c>
      <c r="G953" s="202"/>
      <c r="H953" s="205">
        <v>156.138</v>
      </c>
      <c r="I953" s="206"/>
      <c r="J953" s="202"/>
      <c r="K953" s="202"/>
      <c r="L953" s="207"/>
      <c r="M953" s="208"/>
      <c r="N953" s="209"/>
      <c r="O953" s="209"/>
      <c r="P953" s="209"/>
      <c r="Q953" s="209"/>
      <c r="R953" s="209"/>
      <c r="S953" s="209"/>
      <c r="T953" s="210"/>
      <c r="AT953" s="211" t="s">
        <v>165</v>
      </c>
      <c r="AU953" s="211" t="s">
        <v>86</v>
      </c>
      <c r="AV953" s="14" t="s">
        <v>86</v>
      </c>
      <c r="AW953" s="14" t="s">
        <v>4</v>
      </c>
      <c r="AX953" s="14" t="s">
        <v>84</v>
      </c>
      <c r="AY953" s="211" t="s">
        <v>157</v>
      </c>
    </row>
    <row r="954" spans="1:65" s="2" customFormat="1" ht="34.75" customHeight="1">
      <c r="A954" s="36"/>
      <c r="B954" s="37"/>
      <c r="C954" s="176" t="s">
        <v>961</v>
      </c>
      <c r="D954" s="176" t="s">
        <v>159</v>
      </c>
      <c r="E954" s="177" t="s">
        <v>962</v>
      </c>
      <c r="F954" s="178" t="s">
        <v>963</v>
      </c>
      <c r="G954" s="179" t="s">
        <v>176</v>
      </c>
      <c r="H954" s="180">
        <v>70.666</v>
      </c>
      <c r="I954" s="181"/>
      <c r="J954" s="182">
        <f>ROUND(I954*H954,2)</f>
        <v>0</v>
      </c>
      <c r="K954" s="183"/>
      <c r="L954" s="41"/>
      <c r="M954" s="184" t="s">
        <v>19</v>
      </c>
      <c r="N954" s="185" t="s">
        <v>47</v>
      </c>
      <c r="O954" s="66"/>
      <c r="P954" s="186">
        <f>O954*H954</f>
        <v>0</v>
      </c>
      <c r="Q954" s="186">
        <v>0.135</v>
      </c>
      <c r="R954" s="186">
        <f>Q954*H954</f>
        <v>9.53991</v>
      </c>
      <c r="S954" s="186">
        <v>0</v>
      </c>
      <c r="T954" s="187">
        <f>S954*H954</f>
        <v>0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188" t="s">
        <v>163</v>
      </c>
      <c r="AT954" s="188" t="s">
        <v>159</v>
      </c>
      <c r="AU954" s="188" t="s">
        <v>86</v>
      </c>
      <c r="AY954" s="19" t="s">
        <v>157</v>
      </c>
      <c r="BE954" s="189">
        <f>IF(N954="základní",J954,0)</f>
        <v>0</v>
      </c>
      <c r="BF954" s="189">
        <f>IF(N954="snížená",J954,0)</f>
        <v>0</v>
      </c>
      <c r="BG954" s="189">
        <f>IF(N954="zákl. přenesená",J954,0)</f>
        <v>0</v>
      </c>
      <c r="BH954" s="189">
        <f>IF(N954="sníž. přenesená",J954,0)</f>
        <v>0</v>
      </c>
      <c r="BI954" s="189">
        <f>IF(N954="nulová",J954,0)</f>
        <v>0</v>
      </c>
      <c r="BJ954" s="19" t="s">
        <v>84</v>
      </c>
      <c r="BK954" s="189">
        <f>ROUND(I954*H954,2)</f>
        <v>0</v>
      </c>
      <c r="BL954" s="19" t="s">
        <v>163</v>
      </c>
      <c r="BM954" s="188" t="s">
        <v>964</v>
      </c>
    </row>
    <row r="955" spans="1:47" s="2" customFormat="1" ht="10">
      <c r="A955" s="36"/>
      <c r="B955" s="37"/>
      <c r="C955" s="38"/>
      <c r="D955" s="212" t="s">
        <v>178</v>
      </c>
      <c r="E955" s="38"/>
      <c r="F955" s="213" t="s">
        <v>965</v>
      </c>
      <c r="G955" s="38"/>
      <c r="H955" s="38"/>
      <c r="I955" s="214"/>
      <c r="J955" s="38"/>
      <c r="K955" s="38"/>
      <c r="L955" s="41"/>
      <c r="M955" s="215"/>
      <c r="N955" s="216"/>
      <c r="O955" s="66"/>
      <c r="P955" s="66"/>
      <c r="Q955" s="66"/>
      <c r="R955" s="66"/>
      <c r="S955" s="66"/>
      <c r="T955" s="67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T955" s="19" t="s">
        <v>178</v>
      </c>
      <c r="AU955" s="19" t="s">
        <v>86</v>
      </c>
    </row>
    <row r="956" spans="2:51" s="13" customFormat="1" ht="10">
      <c r="B956" s="190"/>
      <c r="C956" s="191"/>
      <c r="D956" s="192" t="s">
        <v>165</v>
      </c>
      <c r="E956" s="193" t="s">
        <v>19</v>
      </c>
      <c r="F956" s="194" t="s">
        <v>257</v>
      </c>
      <c r="G956" s="191"/>
      <c r="H956" s="193" t="s">
        <v>19</v>
      </c>
      <c r="I956" s="195"/>
      <c r="J956" s="191"/>
      <c r="K956" s="191"/>
      <c r="L956" s="196"/>
      <c r="M956" s="197"/>
      <c r="N956" s="198"/>
      <c r="O956" s="198"/>
      <c r="P956" s="198"/>
      <c r="Q956" s="198"/>
      <c r="R956" s="198"/>
      <c r="S956" s="198"/>
      <c r="T956" s="199"/>
      <c r="AT956" s="200" t="s">
        <v>165</v>
      </c>
      <c r="AU956" s="200" t="s">
        <v>86</v>
      </c>
      <c r="AV956" s="13" t="s">
        <v>84</v>
      </c>
      <c r="AW956" s="13" t="s">
        <v>37</v>
      </c>
      <c r="AX956" s="13" t="s">
        <v>76</v>
      </c>
      <c r="AY956" s="200" t="s">
        <v>157</v>
      </c>
    </row>
    <row r="957" spans="2:51" s="13" customFormat="1" ht="10">
      <c r="B957" s="190"/>
      <c r="C957" s="191"/>
      <c r="D957" s="192" t="s">
        <v>165</v>
      </c>
      <c r="E957" s="193" t="s">
        <v>19</v>
      </c>
      <c r="F957" s="194" t="s">
        <v>583</v>
      </c>
      <c r="G957" s="191"/>
      <c r="H957" s="193" t="s">
        <v>19</v>
      </c>
      <c r="I957" s="195"/>
      <c r="J957" s="191"/>
      <c r="K957" s="191"/>
      <c r="L957" s="196"/>
      <c r="M957" s="197"/>
      <c r="N957" s="198"/>
      <c r="O957" s="198"/>
      <c r="P957" s="198"/>
      <c r="Q957" s="198"/>
      <c r="R957" s="198"/>
      <c r="S957" s="198"/>
      <c r="T957" s="199"/>
      <c r="AT957" s="200" t="s">
        <v>165</v>
      </c>
      <c r="AU957" s="200" t="s">
        <v>86</v>
      </c>
      <c r="AV957" s="13" t="s">
        <v>84</v>
      </c>
      <c r="AW957" s="13" t="s">
        <v>37</v>
      </c>
      <c r="AX957" s="13" t="s">
        <v>76</v>
      </c>
      <c r="AY957" s="200" t="s">
        <v>157</v>
      </c>
    </row>
    <row r="958" spans="2:51" s="13" customFormat="1" ht="10">
      <c r="B958" s="190"/>
      <c r="C958" s="191"/>
      <c r="D958" s="192" t="s">
        <v>165</v>
      </c>
      <c r="E958" s="193" t="s">
        <v>19</v>
      </c>
      <c r="F958" s="194" t="s">
        <v>966</v>
      </c>
      <c r="G958" s="191"/>
      <c r="H958" s="193" t="s">
        <v>19</v>
      </c>
      <c r="I958" s="195"/>
      <c r="J958" s="191"/>
      <c r="K958" s="191"/>
      <c r="L958" s="196"/>
      <c r="M958" s="197"/>
      <c r="N958" s="198"/>
      <c r="O958" s="198"/>
      <c r="P958" s="198"/>
      <c r="Q958" s="198"/>
      <c r="R958" s="198"/>
      <c r="S958" s="198"/>
      <c r="T958" s="199"/>
      <c r="AT958" s="200" t="s">
        <v>165</v>
      </c>
      <c r="AU958" s="200" t="s">
        <v>86</v>
      </c>
      <c r="AV958" s="13" t="s">
        <v>84</v>
      </c>
      <c r="AW958" s="13" t="s">
        <v>37</v>
      </c>
      <c r="AX958" s="13" t="s">
        <v>76</v>
      </c>
      <c r="AY958" s="200" t="s">
        <v>157</v>
      </c>
    </row>
    <row r="959" spans="2:51" s="14" customFormat="1" ht="10">
      <c r="B959" s="201"/>
      <c r="C959" s="202"/>
      <c r="D959" s="192" t="s">
        <v>165</v>
      </c>
      <c r="E959" s="203" t="s">
        <v>19</v>
      </c>
      <c r="F959" s="204" t="s">
        <v>967</v>
      </c>
      <c r="G959" s="202"/>
      <c r="H959" s="205">
        <v>70.666</v>
      </c>
      <c r="I959" s="206"/>
      <c r="J959" s="202"/>
      <c r="K959" s="202"/>
      <c r="L959" s="207"/>
      <c r="M959" s="208"/>
      <c r="N959" s="209"/>
      <c r="O959" s="209"/>
      <c r="P959" s="209"/>
      <c r="Q959" s="209"/>
      <c r="R959" s="209"/>
      <c r="S959" s="209"/>
      <c r="T959" s="210"/>
      <c r="AT959" s="211" t="s">
        <v>165</v>
      </c>
      <c r="AU959" s="211" t="s">
        <v>86</v>
      </c>
      <c r="AV959" s="14" t="s">
        <v>86</v>
      </c>
      <c r="AW959" s="14" t="s">
        <v>37</v>
      </c>
      <c r="AX959" s="14" t="s">
        <v>84</v>
      </c>
      <c r="AY959" s="211" t="s">
        <v>157</v>
      </c>
    </row>
    <row r="960" spans="1:65" s="2" customFormat="1" ht="14.4" customHeight="1">
      <c r="A960" s="36"/>
      <c r="B960" s="37"/>
      <c r="C960" s="239" t="s">
        <v>968</v>
      </c>
      <c r="D960" s="239" t="s">
        <v>311</v>
      </c>
      <c r="E960" s="240" t="s">
        <v>969</v>
      </c>
      <c r="F960" s="241" t="s">
        <v>970</v>
      </c>
      <c r="G960" s="242" t="s">
        <v>176</v>
      </c>
      <c r="H960" s="243">
        <v>77.733</v>
      </c>
      <c r="I960" s="244"/>
      <c r="J960" s="245">
        <f>ROUND(I960*H960,2)</f>
        <v>0</v>
      </c>
      <c r="K960" s="246"/>
      <c r="L960" s="247"/>
      <c r="M960" s="248" t="s">
        <v>19</v>
      </c>
      <c r="N960" s="249" t="s">
        <v>47</v>
      </c>
      <c r="O960" s="66"/>
      <c r="P960" s="186">
        <f>O960*H960</f>
        <v>0</v>
      </c>
      <c r="Q960" s="186">
        <v>0.15</v>
      </c>
      <c r="R960" s="186">
        <f>Q960*H960</f>
        <v>11.65995</v>
      </c>
      <c r="S960" s="186">
        <v>0</v>
      </c>
      <c r="T960" s="187">
        <f>S960*H960</f>
        <v>0</v>
      </c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R960" s="188" t="s">
        <v>211</v>
      </c>
      <c r="AT960" s="188" t="s">
        <v>311</v>
      </c>
      <c r="AU960" s="188" t="s">
        <v>86</v>
      </c>
      <c r="AY960" s="19" t="s">
        <v>157</v>
      </c>
      <c r="BE960" s="189">
        <f>IF(N960="základní",J960,0)</f>
        <v>0</v>
      </c>
      <c r="BF960" s="189">
        <f>IF(N960="snížená",J960,0)</f>
        <v>0</v>
      </c>
      <c r="BG960" s="189">
        <f>IF(N960="zákl. přenesená",J960,0)</f>
        <v>0</v>
      </c>
      <c r="BH960" s="189">
        <f>IF(N960="sníž. přenesená",J960,0)</f>
        <v>0</v>
      </c>
      <c r="BI960" s="189">
        <f>IF(N960="nulová",J960,0)</f>
        <v>0</v>
      </c>
      <c r="BJ960" s="19" t="s">
        <v>84</v>
      </c>
      <c r="BK960" s="189">
        <f>ROUND(I960*H960,2)</f>
        <v>0</v>
      </c>
      <c r="BL960" s="19" t="s">
        <v>163</v>
      </c>
      <c r="BM960" s="188" t="s">
        <v>971</v>
      </c>
    </row>
    <row r="961" spans="2:51" s="13" customFormat="1" ht="10">
      <c r="B961" s="190"/>
      <c r="C961" s="191"/>
      <c r="D961" s="192" t="s">
        <v>165</v>
      </c>
      <c r="E961" s="193" t="s">
        <v>19</v>
      </c>
      <c r="F961" s="194" t="s">
        <v>257</v>
      </c>
      <c r="G961" s="191"/>
      <c r="H961" s="193" t="s">
        <v>19</v>
      </c>
      <c r="I961" s="195"/>
      <c r="J961" s="191"/>
      <c r="K961" s="191"/>
      <c r="L961" s="196"/>
      <c r="M961" s="197"/>
      <c r="N961" s="198"/>
      <c r="O961" s="198"/>
      <c r="P961" s="198"/>
      <c r="Q961" s="198"/>
      <c r="R961" s="198"/>
      <c r="S961" s="198"/>
      <c r="T961" s="199"/>
      <c r="AT961" s="200" t="s">
        <v>165</v>
      </c>
      <c r="AU961" s="200" t="s">
        <v>86</v>
      </c>
      <c r="AV961" s="13" t="s">
        <v>84</v>
      </c>
      <c r="AW961" s="13" t="s">
        <v>37</v>
      </c>
      <c r="AX961" s="13" t="s">
        <v>76</v>
      </c>
      <c r="AY961" s="200" t="s">
        <v>157</v>
      </c>
    </row>
    <row r="962" spans="2:51" s="13" customFormat="1" ht="10">
      <c r="B962" s="190"/>
      <c r="C962" s="191"/>
      <c r="D962" s="192" t="s">
        <v>165</v>
      </c>
      <c r="E962" s="193" t="s">
        <v>19</v>
      </c>
      <c r="F962" s="194" t="s">
        <v>583</v>
      </c>
      <c r="G962" s="191"/>
      <c r="H962" s="193" t="s">
        <v>19</v>
      </c>
      <c r="I962" s="195"/>
      <c r="J962" s="191"/>
      <c r="K962" s="191"/>
      <c r="L962" s="196"/>
      <c r="M962" s="197"/>
      <c r="N962" s="198"/>
      <c r="O962" s="198"/>
      <c r="P962" s="198"/>
      <c r="Q962" s="198"/>
      <c r="R962" s="198"/>
      <c r="S962" s="198"/>
      <c r="T962" s="199"/>
      <c r="AT962" s="200" t="s">
        <v>165</v>
      </c>
      <c r="AU962" s="200" t="s">
        <v>86</v>
      </c>
      <c r="AV962" s="13" t="s">
        <v>84</v>
      </c>
      <c r="AW962" s="13" t="s">
        <v>37</v>
      </c>
      <c r="AX962" s="13" t="s">
        <v>76</v>
      </c>
      <c r="AY962" s="200" t="s">
        <v>157</v>
      </c>
    </row>
    <row r="963" spans="2:51" s="14" customFormat="1" ht="10">
      <c r="B963" s="201"/>
      <c r="C963" s="202"/>
      <c r="D963" s="192" t="s">
        <v>165</v>
      </c>
      <c r="E963" s="203" t="s">
        <v>19</v>
      </c>
      <c r="F963" s="204" t="s">
        <v>972</v>
      </c>
      <c r="G963" s="202"/>
      <c r="H963" s="205">
        <v>70.666</v>
      </c>
      <c r="I963" s="206"/>
      <c r="J963" s="202"/>
      <c r="K963" s="202"/>
      <c r="L963" s="207"/>
      <c r="M963" s="208"/>
      <c r="N963" s="209"/>
      <c r="O963" s="209"/>
      <c r="P963" s="209"/>
      <c r="Q963" s="209"/>
      <c r="R963" s="209"/>
      <c r="S963" s="209"/>
      <c r="T963" s="210"/>
      <c r="AT963" s="211" t="s">
        <v>165</v>
      </c>
      <c r="AU963" s="211" t="s">
        <v>86</v>
      </c>
      <c r="AV963" s="14" t="s">
        <v>86</v>
      </c>
      <c r="AW963" s="14" t="s">
        <v>37</v>
      </c>
      <c r="AX963" s="14" t="s">
        <v>84</v>
      </c>
      <c r="AY963" s="211" t="s">
        <v>157</v>
      </c>
    </row>
    <row r="964" spans="2:51" s="14" customFormat="1" ht="10">
      <c r="B964" s="201"/>
      <c r="C964" s="202"/>
      <c r="D964" s="192" t="s">
        <v>165</v>
      </c>
      <c r="E964" s="202"/>
      <c r="F964" s="204" t="s">
        <v>973</v>
      </c>
      <c r="G964" s="202"/>
      <c r="H964" s="205">
        <v>77.733</v>
      </c>
      <c r="I964" s="206"/>
      <c r="J964" s="202"/>
      <c r="K964" s="202"/>
      <c r="L964" s="207"/>
      <c r="M964" s="208"/>
      <c r="N964" s="209"/>
      <c r="O964" s="209"/>
      <c r="P964" s="209"/>
      <c r="Q964" s="209"/>
      <c r="R964" s="209"/>
      <c r="S964" s="209"/>
      <c r="T964" s="210"/>
      <c r="AT964" s="211" t="s">
        <v>165</v>
      </c>
      <c r="AU964" s="211" t="s">
        <v>86</v>
      </c>
      <c r="AV964" s="14" t="s">
        <v>86</v>
      </c>
      <c r="AW964" s="14" t="s">
        <v>4</v>
      </c>
      <c r="AX964" s="14" t="s">
        <v>84</v>
      </c>
      <c r="AY964" s="211" t="s">
        <v>157</v>
      </c>
    </row>
    <row r="965" spans="1:65" s="2" customFormat="1" ht="34.75" customHeight="1">
      <c r="A965" s="36"/>
      <c r="B965" s="37"/>
      <c r="C965" s="176" t="s">
        <v>974</v>
      </c>
      <c r="D965" s="176" t="s">
        <v>159</v>
      </c>
      <c r="E965" s="177" t="s">
        <v>975</v>
      </c>
      <c r="F965" s="178" t="s">
        <v>976</v>
      </c>
      <c r="G965" s="179" t="s">
        <v>176</v>
      </c>
      <c r="H965" s="180">
        <v>588.579</v>
      </c>
      <c r="I965" s="181"/>
      <c r="J965" s="182">
        <f>ROUND(I965*H965,2)</f>
        <v>0</v>
      </c>
      <c r="K965" s="183"/>
      <c r="L965" s="41"/>
      <c r="M965" s="184" t="s">
        <v>19</v>
      </c>
      <c r="N965" s="185" t="s">
        <v>47</v>
      </c>
      <c r="O965" s="66"/>
      <c r="P965" s="186">
        <f>O965*H965</f>
        <v>0</v>
      </c>
      <c r="Q965" s="186">
        <v>0.135</v>
      </c>
      <c r="R965" s="186">
        <f>Q965*H965</f>
        <v>79.458165</v>
      </c>
      <c r="S965" s="186">
        <v>0</v>
      </c>
      <c r="T965" s="187">
        <f>S965*H965</f>
        <v>0</v>
      </c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R965" s="188" t="s">
        <v>163</v>
      </c>
      <c r="AT965" s="188" t="s">
        <v>159</v>
      </c>
      <c r="AU965" s="188" t="s">
        <v>86</v>
      </c>
      <c r="AY965" s="19" t="s">
        <v>157</v>
      </c>
      <c r="BE965" s="189">
        <f>IF(N965="základní",J965,0)</f>
        <v>0</v>
      </c>
      <c r="BF965" s="189">
        <f>IF(N965="snížená",J965,0)</f>
        <v>0</v>
      </c>
      <c r="BG965" s="189">
        <f>IF(N965="zákl. přenesená",J965,0)</f>
        <v>0</v>
      </c>
      <c r="BH965" s="189">
        <f>IF(N965="sníž. přenesená",J965,0)</f>
        <v>0</v>
      </c>
      <c r="BI965" s="189">
        <f>IF(N965="nulová",J965,0)</f>
        <v>0</v>
      </c>
      <c r="BJ965" s="19" t="s">
        <v>84</v>
      </c>
      <c r="BK965" s="189">
        <f>ROUND(I965*H965,2)</f>
        <v>0</v>
      </c>
      <c r="BL965" s="19" t="s">
        <v>163</v>
      </c>
      <c r="BM965" s="188" t="s">
        <v>977</v>
      </c>
    </row>
    <row r="966" spans="1:47" s="2" customFormat="1" ht="10">
      <c r="A966" s="36"/>
      <c r="B966" s="37"/>
      <c r="C966" s="38"/>
      <c r="D966" s="212" t="s">
        <v>178</v>
      </c>
      <c r="E966" s="38"/>
      <c r="F966" s="213" t="s">
        <v>978</v>
      </c>
      <c r="G966" s="38"/>
      <c r="H966" s="38"/>
      <c r="I966" s="214"/>
      <c r="J966" s="38"/>
      <c r="K966" s="38"/>
      <c r="L966" s="41"/>
      <c r="M966" s="215"/>
      <c r="N966" s="216"/>
      <c r="O966" s="66"/>
      <c r="P966" s="66"/>
      <c r="Q966" s="66"/>
      <c r="R966" s="66"/>
      <c r="S966" s="66"/>
      <c r="T966" s="67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T966" s="19" t="s">
        <v>178</v>
      </c>
      <c r="AU966" s="19" t="s">
        <v>86</v>
      </c>
    </row>
    <row r="967" spans="2:51" s="13" customFormat="1" ht="10">
      <c r="B967" s="190"/>
      <c r="C967" s="191"/>
      <c r="D967" s="192" t="s">
        <v>165</v>
      </c>
      <c r="E967" s="193" t="s">
        <v>19</v>
      </c>
      <c r="F967" s="194" t="s">
        <v>257</v>
      </c>
      <c r="G967" s="191"/>
      <c r="H967" s="193" t="s">
        <v>19</v>
      </c>
      <c r="I967" s="195"/>
      <c r="J967" s="191"/>
      <c r="K967" s="191"/>
      <c r="L967" s="196"/>
      <c r="M967" s="197"/>
      <c r="N967" s="198"/>
      <c r="O967" s="198"/>
      <c r="P967" s="198"/>
      <c r="Q967" s="198"/>
      <c r="R967" s="198"/>
      <c r="S967" s="198"/>
      <c r="T967" s="199"/>
      <c r="AT967" s="200" t="s">
        <v>165</v>
      </c>
      <c r="AU967" s="200" t="s">
        <v>86</v>
      </c>
      <c r="AV967" s="13" t="s">
        <v>84</v>
      </c>
      <c r="AW967" s="13" t="s">
        <v>37</v>
      </c>
      <c r="AX967" s="13" t="s">
        <v>76</v>
      </c>
      <c r="AY967" s="200" t="s">
        <v>157</v>
      </c>
    </row>
    <row r="968" spans="2:51" s="13" customFormat="1" ht="10">
      <c r="B968" s="190"/>
      <c r="C968" s="191"/>
      <c r="D968" s="192" t="s">
        <v>165</v>
      </c>
      <c r="E968" s="193" t="s">
        <v>19</v>
      </c>
      <c r="F968" s="194" t="s">
        <v>583</v>
      </c>
      <c r="G968" s="191"/>
      <c r="H968" s="193" t="s">
        <v>19</v>
      </c>
      <c r="I968" s="195"/>
      <c r="J968" s="191"/>
      <c r="K968" s="191"/>
      <c r="L968" s="196"/>
      <c r="M968" s="197"/>
      <c r="N968" s="198"/>
      <c r="O968" s="198"/>
      <c r="P968" s="198"/>
      <c r="Q968" s="198"/>
      <c r="R968" s="198"/>
      <c r="S968" s="198"/>
      <c r="T968" s="199"/>
      <c r="AT968" s="200" t="s">
        <v>165</v>
      </c>
      <c r="AU968" s="200" t="s">
        <v>86</v>
      </c>
      <c r="AV968" s="13" t="s">
        <v>84</v>
      </c>
      <c r="AW968" s="13" t="s">
        <v>37</v>
      </c>
      <c r="AX968" s="13" t="s">
        <v>76</v>
      </c>
      <c r="AY968" s="200" t="s">
        <v>157</v>
      </c>
    </row>
    <row r="969" spans="2:51" s="13" customFormat="1" ht="10">
      <c r="B969" s="190"/>
      <c r="C969" s="191"/>
      <c r="D969" s="192" t="s">
        <v>165</v>
      </c>
      <c r="E969" s="193" t="s">
        <v>19</v>
      </c>
      <c r="F969" s="194" t="s">
        <v>979</v>
      </c>
      <c r="G969" s="191"/>
      <c r="H969" s="193" t="s">
        <v>19</v>
      </c>
      <c r="I969" s="195"/>
      <c r="J969" s="191"/>
      <c r="K969" s="191"/>
      <c r="L969" s="196"/>
      <c r="M969" s="197"/>
      <c r="N969" s="198"/>
      <c r="O969" s="198"/>
      <c r="P969" s="198"/>
      <c r="Q969" s="198"/>
      <c r="R969" s="198"/>
      <c r="S969" s="198"/>
      <c r="T969" s="199"/>
      <c r="AT969" s="200" t="s">
        <v>165</v>
      </c>
      <c r="AU969" s="200" t="s">
        <v>86</v>
      </c>
      <c r="AV969" s="13" t="s">
        <v>84</v>
      </c>
      <c r="AW969" s="13" t="s">
        <v>37</v>
      </c>
      <c r="AX969" s="13" t="s">
        <v>76</v>
      </c>
      <c r="AY969" s="200" t="s">
        <v>157</v>
      </c>
    </row>
    <row r="970" spans="2:51" s="14" customFormat="1" ht="10">
      <c r="B970" s="201"/>
      <c r="C970" s="202"/>
      <c r="D970" s="192" t="s">
        <v>165</v>
      </c>
      <c r="E970" s="203" t="s">
        <v>19</v>
      </c>
      <c r="F970" s="204" t="s">
        <v>980</v>
      </c>
      <c r="G970" s="202"/>
      <c r="H970" s="205">
        <v>588.579</v>
      </c>
      <c r="I970" s="206"/>
      <c r="J970" s="202"/>
      <c r="K970" s="202"/>
      <c r="L970" s="207"/>
      <c r="M970" s="208"/>
      <c r="N970" s="209"/>
      <c r="O970" s="209"/>
      <c r="P970" s="209"/>
      <c r="Q970" s="209"/>
      <c r="R970" s="209"/>
      <c r="S970" s="209"/>
      <c r="T970" s="210"/>
      <c r="AT970" s="211" t="s">
        <v>165</v>
      </c>
      <c r="AU970" s="211" t="s">
        <v>86</v>
      </c>
      <c r="AV970" s="14" t="s">
        <v>86</v>
      </c>
      <c r="AW970" s="14" t="s">
        <v>37</v>
      </c>
      <c r="AX970" s="14" t="s">
        <v>76</v>
      </c>
      <c r="AY970" s="211" t="s">
        <v>157</v>
      </c>
    </row>
    <row r="971" spans="2:51" s="15" customFormat="1" ht="10">
      <c r="B971" s="217"/>
      <c r="C971" s="218"/>
      <c r="D971" s="192" t="s">
        <v>165</v>
      </c>
      <c r="E971" s="219" t="s">
        <v>19</v>
      </c>
      <c r="F971" s="220" t="s">
        <v>183</v>
      </c>
      <c r="G971" s="218"/>
      <c r="H971" s="221">
        <v>588.579</v>
      </c>
      <c r="I971" s="222"/>
      <c r="J971" s="218"/>
      <c r="K971" s="218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165</v>
      </c>
      <c r="AU971" s="227" t="s">
        <v>86</v>
      </c>
      <c r="AV971" s="15" t="s">
        <v>163</v>
      </c>
      <c r="AW971" s="15" t="s">
        <v>37</v>
      </c>
      <c r="AX971" s="15" t="s">
        <v>84</v>
      </c>
      <c r="AY971" s="227" t="s">
        <v>157</v>
      </c>
    </row>
    <row r="972" spans="1:65" s="2" customFormat="1" ht="22.25" customHeight="1">
      <c r="A972" s="36"/>
      <c r="B972" s="37"/>
      <c r="C972" s="239" t="s">
        <v>981</v>
      </c>
      <c r="D972" s="239" t="s">
        <v>311</v>
      </c>
      <c r="E972" s="240" t="s">
        <v>982</v>
      </c>
      <c r="F972" s="241" t="s">
        <v>983</v>
      </c>
      <c r="G972" s="242" t="s">
        <v>176</v>
      </c>
      <c r="H972" s="243">
        <v>629.78</v>
      </c>
      <c r="I972" s="244"/>
      <c r="J972" s="245">
        <f>ROUND(I972*H972,2)</f>
        <v>0</v>
      </c>
      <c r="K972" s="246"/>
      <c r="L972" s="247"/>
      <c r="M972" s="248" t="s">
        <v>19</v>
      </c>
      <c r="N972" s="249" t="s">
        <v>47</v>
      </c>
      <c r="O972" s="66"/>
      <c r="P972" s="186">
        <f>O972*H972</f>
        <v>0</v>
      </c>
      <c r="Q972" s="186">
        <v>0.1</v>
      </c>
      <c r="R972" s="186">
        <f>Q972*H972</f>
        <v>62.978</v>
      </c>
      <c r="S972" s="186">
        <v>0</v>
      </c>
      <c r="T972" s="187">
        <f>S972*H972</f>
        <v>0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188" t="s">
        <v>211</v>
      </c>
      <c r="AT972" s="188" t="s">
        <v>311</v>
      </c>
      <c r="AU972" s="188" t="s">
        <v>86</v>
      </c>
      <c r="AY972" s="19" t="s">
        <v>157</v>
      </c>
      <c r="BE972" s="189">
        <f>IF(N972="základní",J972,0)</f>
        <v>0</v>
      </c>
      <c r="BF972" s="189">
        <f>IF(N972="snížená",J972,0)</f>
        <v>0</v>
      </c>
      <c r="BG972" s="189">
        <f>IF(N972="zákl. přenesená",J972,0)</f>
        <v>0</v>
      </c>
      <c r="BH972" s="189">
        <f>IF(N972="sníž. přenesená",J972,0)</f>
        <v>0</v>
      </c>
      <c r="BI972" s="189">
        <f>IF(N972="nulová",J972,0)</f>
        <v>0</v>
      </c>
      <c r="BJ972" s="19" t="s">
        <v>84</v>
      </c>
      <c r="BK972" s="189">
        <f>ROUND(I972*H972,2)</f>
        <v>0</v>
      </c>
      <c r="BL972" s="19" t="s">
        <v>163</v>
      </c>
      <c r="BM972" s="188" t="s">
        <v>984</v>
      </c>
    </row>
    <row r="973" spans="2:51" s="13" customFormat="1" ht="10">
      <c r="B973" s="190"/>
      <c r="C973" s="191"/>
      <c r="D973" s="192" t="s">
        <v>165</v>
      </c>
      <c r="E973" s="193" t="s">
        <v>19</v>
      </c>
      <c r="F973" s="194" t="s">
        <v>257</v>
      </c>
      <c r="G973" s="191"/>
      <c r="H973" s="193" t="s">
        <v>19</v>
      </c>
      <c r="I973" s="195"/>
      <c r="J973" s="191"/>
      <c r="K973" s="191"/>
      <c r="L973" s="196"/>
      <c r="M973" s="197"/>
      <c r="N973" s="198"/>
      <c r="O973" s="198"/>
      <c r="P973" s="198"/>
      <c r="Q973" s="198"/>
      <c r="R973" s="198"/>
      <c r="S973" s="198"/>
      <c r="T973" s="199"/>
      <c r="AT973" s="200" t="s">
        <v>165</v>
      </c>
      <c r="AU973" s="200" t="s">
        <v>86</v>
      </c>
      <c r="AV973" s="13" t="s">
        <v>84</v>
      </c>
      <c r="AW973" s="13" t="s">
        <v>37</v>
      </c>
      <c r="AX973" s="13" t="s">
        <v>76</v>
      </c>
      <c r="AY973" s="200" t="s">
        <v>157</v>
      </c>
    </row>
    <row r="974" spans="2:51" s="13" customFormat="1" ht="10">
      <c r="B974" s="190"/>
      <c r="C974" s="191"/>
      <c r="D974" s="192" t="s">
        <v>165</v>
      </c>
      <c r="E974" s="193" t="s">
        <v>19</v>
      </c>
      <c r="F974" s="194" t="s">
        <v>583</v>
      </c>
      <c r="G974" s="191"/>
      <c r="H974" s="193" t="s">
        <v>19</v>
      </c>
      <c r="I974" s="195"/>
      <c r="J974" s="191"/>
      <c r="K974" s="191"/>
      <c r="L974" s="196"/>
      <c r="M974" s="197"/>
      <c r="N974" s="198"/>
      <c r="O974" s="198"/>
      <c r="P974" s="198"/>
      <c r="Q974" s="198"/>
      <c r="R974" s="198"/>
      <c r="S974" s="198"/>
      <c r="T974" s="199"/>
      <c r="AT974" s="200" t="s">
        <v>165</v>
      </c>
      <c r="AU974" s="200" t="s">
        <v>86</v>
      </c>
      <c r="AV974" s="13" t="s">
        <v>84</v>
      </c>
      <c r="AW974" s="13" t="s">
        <v>37</v>
      </c>
      <c r="AX974" s="13" t="s">
        <v>76</v>
      </c>
      <c r="AY974" s="200" t="s">
        <v>157</v>
      </c>
    </row>
    <row r="975" spans="2:51" s="14" customFormat="1" ht="10">
      <c r="B975" s="201"/>
      <c r="C975" s="202"/>
      <c r="D975" s="192" t="s">
        <v>165</v>
      </c>
      <c r="E975" s="203" t="s">
        <v>19</v>
      </c>
      <c r="F975" s="204" t="s">
        <v>985</v>
      </c>
      <c r="G975" s="202"/>
      <c r="H975" s="205">
        <v>588.579</v>
      </c>
      <c r="I975" s="206"/>
      <c r="J975" s="202"/>
      <c r="K975" s="202"/>
      <c r="L975" s="207"/>
      <c r="M975" s="208"/>
      <c r="N975" s="209"/>
      <c r="O975" s="209"/>
      <c r="P975" s="209"/>
      <c r="Q975" s="209"/>
      <c r="R975" s="209"/>
      <c r="S975" s="209"/>
      <c r="T975" s="210"/>
      <c r="AT975" s="211" t="s">
        <v>165</v>
      </c>
      <c r="AU975" s="211" t="s">
        <v>86</v>
      </c>
      <c r="AV975" s="14" t="s">
        <v>86</v>
      </c>
      <c r="AW975" s="14" t="s">
        <v>37</v>
      </c>
      <c r="AX975" s="14" t="s">
        <v>84</v>
      </c>
      <c r="AY975" s="211" t="s">
        <v>157</v>
      </c>
    </row>
    <row r="976" spans="2:51" s="14" customFormat="1" ht="10">
      <c r="B976" s="201"/>
      <c r="C976" s="202"/>
      <c r="D976" s="192" t="s">
        <v>165</v>
      </c>
      <c r="E976" s="202"/>
      <c r="F976" s="204" t="s">
        <v>986</v>
      </c>
      <c r="G976" s="202"/>
      <c r="H976" s="205">
        <v>629.78</v>
      </c>
      <c r="I976" s="206"/>
      <c r="J976" s="202"/>
      <c r="K976" s="202"/>
      <c r="L976" s="207"/>
      <c r="M976" s="208"/>
      <c r="N976" s="209"/>
      <c r="O976" s="209"/>
      <c r="P976" s="209"/>
      <c r="Q976" s="209"/>
      <c r="R976" s="209"/>
      <c r="S976" s="209"/>
      <c r="T976" s="210"/>
      <c r="AT976" s="211" t="s">
        <v>165</v>
      </c>
      <c r="AU976" s="211" t="s">
        <v>86</v>
      </c>
      <c r="AV976" s="14" t="s">
        <v>86</v>
      </c>
      <c r="AW976" s="14" t="s">
        <v>4</v>
      </c>
      <c r="AX976" s="14" t="s">
        <v>84</v>
      </c>
      <c r="AY976" s="211" t="s">
        <v>157</v>
      </c>
    </row>
    <row r="977" spans="1:65" s="2" customFormat="1" ht="34.75" customHeight="1">
      <c r="A977" s="36"/>
      <c r="B977" s="37"/>
      <c r="C977" s="176" t="s">
        <v>987</v>
      </c>
      <c r="D977" s="176" t="s">
        <v>159</v>
      </c>
      <c r="E977" s="177" t="s">
        <v>988</v>
      </c>
      <c r="F977" s="178" t="s">
        <v>989</v>
      </c>
      <c r="G977" s="179" t="s">
        <v>176</v>
      </c>
      <c r="H977" s="180">
        <v>220.485</v>
      </c>
      <c r="I977" s="181"/>
      <c r="J977" s="182">
        <f>ROUND(I977*H977,2)</f>
        <v>0</v>
      </c>
      <c r="K977" s="183"/>
      <c r="L977" s="41"/>
      <c r="M977" s="184" t="s">
        <v>19</v>
      </c>
      <c r="N977" s="185" t="s">
        <v>47</v>
      </c>
      <c r="O977" s="66"/>
      <c r="P977" s="186">
        <f>O977*H977</f>
        <v>0</v>
      </c>
      <c r="Q977" s="186">
        <v>0.0888</v>
      </c>
      <c r="R977" s="186">
        <f>Q977*H977</f>
        <v>19.579068000000003</v>
      </c>
      <c r="S977" s="186">
        <v>0</v>
      </c>
      <c r="T977" s="187">
        <f>S977*H977</f>
        <v>0</v>
      </c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R977" s="188" t="s">
        <v>163</v>
      </c>
      <c r="AT977" s="188" t="s">
        <v>159</v>
      </c>
      <c r="AU977" s="188" t="s">
        <v>86</v>
      </c>
      <c r="AY977" s="19" t="s">
        <v>157</v>
      </c>
      <c r="BE977" s="189">
        <f>IF(N977="základní",J977,0)</f>
        <v>0</v>
      </c>
      <c r="BF977" s="189">
        <f>IF(N977="snížená",J977,0)</f>
        <v>0</v>
      </c>
      <c r="BG977" s="189">
        <f>IF(N977="zákl. přenesená",J977,0)</f>
        <v>0</v>
      </c>
      <c r="BH977" s="189">
        <f>IF(N977="sníž. přenesená",J977,0)</f>
        <v>0</v>
      </c>
      <c r="BI977" s="189">
        <f>IF(N977="nulová",J977,0)</f>
        <v>0</v>
      </c>
      <c r="BJ977" s="19" t="s">
        <v>84</v>
      </c>
      <c r="BK977" s="189">
        <f>ROUND(I977*H977,2)</f>
        <v>0</v>
      </c>
      <c r="BL977" s="19" t="s">
        <v>163</v>
      </c>
      <c r="BM977" s="188" t="s">
        <v>990</v>
      </c>
    </row>
    <row r="978" spans="1:47" s="2" customFormat="1" ht="10">
      <c r="A978" s="36"/>
      <c r="B978" s="37"/>
      <c r="C978" s="38"/>
      <c r="D978" s="212" t="s">
        <v>178</v>
      </c>
      <c r="E978" s="38"/>
      <c r="F978" s="213" t="s">
        <v>991</v>
      </c>
      <c r="G978" s="38"/>
      <c r="H978" s="38"/>
      <c r="I978" s="214"/>
      <c r="J978" s="38"/>
      <c r="K978" s="38"/>
      <c r="L978" s="41"/>
      <c r="M978" s="215"/>
      <c r="N978" s="216"/>
      <c r="O978" s="66"/>
      <c r="P978" s="66"/>
      <c r="Q978" s="66"/>
      <c r="R978" s="66"/>
      <c r="S978" s="66"/>
      <c r="T978" s="67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T978" s="19" t="s">
        <v>178</v>
      </c>
      <c r="AU978" s="19" t="s">
        <v>86</v>
      </c>
    </row>
    <row r="979" spans="2:51" s="13" customFormat="1" ht="10">
      <c r="B979" s="190"/>
      <c r="C979" s="191"/>
      <c r="D979" s="192" t="s">
        <v>165</v>
      </c>
      <c r="E979" s="193" t="s">
        <v>19</v>
      </c>
      <c r="F979" s="194" t="s">
        <v>257</v>
      </c>
      <c r="G979" s="191"/>
      <c r="H979" s="193" t="s">
        <v>19</v>
      </c>
      <c r="I979" s="195"/>
      <c r="J979" s="191"/>
      <c r="K979" s="191"/>
      <c r="L979" s="196"/>
      <c r="M979" s="197"/>
      <c r="N979" s="198"/>
      <c r="O979" s="198"/>
      <c r="P979" s="198"/>
      <c r="Q979" s="198"/>
      <c r="R979" s="198"/>
      <c r="S979" s="198"/>
      <c r="T979" s="199"/>
      <c r="AT979" s="200" t="s">
        <v>165</v>
      </c>
      <c r="AU979" s="200" t="s">
        <v>86</v>
      </c>
      <c r="AV979" s="13" t="s">
        <v>84</v>
      </c>
      <c r="AW979" s="13" t="s">
        <v>37</v>
      </c>
      <c r="AX979" s="13" t="s">
        <v>76</v>
      </c>
      <c r="AY979" s="200" t="s">
        <v>157</v>
      </c>
    </row>
    <row r="980" spans="2:51" s="13" customFormat="1" ht="10">
      <c r="B980" s="190"/>
      <c r="C980" s="191"/>
      <c r="D980" s="192" t="s">
        <v>165</v>
      </c>
      <c r="E980" s="193" t="s">
        <v>19</v>
      </c>
      <c r="F980" s="194" t="s">
        <v>583</v>
      </c>
      <c r="G980" s="191"/>
      <c r="H980" s="193" t="s">
        <v>19</v>
      </c>
      <c r="I980" s="195"/>
      <c r="J980" s="191"/>
      <c r="K980" s="191"/>
      <c r="L980" s="196"/>
      <c r="M980" s="197"/>
      <c r="N980" s="198"/>
      <c r="O980" s="198"/>
      <c r="P980" s="198"/>
      <c r="Q980" s="198"/>
      <c r="R980" s="198"/>
      <c r="S980" s="198"/>
      <c r="T980" s="199"/>
      <c r="AT980" s="200" t="s">
        <v>165</v>
      </c>
      <c r="AU980" s="200" t="s">
        <v>86</v>
      </c>
      <c r="AV980" s="13" t="s">
        <v>84</v>
      </c>
      <c r="AW980" s="13" t="s">
        <v>37</v>
      </c>
      <c r="AX980" s="13" t="s">
        <v>76</v>
      </c>
      <c r="AY980" s="200" t="s">
        <v>157</v>
      </c>
    </row>
    <row r="981" spans="2:51" s="13" customFormat="1" ht="10">
      <c r="B981" s="190"/>
      <c r="C981" s="191"/>
      <c r="D981" s="192" t="s">
        <v>165</v>
      </c>
      <c r="E981" s="193" t="s">
        <v>19</v>
      </c>
      <c r="F981" s="194" t="s">
        <v>992</v>
      </c>
      <c r="G981" s="191"/>
      <c r="H981" s="193" t="s">
        <v>19</v>
      </c>
      <c r="I981" s="195"/>
      <c r="J981" s="191"/>
      <c r="K981" s="191"/>
      <c r="L981" s="196"/>
      <c r="M981" s="197"/>
      <c r="N981" s="198"/>
      <c r="O981" s="198"/>
      <c r="P981" s="198"/>
      <c r="Q981" s="198"/>
      <c r="R981" s="198"/>
      <c r="S981" s="198"/>
      <c r="T981" s="199"/>
      <c r="AT981" s="200" t="s">
        <v>165</v>
      </c>
      <c r="AU981" s="200" t="s">
        <v>86</v>
      </c>
      <c r="AV981" s="13" t="s">
        <v>84</v>
      </c>
      <c r="AW981" s="13" t="s">
        <v>37</v>
      </c>
      <c r="AX981" s="13" t="s">
        <v>76</v>
      </c>
      <c r="AY981" s="200" t="s">
        <v>157</v>
      </c>
    </row>
    <row r="982" spans="2:51" s="14" customFormat="1" ht="10">
      <c r="B982" s="201"/>
      <c r="C982" s="202"/>
      <c r="D982" s="192" t="s">
        <v>165</v>
      </c>
      <c r="E982" s="203" t="s">
        <v>19</v>
      </c>
      <c r="F982" s="204" t="s">
        <v>993</v>
      </c>
      <c r="G982" s="202"/>
      <c r="H982" s="205">
        <v>109.268</v>
      </c>
      <c r="I982" s="206"/>
      <c r="J982" s="202"/>
      <c r="K982" s="202"/>
      <c r="L982" s="207"/>
      <c r="M982" s="208"/>
      <c r="N982" s="209"/>
      <c r="O982" s="209"/>
      <c r="P982" s="209"/>
      <c r="Q982" s="209"/>
      <c r="R982" s="209"/>
      <c r="S982" s="209"/>
      <c r="T982" s="210"/>
      <c r="AT982" s="211" t="s">
        <v>165</v>
      </c>
      <c r="AU982" s="211" t="s">
        <v>86</v>
      </c>
      <c r="AV982" s="14" t="s">
        <v>86</v>
      </c>
      <c r="AW982" s="14" t="s">
        <v>37</v>
      </c>
      <c r="AX982" s="14" t="s">
        <v>76</v>
      </c>
      <c r="AY982" s="211" t="s">
        <v>157</v>
      </c>
    </row>
    <row r="983" spans="2:51" s="16" customFormat="1" ht="10">
      <c r="B983" s="228"/>
      <c r="C983" s="229"/>
      <c r="D983" s="192" t="s">
        <v>165</v>
      </c>
      <c r="E983" s="230" t="s">
        <v>19</v>
      </c>
      <c r="F983" s="231" t="s">
        <v>190</v>
      </c>
      <c r="G983" s="229"/>
      <c r="H983" s="232">
        <v>109.268</v>
      </c>
      <c r="I983" s="233"/>
      <c r="J983" s="229"/>
      <c r="K983" s="229"/>
      <c r="L983" s="234"/>
      <c r="M983" s="235"/>
      <c r="N983" s="236"/>
      <c r="O983" s="236"/>
      <c r="P983" s="236"/>
      <c r="Q983" s="236"/>
      <c r="R983" s="236"/>
      <c r="S983" s="236"/>
      <c r="T983" s="237"/>
      <c r="AT983" s="238" t="s">
        <v>165</v>
      </c>
      <c r="AU983" s="238" t="s">
        <v>86</v>
      </c>
      <c r="AV983" s="16" t="s">
        <v>173</v>
      </c>
      <c r="AW983" s="16" t="s">
        <v>37</v>
      </c>
      <c r="AX983" s="16" t="s">
        <v>76</v>
      </c>
      <c r="AY983" s="238" t="s">
        <v>157</v>
      </c>
    </row>
    <row r="984" spans="2:51" s="13" customFormat="1" ht="10">
      <c r="B984" s="190"/>
      <c r="C984" s="191"/>
      <c r="D984" s="192" t="s">
        <v>165</v>
      </c>
      <c r="E984" s="193" t="s">
        <v>19</v>
      </c>
      <c r="F984" s="194" t="s">
        <v>994</v>
      </c>
      <c r="G984" s="191"/>
      <c r="H984" s="193" t="s">
        <v>19</v>
      </c>
      <c r="I984" s="195"/>
      <c r="J984" s="191"/>
      <c r="K984" s="191"/>
      <c r="L984" s="196"/>
      <c r="M984" s="197"/>
      <c r="N984" s="198"/>
      <c r="O984" s="198"/>
      <c r="P984" s="198"/>
      <c r="Q984" s="198"/>
      <c r="R984" s="198"/>
      <c r="S984" s="198"/>
      <c r="T984" s="199"/>
      <c r="AT984" s="200" t="s">
        <v>165</v>
      </c>
      <c r="AU984" s="200" t="s">
        <v>86</v>
      </c>
      <c r="AV984" s="13" t="s">
        <v>84</v>
      </c>
      <c r="AW984" s="13" t="s">
        <v>37</v>
      </c>
      <c r="AX984" s="13" t="s">
        <v>76</v>
      </c>
      <c r="AY984" s="200" t="s">
        <v>157</v>
      </c>
    </row>
    <row r="985" spans="2:51" s="14" customFormat="1" ht="10">
      <c r="B985" s="201"/>
      <c r="C985" s="202"/>
      <c r="D985" s="192" t="s">
        <v>165</v>
      </c>
      <c r="E985" s="203" t="s">
        <v>19</v>
      </c>
      <c r="F985" s="204" t="s">
        <v>995</v>
      </c>
      <c r="G985" s="202"/>
      <c r="H985" s="205">
        <v>37.536</v>
      </c>
      <c r="I985" s="206"/>
      <c r="J985" s="202"/>
      <c r="K985" s="202"/>
      <c r="L985" s="207"/>
      <c r="M985" s="208"/>
      <c r="N985" s="209"/>
      <c r="O985" s="209"/>
      <c r="P985" s="209"/>
      <c r="Q985" s="209"/>
      <c r="R985" s="209"/>
      <c r="S985" s="209"/>
      <c r="T985" s="210"/>
      <c r="AT985" s="211" t="s">
        <v>165</v>
      </c>
      <c r="AU985" s="211" t="s">
        <v>86</v>
      </c>
      <c r="AV985" s="14" t="s">
        <v>86</v>
      </c>
      <c r="AW985" s="14" t="s">
        <v>37</v>
      </c>
      <c r="AX985" s="14" t="s">
        <v>76</v>
      </c>
      <c r="AY985" s="211" t="s">
        <v>157</v>
      </c>
    </row>
    <row r="986" spans="2:51" s="14" customFormat="1" ht="10">
      <c r="B986" s="201"/>
      <c r="C986" s="202"/>
      <c r="D986" s="192" t="s">
        <v>165</v>
      </c>
      <c r="E986" s="203" t="s">
        <v>19</v>
      </c>
      <c r="F986" s="204" t="s">
        <v>996</v>
      </c>
      <c r="G986" s="202"/>
      <c r="H986" s="205">
        <v>51.706</v>
      </c>
      <c r="I986" s="206"/>
      <c r="J986" s="202"/>
      <c r="K986" s="202"/>
      <c r="L986" s="207"/>
      <c r="M986" s="208"/>
      <c r="N986" s="209"/>
      <c r="O986" s="209"/>
      <c r="P986" s="209"/>
      <c r="Q986" s="209"/>
      <c r="R986" s="209"/>
      <c r="S986" s="209"/>
      <c r="T986" s="210"/>
      <c r="AT986" s="211" t="s">
        <v>165</v>
      </c>
      <c r="AU986" s="211" t="s">
        <v>86</v>
      </c>
      <c r="AV986" s="14" t="s">
        <v>86</v>
      </c>
      <c r="AW986" s="14" t="s">
        <v>37</v>
      </c>
      <c r="AX986" s="14" t="s">
        <v>76</v>
      </c>
      <c r="AY986" s="211" t="s">
        <v>157</v>
      </c>
    </row>
    <row r="987" spans="2:51" s="16" customFormat="1" ht="10">
      <c r="B987" s="228"/>
      <c r="C987" s="229"/>
      <c r="D987" s="192" t="s">
        <v>165</v>
      </c>
      <c r="E987" s="230" t="s">
        <v>19</v>
      </c>
      <c r="F987" s="231" t="s">
        <v>997</v>
      </c>
      <c r="G987" s="229"/>
      <c r="H987" s="232">
        <v>89.242</v>
      </c>
      <c r="I987" s="233"/>
      <c r="J987" s="229"/>
      <c r="K987" s="229"/>
      <c r="L987" s="234"/>
      <c r="M987" s="235"/>
      <c r="N987" s="236"/>
      <c r="O987" s="236"/>
      <c r="P987" s="236"/>
      <c r="Q987" s="236"/>
      <c r="R987" s="236"/>
      <c r="S987" s="236"/>
      <c r="T987" s="237"/>
      <c r="AT987" s="238" t="s">
        <v>165</v>
      </c>
      <c r="AU987" s="238" t="s">
        <v>86</v>
      </c>
      <c r="AV987" s="16" t="s">
        <v>173</v>
      </c>
      <c r="AW987" s="16" t="s">
        <v>37</v>
      </c>
      <c r="AX987" s="16" t="s">
        <v>76</v>
      </c>
      <c r="AY987" s="238" t="s">
        <v>157</v>
      </c>
    </row>
    <row r="988" spans="2:51" s="13" customFormat="1" ht="10">
      <c r="B988" s="190"/>
      <c r="C988" s="191"/>
      <c r="D988" s="192" t="s">
        <v>165</v>
      </c>
      <c r="E988" s="193" t="s">
        <v>19</v>
      </c>
      <c r="F988" s="194" t="s">
        <v>998</v>
      </c>
      <c r="G988" s="191"/>
      <c r="H988" s="193" t="s">
        <v>19</v>
      </c>
      <c r="I988" s="195"/>
      <c r="J988" s="191"/>
      <c r="K988" s="191"/>
      <c r="L988" s="196"/>
      <c r="M988" s="197"/>
      <c r="N988" s="198"/>
      <c r="O988" s="198"/>
      <c r="P988" s="198"/>
      <c r="Q988" s="198"/>
      <c r="R988" s="198"/>
      <c r="S988" s="198"/>
      <c r="T988" s="199"/>
      <c r="AT988" s="200" t="s">
        <v>165</v>
      </c>
      <c r="AU988" s="200" t="s">
        <v>86</v>
      </c>
      <c r="AV988" s="13" t="s">
        <v>84</v>
      </c>
      <c r="AW988" s="13" t="s">
        <v>37</v>
      </c>
      <c r="AX988" s="13" t="s">
        <v>76</v>
      </c>
      <c r="AY988" s="200" t="s">
        <v>157</v>
      </c>
    </row>
    <row r="989" spans="2:51" s="14" customFormat="1" ht="10">
      <c r="B989" s="201"/>
      <c r="C989" s="202"/>
      <c r="D989" s="192" t="s">
        <v>165</v>
      </c>
      <c r="E989" s="203" t="s">
        <v>19</v>
      </c>
      <c r="F989" s="204" t="s">
        <v>999</v>
      </c>
      <c r="G989" s="202"/>
      <c r="H989" s="205">
        <v>21.975</v>
      </c>
      <c r="I989" s="206"/>
      <c r="J989" s="202"/>
      <c r="K989" s="202"/>
      <c r="L989" s="207"/>
      <c r="M989" s="208"/>
      <c r="N989" s="209"/>
      <c r="O989" s="209"/>
      <c r="P989" s="209"/>
      <c r="Q989" s="209"/>
      <c r="R989" s="209"/>
      <c r="S989" s="209"/>
      <c r="T989" s="210"/>
      <c r="AT989" s="211" t="s">
        <v>165</v>
      </c>
      <c r="AU989" s="211" t="s">
        <v>86</v>
      </c>
      <c r="AV989" s="14" t="s">
        <v>86</v>
      </c>
      <c r="AW989" s="14" t="s">
        <v>37</v>
      </c>
      <c r="AX989" s="14" t="s">
        <v>76</v>
      </c>
      <c r="AY989" s="211" t="s">
        <v>157</v>
      </c>
    </row>
    <row r="990" spans="2:51" s="16" customFormat="1" ht="10">
      <c r="B990" s="228"/>
      <c r="C990" s="229"/>
      <c r="D990" s="192" t="s">
        <v>165</v>
      </c>
      <c r="E990" s="230" t="s">
        <v>19</v>
      </c>
      <c r="F990" s="231" t="s">
        <v>190</v>
      </c>
      <c r="G990" s="229"/>
      <c r="H990" s="232">
        <v>21.975</v>
      </c>
      <c r="I990" s="233"/>
      <c r="J990" s="229"/>
      <c r="K990" s="229"/>
      <c r="L990" s="234"/>
      <c r="M990" s="235"/>
      <c r="N990" s="236"/>
      <c r="O990" s="236"/>
      <c r="P990" s="236"/>
      <c r="Q990" s="236"/>
      <c r="R990" s="236"/>
      <c r="S990" s="236"/>
      <c r="T990" s="237"/>
      <c r="AT990" s="238" t="s">
        <v>165</v>
      </c>
      <c r="AU990" s="238" t="s">
        <v>86</v>
      </c>
      <c r="AV990" s="16" t="s">
        <v>173</v>
      </c>
      <c r="AW990" s="16" t="s">
        <v>37</v>
      </c>
      <c r="AX990" s="16" t="s">
        <v>76</v>
      </c>
      <c r="AY990" s="238" t="s">
        <v>157</v>
      </c>
    </row>
    <row r="991" spans="2:51" s="15" customFormat="1" ht="10">
      <c r="B991" s="217"/>
      <c r="C991" s="218"/>
      <c r="D991" s="192" t="s">
        <v>165</v>
      </c>
      <c r="E991" s="219" t="s">
        <v>19</v>
      </c>
      <c r="F991" s="220" t="s">
        <v>183</v>
      </c>
      <c r="G991" s="218"/>
      <c r="H991" s="221">
        <v>220.485</v>
      </c>
      <c r="I991" s="222"/>
      <c r="J991" s="218"/>
      <c r="K991" s="218"/>
      <c r="L991" s="223"/>
      <c r="M991" s="224"/>
      <c r="N991" s="225"/>
      <c r="O991" s="225"/>
      <c r="P991" s="225"/>
      <c r="Q991" s="225"/>
      <c r="R991" s="225"/>
      <c r="S991" s="225"/>
      <c r="T991" s="226"/>
      <c r="AT991" s="227" t="s">
        <v>165</v>
      </c>
      <c r="AU991" s="227" t="s">
        <v>86</v>
      </c>
      <c r="AV991" s="15" t="s">
        <v>163</v>
      </c>
      <c r="AW991" s="15" t="s">
        <v>37</v>
      </c>
      <c r="AX991" s="15" t="s">
        <v>84</v>
      </c>
      <c r="AY991" s="227" t="s">
        <v>157</v>
      </c>
    </row>
    <row r="992" spans="1:65" s="2" customFormat="1" ht="14.4" customHeight="1">
      <c r="A992" s="36"/>
      <c r="B992" s="37"/>
      <c r="C992" s="239" t="s">
        <v>1000</v>
      </c>
      <c r="D992" s="239" t="s">
        <v>311</v>
      </c>
      <c r="E992" s="240" t="s">
        <v>1001</v>
      </c>
      <c r="F992" s="241" t="s">
        <v>1002</v>
      </c>
      <c r="G992" s="242" t="s">
        <v>176</v>
      </c>
      <c r="H992" s="243">
        <v>131.122</v>
      </c>
      <c r="I992" s="244"/>
      <c r="J992" s="245">
        <f>ROUND(I992*H992,2)</f>
        <v>0</v>
      </c>
      <c r="K992" s="246"/>
      <c r="L992" s="247"/>
      <c r="M992" s="248" t="s">
        <v>19</v>
      </c>
      <c r="N992" s="249" t="s">
        <v>47</v>
      </c>
      <c r="O992" s="66"/>
      <c r="P992" s="186">
        <f>O992*H992</f>
        <v>0</v>
      </c>
      <c r="Q992" s="186">
        <v>0.15</v>
      </c>
      <c r="R992" s="186">
        <f>Q992*H992</f>
        <v>19.668300000000002</v>
      </c>
      <c r="S992" s="186">
        <v>0</v>
      </c>
      <c r="T992" s="187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188" t="s">
        <v>211</v>
      </c>
      <c r="AT992" s="188" t="s">
        <v>311</v>
      </c>
      <c r="AU992" s="188" t="s">
        <v>86</v>
      </c>
      <c r="AY992" s="19" t="s">
        <v>157</v>
      </c>
      <c r="BE992" s="189">
        <f>IF(N992="základní",J992,0)</f>
        <v>0</v>
      </c>
      <c r="BF992" s="189">
        <f>IF(N992="snížená",J992,0)</f>
        <v>0</v>
      </c>
      <c r="BG992" s="189">
        <f>IF(N992="zákl. přenesená",J992,0)</f>
        <v>0</v>
      </c>
      <c r="BH992" s="189">
        <f>IF(N992="sníž. přenesená",J992,0)</f>
        <v>0</v>
      </c>
      <c r="BI992" s="189">
        <f>IF(N992="nulová",J992,0)</f>
        <v>0</v>
      </c>
      <c r="BJ992" s="19" t="s">
        <v>84</v>
      </c>
      <c r="BK992" s="189">
        <f>ROUND(I992*H992,2)</f>
        <v>0</v>
      </c>
      <c r="BL992" s="19" t="s">
        <v>163</v>
      </c>
      <c r="BM992" s="188" t="s">
        <v>1003</v>
      </c>
    </row>
    <row r="993" spans="2:51" s="13" customFormat="1" ht="10">
      <c r="B993" s="190"/>
      <c r="C993" s="191"/>
      <c r="D993" s="192" t="s">
        <v>165</v>
      </c>
      <c r="E993" s="193" t="s">
        <v>19</v>
      </c>
      <c r="F993" s="194" t="s">
        <v>257</v>
      </c>
      <c r="G993" s="191"/>
      <c r="H993" s="193" t="s">
        <v>19</v>
      </c>
      <c r="I993" s="195"/>
      <c r="J993" s="191"/>
      <c r="K993" s="191"/>
      <c r="L993" s="196"/>
      <c r="M993" s="197"/>
      <c r="N993" s="198"/>
      <c r="O993" s="198"/>
      <c r="P993" s="198"/>
      <c r="Q993" s="198"/>
      <c r="R993" s="198"/>
      <c r="S993" s="198"/>
      <c r="T993" s="199"/>
      <c r="AT993" s="200" t="s">
        <v>165</v>
      </c>
      <c r="AU993" s="200" t="s">
        <v>86</v>
      </c>
      <c r="AV993" s="13" t="s">
        <v>84</v>
      </c>
      <c r="AW993" s="13" t="s">
        <v>37</v>
      </c>
      <c r="AX993" s="13" t="s">
        <v>76</v>
      </c>
      <c r="AY993" s="200" t="s">
        <v>157</v>
      </c>
    </row>
    <row r="994" spans="2:51" s="13" customFormat="1" ht="10">
      <c r="B994" s="190"/>
      <c r="C994" s="191"/>
      <c r="D994" s="192" t="s">
        <v>165</v>
      </c>
      <c r="E994" s="193" t="s">
        <v>19</v>
      </c>
      <c r="F994" s="194" t="s">
        <v>583</v>
      </c>
      <c r="G994" s="191"/>
      <c r="H994" s="193" t="s">
        <v>19</v>
      </c>
      <c r="I994" s="195"/>
      <c r="J994" s="191"/>
      <c r="K994" s="191"/>
      <c r="L994" s="196"/>
      <c r="M994" s="197"/>
      <c r="N994" s="198"/>
      <c r="O994" s="198"/>
      <c r="P994" s="198"/>
      <c r="Q994" s="198"/>
      <c r="R994" s="198"/>
      <c r="S994" s="198"/>
      <c r="T994" s="199"/>
      <c r="AT994" s="200" t="s">
        <v>165</v>
      </c>
      <c r="AU994" s="200" t="s">
        <v>86</v>
      </c>
      <c r="AV994" s="13" t="s">
        <v>84</v>
      </c>
      <c r="AW994" s="13" t="s">
        <v>37</v>
      </c>
      <c r="AX994" s="13" t="s">
        <v>76</v>
      </c>
      <c r="AY994" s="200" t="s">
        <v>157</v>
      </c>
    </row>
    <row r="995" spans="2:51" s="14" customFormat="1" ht="10">
      <c r="B995" s="201"/>
      <c r="C995" s="202"/>
      <c r="D995" s="192" t="s">
        <v>165</v>
      </c>
      <c r="E995" s="203" t="s">
        <v>19</v>
      </c>
      <c r="F995" s="204" t="s">
        <v>1004</v>
      </c>
      <c r="G995" s="202"/>
      <c r="H995" s="205">
        <v>109.268</v>
      </c>
      <c r="I995" s="206"/>
      <c r="J995" s="202"/>
      <c r="K995" s="202"/>
      <c r="L995" s="207"/>
      <c r="M995" s="208"/>
      <c r="N995" s="209"/>
      <c r="O995" s="209"/>
      <c r="P995" s="209"/>
      <c r="Q995" s="209"/>
      <c r="R995" s="209"/>
      <c r="S995" s="209"/>
      <c r="T995" s="210"/>
      <c r="AT995" s="211" t="s">
        <v>165</v>
      </c>
      <c r="AU995" s="211" t="s">
        <v>86</v>
      </c>
      <c r="AV995" s="14" t="s">
        <v>86</v>
      </c>
      <c r="AW995" s="14" t="s">
        <v>37</v>
      </c>
      <c r="AX995" s="14" t="s">
        <v>84</v>
      </c>
      <c r="AY995" s="211" t="s">
        <v>157</v>
      </c>
    </row>
    <row r="996" spans="2:51" s="14" customFormat="1" ht="10">
      <c r="B996" s="201"/>
      <c r="C996" s="202"/>
      <c r="D996" s="192" t="s">
        <v>165</v>
      </c>
      <c r="E996" s="202"/>
      <c r="F996" s="204" t="s">
        <v>1005</v>
      </c>
      <c r="G996" s="202"/>
      <c r="H996" s="205">
        <v>131.122</v>
      </c>
      <c r="I996" s="206"/>
      <c r="J996" s="202"/>
      <c r="K996" s="202"/>
      <c r="L996" s="207"/>
      <c r="M996" s="208"/>
      <c r="N996" s="209"/>
      <c r="O996" s="209"/>
      <c r="P996" s="209"/>
      <c r="Q996" s="209"/>
      <c r="R996" s="209"/>
      <c r="S996" s="209"/>
      <c r="T996" s="210"/>
      <c r="AT996" s="211" t="s">
        <v>165</v>
      </c>
      <c r="AU996" s="211" t="s">
        <v>86</v>
      </c>
      <c r="AV996" s="14" t="s">
        <v>86</v>
      </c>
      <c r="AW996" s="14" t="s">
        <v>4</v>
      </c>
      <c r="AX996" s="14" t="s">
        <v>84</v>
      </c>
      <c r="AY996" s="211" t="s">
        <v>157</v>
      </c>
    </row>
    <row r="997" spans="1:65" s="2" customFormat="1" ht="14.4" customHeight="1">
      <c r="A997" s="36"/>
      <c r="B997" s="37"/>
      <c r="C997" s="239" t="s">
        <v>1006</v>
      </c>
      <c r="D997" s="239" t="s">
        <v>311</v>
      </c>
      <c r="E997" s="240" t="s">
        <v>1007</v>
      </c>
      <c r="F997" s="241" t="s">
        <v>1008</v>
      </c>
      <c r="G997" s="242" t="s">
        <v>176</v>
      </c>
      <c r="H997" s="243">
        <v>107.09</v>
      </c>
      <c r="I997" s="244"/>
      <c r="J997" s="245">
        <f>ROUND(I997*H997,2)</f>
        <v>0</v>
      </c>
      <c r="K997" s="246"/>
      <c r="L997" s="247"/>
      <c r="M997" s="248" t="s">
        <v>19</v>
      </c>
      <c r="N997" s="249" t="s">
        <v>47</v>
      </c>
      <c r="O997" s="66"/>
      <c r="P997" s="186">
        <f>O997*H997</f>
        <v>0</v>
      </c>
      <c r="Q997" s="186">
        <v>0.15</v>
      </c>
      <c r="R997" s="186">
        <f>Q997*H997</f>
        <v>16.0635</v>
      </c>
      <c r="S997" s="186">
        <v>0</v>
      </c>
      <c r="T997" s="187">
        <f>S997*H997</f>
        <v>0</v>
      </c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R997" s="188" t="s">
        <v>211</v>
      </c>
      <c r="AT997" s="188" t="s">
        <v>311</v>
      </c>
      <c r="AU997" s="188" t="s">
        <v>86</v>
      </c>
      <c r="AY997" s="19" t="s">
        <v>157</v>
      </c>
      <c r="BE997" s="189">
        <f>IF(N997="základní",J997,0)</f>
        <v>0</v>
      </c>
      <c r="BF997" s="189">
        <f>IF(N997="snížená",J997,0)</f>
        <v>0</v>
      </c>
      <c r="BG997" s="189">
        <f>IF(N997="zákl. přenesená",J997,0)</f>
        <v>0</v>
      </c>
      <c r="BH997" s="189">
        <f>IF(N997="sníž. přenesená",J997,0)</f>
        <v>0</v>
      </c>
      <c r="BI997" s="189">
        <f>IF(N997="nulová",J997,0)</f>
        <v>0</v>
      </c>
      <c r="BJ997" s="19" t="s">
        <v>84</v>
      </c>
      <c r="BK997" s="189">
        <f>ROUND(I997*H997,2)</f>
        <v>0</v>
      </c>
      <c r="BL997" s="19" t="s">
        <v>163</v>
      </c>
      <c r="BM997" s="188" t="s">
        <v>1009</v>
      </c>
    </row>
    <row r="998" spans="2:51" s="13" customFormat="1" ht="10">
      <c r="B998" s="190"/>
      <c r="C998" s="191"/>
      <c r="D998" s="192" t="s">
        <v>165</v>
      </c>
      <c r="E998" s="193" t="s">
        <v>19</v>
      </c>
      <c r="F998" s="194" t="s">
        <v>257</v>
      </c>
      <c r="G998" s="191"/>
      <c r="H998" s="193" t="s">
        <v>19</v>
      </c>
      <c r="I998" s="195"/>
      <c r="J998" s="191"/>
      <c r="K998" s="191"/>
      <c r="L998" s="196"/>
      <c r="M998" s="197"/>
      <c r="N998" s="198"/>
      <c r="O998" s="198"/>
      <c r="P998" s="198"/>
      <c r="Q998" s="198"/>
      <c r="R998" s="198"/>
      <c r="S998" s="198"/>
      <c r="T998" s="199"/>
      <c r="AT998" s="200" t="s">
        <v>165</v>
      </c>
      <c r="AU998" s="200" t="s">
        <v>86</v>
      </c>
      <c r="AV998" s="13" t="s">
        <v>84</v>
      </c>
      <c r="AW998" s="13" t="s">
        <v>37</v>
      </c>
      <c r="AX998" s="13" t="s">
        <v>76</v>
      </c>
      <c r="AY998" s="200" t="s">
        <v>157</v>
      </c>
    </row>
    <row r="999" spans="2:51" s="13" customFormat="1" ht="10">
      <c r="B999" s="190"/>
      <c r="C999" s="191"/>
      <c r="D999" s="192" t="s">
        <v>165</v>
      </c>
      <c r="E999" s="193" t="s">
        <v>19</v>
      </c>
      <c r="F999" s="194" t="s">
        <v>583</v>
      </c>
      <c r="G999" s="191"/>
      <c r="H999" s="193" t="s">
        <v>19</v>
      </c>
      <c r="I999" s="195"/>
      <c r="J999" s="191"/>
      <c r="K999" s="191"/>
      <c r="L999" s="196"/>
      <c r="M999" s="197"/>
      <c r="N999" s="198"/>
      <c r="O999" s="198"/>
      <c r="P999" s="198"/>
      <c r="Q999" s="198"/>
      <c r="R999" s="198"/>
      <c r="S999" s="198"/>
      <c r="T999" s="199"/>
      <c r="AT999" s="200" t="s">
        <v>165</v>
      </c>
      <c r="AU999" s="200" t="s">
        <v>86</v>
      </c>
      <c r="AV999" s="13" t="s">
        <v>84</v>
      </c>
      <c r="AW999" s="13" t="s">
        <v>37</v>
      </c>
      <c r="AX999" s="13" t="s">
        <v>76</v>
      </c>
      <c r="AY999" s="200" t="s">
        <v>157</v>
      </c>
    </row>
    <row r="1000" spans="2:51" s="14" customFormat="1" ht="10">
      <c r="B1000" s="201"/>
      <c r="C1000" s="202"/>
      <c r="D1000" s="192" t="s">
        <v>165</v>
      </c>
      <c r="E1000" s="203" t="s">
        <v>19</v>
      </c>
      <c r="F1000" s="204" t="s">
        <v>1010</v>
      </c>
      <c r="G1000" s="202"/>
      <c r="H1000" s="205">
        <v>89.242</v>
      </c>
      <c r="I1000" s="206"/>
      <c r="J1000" s="202"/>
      <c r="K1000" s="202"/>
      <c r="L1000" s="207"/>
      <c r="M1000" s="208"/>
      <c r="N1000" s="209"/>
      <c r="O1000" s="209"/>
      <c r="P1000" s="209"/>
      <c r="Q1000" s="209"/>
      <c r="R1000" s="209"/>
      <c r="S1000" s="209"/>
      <c r="T1000" s="210"/>
      <c r="AT1000" s="211" t="s">
        <v>165</v>
      </c>
      <c r="AU1000" s="211" t="s">
        <v>86</v>
      </c>
      <c r="AV1000" s="14" t="s">
        <v>86</v>
      </c>
      <c r="AW1000" s="14" t="s">
        <v>37</v>
      </c>
      <c r="AX1000" s="14" t="s">
        <v>84</v>
      </c>
      <c r="AY1000" s="211" t="s">
        <v>157</v>
      </c>
    </row>
    <row r="1001" spans="2:51" s="14" customFormat="1" ht="10">
      <c r="B1001" s="201"/>
      <c r="C1001" s="202"/>
      <c r="D1001" s="192" t="s">
        <v>165</v>
      </c>
      <c r="E1001" s="202"/>
      <c r="F1001" s="204" t="s">
        <v>1011</v>
      </c>
      <c r="G1001" s="202"/>
      <c r="H1001" s="205">
        <v>107.09</v>
      </c>
      <c r="I1001" s="206"/>
      <c r="J1001" s="202"/>
      <c r="K1001" s="202"/>
      <c r="L1001" s="207"/>
      <c r="M1001" s="208"/>
      <c r="N1001" s="209"/>
      <c r="O1001" s="209"/>
      <c r="P1001" s="209"/>
      <c r="Q1001" s="209"/>
      <c r="R1001" s="209"/>
      <c r="S1001" s="209"/>
      <c r="T1001" s="210"/>
      <c r="AT1001" s="211" t="s">
        <v>165</v>
      </c>
      <c r="AU1001" s="211" t="s">
        <v>86</v>
      </c>
      <c r="AV1001" s="14" t="s">
        <v>86</v>
      </c>
      <c r="AW1001" s="14" t="s">
        <v>4</v>
      </c>
      <c r="AX1001" s="14" t="s">
        <v>84</v>
      </c>
      <c r="AY1001" s="211" t="s">
        <v>157</v>
      </c>
    </row>
    <row r="1002" spans="1:65" s="2" customFormat="1" ht="14.4" customHeight="1">
      <c r="A1002" s="36"/>
      <c r="B1002" s="37"/>
      <c r="C1002" s="239" t="s">
        <v>1012</v>
      </c>
      <c r="D1002" s="239" t="s">
        <v>311</v>
      </c>
      <c r="E1002" s="240" t="s">
        <v>1013</v>
      </c>
      <c r="F1002" s="241" t="s">
        <v>1014</v>
      </c>
      <c r="G1002" s="242" t="s">
        <v>176</v>
      </c>
      <c r="H1002" s="243">
        <v>26.37</v>
      </c>
      <c r="I1002" s="244"/>
      <c r="J1002" s="245">
        <f>ROUND(I1002*H1002,2)</f>
        <v>0</v>
      </c>
      <c r="K1002" s="246"/>
      <c r="L1002" s="247"/>
      <c r="M1002" s="248" t="s">
        <v>19</v>
      </c>
      <c r="N1002" s="249" t="s">
        <v>47</v>
      </c>
      <c r="O1002" s="66"/>
      <c r="P1002" s="186">
        <f>O1002*H1002</f>
        <v>0</v>
      </c>
      <c r="Q1002" s="186">
        <v>0.15</v>
      </c>
      <c r="R1002" s="186">
        <f>Q1002*H1002</f>
        <v>3.9555</v>
      </c>
      <c r="S1002" s="186">
        <v>0</v>
      </c>
      <c r="T1002" s="187">
        <f>S1002*H1002</f>
        <v>0</v>
      </c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R1002" s="188" t="s">
        <v>211</v>
      </c>
      <c r="AT1002" s="188" t="s">
        <v>311</v>
      </c>
      <c r="AU1002" s="188" t="s">
        <v>86</v>
      </c>
      <c r="AY1002" s="19" t="s">
        <v>157</v>
      </c>
      <c r="BE1002" s="189">
        <f>IF(N1002="základní",J1002,0)</f>
        <v>0</v>
      </c>
      <c r="BF1002" s="189">
        <f>IF(N1002="snížená",J1002,0)</f>
        <v>0</v>
      </c>
      <c r="BG1002" s="189">
        <f>IF(N1002="zákl. přenesená",J1002,0)</f>
        <v>0</v>
      </c>
      <c r="BH1002" s="189">
        <f>IF(N1002="sníž. přenesená",J1002,0)</f>
        <v>0</v>
      </c>
      <c r="BI1002" s="189">
        <f>IF(N1002="nulová",J1002,0)</f>
        <v>0</v>
      </c>
      <c r="BJ1002" s="19" t="s">
        <v>84</v>
      </c>
      <c r="BK1002" s="189">
        <f>ROUND(I1002*H1002,2)</f>
        <v>0</v>
      </c>
      <c r="BL1002" s="19" t="s">
        <v>163</v>
      </c>
      <c r="BM1002" s="188" t="s">
        <v>1015</v>
      </c>
    </row>
    <row r="1003" spans="2:51" s="13" customFormat="1" ht="10">
      <c r="B1003" s="190"/>
      <c r="C1003" s="191"/>
      <c r="D1003" s="192" t="s">
        <v>165</v>
      </c>
      <c r="E1003" s="193" t="s">
        <v>19</v>
      </c>
      <c r="F1003" s="194" t="s">
        <v>257</v>
      </c>
      <c r="G1003" s="191"/>
      <c r="H1003" s="193" t="s">
        <v>19</v>
      </c>
      <c r="I1003" s="195"/>
      <c r="J1003" s="191"/>
      <c r="K1003" s="191"/>
      <c r="L1003" s="196"/>
      <c r="M1003" s="197"/>
      <c r="N1003" s="198"/>
      <c r="O1003" s="198"/>
      <c r="P1003" s="198"/>
      <c r="Q1003" s="198"/>
      <c r="R1003" s="198"/>
      <c r="S1003" s="198"/>
      <c r="T1003" s="199"/>
      <c r="AT1003" s="200" t="s">
        <v>165</v>
      </c>
      <c r="AU1003" s="200" t="s">
        <v>86</v>
      </c>
      <c r="AV1003" s="13" t="s">
        <v>84</v>
      </c>
      <c r="AW1003" s="13" t="s">
        <v>37</v>
      </c>
      <c r="AX1003" s="13" t="s">
        <v>76</v>
      </c>
      <c r="AY1003" s="200" t="s">
        <v>157</v>
      </c>
    </row>
    <row r="1004" spans="2:51" s="13" customFormat="1" ht="10">
      <c r="B1004" s="190"/>
      <c r="C1004" s="191"/>
      <c r="D1004" s="192" t="s">
        <v>165</v>
      </c>
      <c r="E1004" s="193" t="s">
        <v>19</v>
      </c>
      <c r="F1004" s="194" t="s">
        <v>583</v>
      </c>
      <c r="G1004" s="191"/>
      <c r="H1004" s="193" t="s">
        <v>19</v>
      </c>
      <c r="I1004" s="195"/>
      <c r="J1004" s="191"/>
      <c r="K1004" s="191"/>
      <c r="L1004" s="196"/>
      <c r="M1004" s="197"/>
      <c r="N1004" s="198"/>
      <c r="O1004" s="198"/>
      <c r="P1004" s="198"/>
      <c r="Q1004" s="198"/>
      <c r="R1004" s="198"/>
      <c r="S1004" s="198"/>
      <c r="T1004" s="199"/>
      <c r="AT1004" s="200" t="s">
        <v>165</v>
      </c>
      <c r="AU1004" s="200" t="s">
        <v>86</v>
      </c>
      <c r="AV1004" s="13" t="s">
        <v>84</v>
      </c>
      <c r="AW1004" s="13" t="s">
        <v>37</v>
      </c>
      <c r="AX1004" s="13" t="s">
        <v>76</v>
      </c>
      <c r="AY1004" s="200" t="s">
        <v>157</v>
      </c>
    </row>
    <row r="1005" spans="2:51" s="14" customFormat="1" ht="10">
      <c r="B1005" s="201"/>
      <c r="C1005" s="202"/>
      <c r="D1005" s="192" t="s">
        <v>165</v>
      </c>
      <c r="E1005" s="203" t="s">
        <v>19</v>
      </c>
      <c r="F1005" s="204" t="s">
        <v>1016</v>
      </c>
      <c r="G1005" s="202"/>
      <c r="H1005" s="205">
        <v>21.975</v>
      </c>
      <c r="I1005" s="206"/>
      <c r="J1005" s="202"/>
      <c r="K1005" s="202"/>
      <c r="L1005" s="207"/>
      <c r="M1005" s="208"/>
      <c r="N1005" s="209"/>
      <c r="O1005" s="209"/>
      <c r="P1005" s="209"/>
      <c r="Q1005" s="209"/>
      <c r="R1005" s="209"/>
      <c r="S1005" s="209"/>
      <c r="T1005" s="210"/>
      <c r="AT1005" s="211" t="s">
        <v>165</v>
      </c>
      <c r="AU1005" s="211" t="s">
        <v>86</v>
      </c>
      <c r="AV1005" s="14" t="s">
        <v>86</v>
      </c>
      <c r="AW1005" s="14" t="s">
        <v>37</v>
      </c>
      <c r="AX1005" s="14" t="s">
        <v>84</v>
      </c>
      <c r="AY1005" s="211" t="s">
        <v>157</v>
      </c>
    </row>
    <row r="1006" spans="2:51" s="14" customFormat="1" ht="10">
      <c r="B1006" s="201"/>
      <c r="C1006" s="202"/>
      <c r="D1006" s="192" t="s">
        <v>165</v>
      </c>
      <c r="E1006" s="202"/>
      <c r="F1006" s="204" t="s">
        <v>1017</v>
      </c>
      <c r="G1006" s="202"/>
      <c r="H1006" s="205">
        <v>26.37</v>
      </c>
      <c r="I1006" s="206"/>
      <c r="J1006" s="202"/>
      <c r="K1006" s="202"/>
      <c r="L1006" s="207"/>
      <c r="M1006" s="208"/>
      <c r="N1006" s="209"/>
      <c r="O1006" s="209"/>
      <c r="P1006" s="209"/>
      <c r="Q1006" s="209"/>
      <c r="R1006" s="209"/>
      <c r="S1006" s="209"/>
      <c r="T1006" s="210"/>
      <c r="AT1006" s="211" t="s">
        <v>165</v>
      </c>
      <c r="AU1006" s="211" t="s">
        <v>86</v>
      </c>
      <c r="AV1006" s="14" t="s">
        <v>86</v>
      </c>
      <c r="AW1006" s="14" t="s">
        <v>4</v>
      </c>
      <c r="AX1006" s="14" t="s">
        <v>84</v>
      </c>
      <c r="AY1006" s="211" t="s">
        <v>157</v>
      </c>
    </row>
    <row r="1007" spans="1:65" s="2" customFormat="1" ht="34.75" customHeight="1">
      <c r="A1007" s="36"/>
      <c r="B1007" s="37"/>
      <c r="C1007" s="176" t="s">
        <v>1018</v>
      </c>
      <c r="D1007" s="176" t="s">
        <v>159</v>
      </c>
      <c r="E1007" s="177" t="s">
        <v>1019</v>
      </c>
      <c r="F1007" s="178" t="s">
        <v>1020</v>
      </c>
      <c r="G1007" s="179" t="s">
        <v>176</v>
      </c>
      <c r="H1007" s="180">
        <v>196.385</v>
      </c>
      <c r="I1007" s="181"/>
      <c r="J1007" s="182">
        <f>ROUND(I1007*H1007,2)</f>
        <v>0</v>
      </c>
      <c r="K1007" s="183"/>
      <c r="L1007" s="41"/>
      <c r="M1007" s="184" t="s">
        <v>19</v>
      </c>
      <c r="N1007" s="185" t="s">
        <v>47</v>
      </c>
      <c r="O1007" s="66"/>
      <c r="P1007" s="186">
        <f>O1007*H1007</f>
        <v>0</v>
      </c>
      <c r="Q1007" s="186">
        <v>0.0868</v>
      </c>
      <c r="R1007" s="186">
        <f>Q1007*H1007</f>
        <v>17.046218</v>
      </c>
      <c r="S1007" s="186">
        <v>0</v>
      </c>
      <c r="T1007" s="187">
        <f>S1007*H1007</f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88" t="s">
        <v>163</v>
      </c>
      <c r="AT1007" s="188" t="s">
        <v>159</v>
      </c>
      <c r="AU1007" s="188" t="s">
        <v>86</v>
      </c>
      <c r="AY1007" s="19" t="s">
        <v>157</v>
      </c>
      <c r="BE1007" s="189">
        <f>IF(N1007="základní",J1007,0)</f>
        <v>0</v>
      </c>
      <c r="BF1007" s="189">
        <f>IF(N1007="snížená",J1007,0)</f>
        <v>0</v>
      </c>
      <c r="BG1007" s="189">
        <f>IF(N1007="zákl. přenesená",J1007,0)</f>
        <v>0</v>
      </c>
      <c r="BH1007" s="189">
        <f>IF(N1007="sníž. přenesená",J1007,0)</f>
        <v>0</v>
      </c>
      <c r="BI1007" s="189">
        <f>IF(N1007="nulová",J1007,0)</f>
        <v>0</v>
      </c>
      <c r="BJ1007" s="19" t="s">
        <v>84</v>
      </c>
      <c r="BK1007" s="189">
        <f>ROUND(I1007*H1007,2)</f>
        <v>0</v>
      </c>
      <c r="BL1007" s="19" t="s">
        <v>163</v>
      </c>
      <c r="BM1007" s="188" t="s">
        <v>1021</v>
      </c>
    </row>
    <row r="1008" spans="1:47" s="2" customFormat="1" ht="10">
      <c r="A1008" s="36"/>
      <c r="B1008" s="37"/>
      <c r="C1008" s="38"/>
      <c r="D1008" s="212" t="s">
        <v>178</v>
      </c>
      <c r="E1008" s="38"/>
      <c r="F1008" s="213" t="s">
        <v>1022</v>
      </c>
      <c r="G1008" s="38"/>
      <c r="H1008" s="38"/>
      <c r="I1008" s="214"/>
      <c r="J1008" s="38"/>
      <c r="K1008" s="38"/>
      <c r="L1008" s="41"/>
      <c r="M1008" s="215"/>
      <c r="N1008" s="216"/>
      <c r="O1008" s="66"/>
      <c r="P1008" s="66"/>
      <c r="Q1008" s="66"/>
      <c r="R1008" s="66"/>
      <c r="S1008" s="66"/>
      <c r="T1008" s="67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T1008" s="19" t="s">
        <v>178</v>
      </c>
      <c r="AU1008" s="19" t="s">
        <v>86</v>
      </c>
    </row>
    <row r="1009" spans="2:51" s="13" customFormat="1" ht="10">
      <c r="B1009" s="190"/>
      <c r="C1009" s="191"/>
      <c r="D1009" s="192" t="s">
        <v>165</v>
      </c>
      <c r="E1009" s="193" t="s">
        <v>19</v>
      </c>
      <c r="F1009" s="194" t="s">
        <v>257</v>
      </c>
      <c r="G1009" s="191"/>
      <c r="H1009" s="193" t="s">
        <v>19</v>
      </c>
      <c r="I1009" s="195"/>
      <c r="J1009" s="191"/>
      <c r="K1009" s="191"/>
      <c r="L1009" s="196"/>
      <c r="M1009" s="197"/>
      <c r="N1009" s="198"/>
      <c r="O1009" s="198"/>
      <c r="P1009" s="198"/>
      <c r="Q1009" s="198"/>
      <c r="R1009" s="198"/>
      <c r="S1009" s="198"/>
      <c r="T1009" s="199"/>
      <c r="AT1009" s="200" t="s">
        <v>165</v>
      </c>
      <c r="AU1009" s="200" t="s">
        <v>86</v>
      </c>
      <c r="AV1009" s="13" t="s">
        <v>84</v>
      </c>
      <c r="AW1009" s="13" t="s">
        <v>37</v>
      </c>
      <c r="AX1009" s="13" t="s">
        <v>76</v>
      </c>
      <c r="AY1009" s="200" t="s">
        <v>157</v>
      </c>
    </row>
    <row r="1010" spans="2:51" s="13" customFormat="1" ht="10">
      <c r="B1010" s="190"/>
      <c r="C1010" s="191"/>
      <c r="D1010" s="192" t="s">
        <v>165</v>
      </c>
      <c r="E1010" s="193" t="s">
        <v>19</v>
      </c>
      <c r="F1010" s="194" t="s">
        <v>583</v>
      </c>
      <c r="G1010" s="191"/>
      <c r="H1010" s="193" t="s">
        <v>19</v>
      </c>
      <c r="I1010" s="195"/>
      <c r="J1010" s="191"/>
      <c r="K1010" s="191"/>
      <c r="L1010" s="196"/>
      <c r="M1010" s="197"/>
      <c r="N1010" s="198"/>
      <c r="O1010" s="198"/>
      <c r="P1010" s="198"/>
      <c r="Q1010" s="198"/>
      <c r="R1010" s="198"/>
      <c r="S1010" s="198"/>
      <c r="T1010" s="199"/>
      <c r="AT1010" s="200" t="s">
        <v>165</v>
      </c>
      <c r="AU1010" s="200" t="s">
        <v>86</v>
      </c>
      <c r="AV1010" s="13" t="s">
        <v>84</v>
      </c>
      <c r="AW1010" s="13" t="s">
        <v>37</v>
      </c>
      <c r="AX1010" s="13" t="s">
        <v>76</v>
      </c>
      <c r="AY1010" s="200" t="s">
        <v>157</v>
      </c>
    </row>
    <row r="1011" spans="2:51" s="13" customFormat="1" ht="10">
      <c r="B1011" s="190"/>
      <c r="C1011" s="191"/>
      <c r="D1011" s="192" t="s">
        <v>165</v>
      </c>
      <c r="E1011" s="193" t="s">
        <v>19</v>
      </c>
      <c r="F1011" s="194" t="s">
        <v>1023</v>
      </c>
      <c r="G1011" s="191"/>
      <c r="H1011" s="193" t="s">
        <v>19</v>
      </c>
      <c r="I1011" s="195"/>
      <c r="J1011" s="191"/>
      <c r="K1011" s="191"/>
      <c r="L1011" s="196"/>
      <c r="M1011" s="197"/>
      <c r="N1011" s="198"/>
      <c r="O1011" s="198"/>
      <c r="P1011" s="198"/>
      <c r="Q1011" s="198"/>
      <c r="R1011" s="198"/>
      <c r="S1011" s="198"/>
      <c r="T1011" s="199"/>
      <c r="AT1011" s="200" t="s">
        <v>165</v>
      </c>
      <c r="AU1011" s="200" t="s">
        <v>86</v>
      </c>
      <c r="AV1011" s="13" t="s">
        <v>84</v>
      </c>
      <c r="AW1011" s="13" t="s">
        <v>37</v>
      </c>
      <c r="AX1011" s="13" t="s">
        <v>76</v>
      </c>
      <c r="AY1011" s="200" t="s">
        <v>157</v>
      </c>
    </row>
    <row r="1012" spans="2:51" s="14" customFormat="1" ht="10">
      <c r="B1012" s="201"/>
      <c r="C1012" s="202"/>
      <c r="D1012" s="192" t="s">
        <v>165</v>
      </c>
      <c r="E1012" s="203" t="s">
        <v>19</v>
      </c>
      <c r="F1012" s="204" t="s">
        <v>1024</v>
      </c>
      <c r="G1012" s="202"/>
      <c r="H1012" s="205">
        <v>196.385</v>
      </c>
      <c r="I1012" s="206"/>
      <c r="J1012" s="202"/>
      <c r="K1012" s="202"/>
      <c r="L1012" s="207"/>
      <c r="M1012" s="208"/>
      <c r="N1012" s="209"/>
      <c r="O1012" s="209"/>
      <c r="P1012" s="209"/>
      <c r="Q1012" s="209"/>
      <c r="R1012" s="209"/>
      <c r="S1012" s="209"/>
      <c r="T1012" s="210"/>
      <c r="AT1012" s="211" t="s">
        <v>165</v>
      </c>
      <c r="AU1012" s="211" t="s">
        <v>86</v>
      </c>
      <c r="AV1012" s="14" t="s">
        <v>86</v>
      </c>
      <c r="AW1012" s="14" t="s">
        <v>37</v>
      </c>
      <c r="AX1012" s="14" t="s">
        <v>76</v>
      </c>
      <c r="AY1012" s="211" t="s">
        <v>157</v>
      </c>
    </row>
    <row r="1013" spans="2:51" s="15" customFormat="1" ht="10">
      <c r="B1013" s="217"/>
      <c r="C1013" s="218"/>
      <c r="D1013" s="192" t="s">
        <v>165</v>
      </c>
      <c r="E1013" s="219" t="s">
        <v>19</v>
      </c>
      <c r="F1013" s="220" t="s">
        <v>183</v>
      </c>
      <c r="G1013" s="218"/>
      <c r="H1013" s="221">
        <v>196.385</v>
      </c>
      <c r="I1013" s="222"/>
      <c r="J1013" s="218"/>
      <c r="K1013" s="218"/>
      <c r="L1013" s="223"/>
      <c r="M1013" s="224"/>
      <c r="N1013" s="225"/>
      <c r="O1013" s="225"/>
      <c r="P1013" s="225"/>
      <c r="Q1013" s="225"/>
      <c r="R1013" s="225"/>
      <c r="S1013" s="225"/>
      <c r="T1013" s="226"/>
      <c r="AT1013" s="227" t="s">
        <v>165</v>
      </c>
      <c r="AU1013" s="227" t="s">
        <v>86</v>
      </c>
      <c r="AV1013" s="15" t="s">
        <v>163</v>
      </c>
      <c r="AW1013" s="15" t="s">
        <v>37</v>
      </c>
      <c r="AX1013" s="15" t="s">
        <v>84</v>
      </c>
      <c r="AY1013" s="227" t="s">
        <v>157</v>
      </c>
    </row>
    <row r="1014" spans="1:65" s="2" customFormat="1" ht="14.4" customHeight="1">
      <c r="A1014" s="36"/>
      <c r="B1014" s="37"/>
      <c r="C1014" s="239" t="s">
        <v>1025</v>
      </c>
      <c r="D1014" s="239" t="s">
        <v>311</v>
      </c>
      <c r="E1014" s="240" t="s">
        <v>1026</v>
      </c>
      <c r="F1014" s="241" t="s">
        <v>1027</v>
      </c>
      <c r="G1014" s="242" t="s">
        <v>176</v>
      </c>
      <c r="H1014" s="243">
        <v>216.024</v>
      </c>
      <c r="I1014" s="244"/>
      <c r="J1014" s="245">
        <f>ROUND(I1014*H1014,2)</f>
        <v>0</v>
      </c>
      <c r="K1014" s="246"/>
      <c r="L1014" s="247"/>
      <c r="M1014" s="248" t="s">
        <v>19</v>
      </c>
      <c r="N1014" s="249" t="s">
        <v>47</v>
      </c>
      <c r="O1014" s="66"/>
      <c r="P1014" s="186">
        <f>O1014*H1014</f>
        <v>0</v>
      </c>
      <c r="Q1014" s="186">
        <v>0.21</v>
      </c>
      <c r="R1014" s="186">
        <f>Q1014*H1014</f>
        <v>45.36504</v>
      </c>
      <c r="S1014" s="186">
        <v>0</v>
      </c>
      <c r="T1014" s="187">
        <f>S1014*H1014</f>
        <v>0</v>
      </c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R1014" s="188" t="s">
        <v>211</v>
      </c>
      <c r="AT1014" s="188" t="s">
        <v>311</v>
      </c>
      <c r="AU1014" s="188" t="s">
        <v>86</v>
      </c>
      <c r="AY1014" s="19" t="s">
        <v>157</v>
      </c>
      <c r="BE1014" s="189">
        <f>IF(N1014="základní",J1014,0)</f>
        <v>0</v>
      </c>
      <c r="BF1014" s="189">
        <f>IF(N1014="snížená",J1014,0)</f>
        <v>0</v>
      </c>
      <c r="BG1014" s="189">
        <f>IF(N1014="zákl. přenesená",J1014,0)</f>
        <v>0</v>
      </c>
      <c r="BH1014" s="189">
        <f>IF(N1014="sníž. přenesená",J1014,0)</f>
        <v>0</v>
      </c>
      <c r="BI1014" s="189">
        <f>IF(N1014="nulová",J1014,0)</f>
        <v>0</v>
      </c>
      <c r="BJ1014" s="19" t="s">
        <v>84</v>
      </c>
      <c r="BK1014" s="189">
        <f>ROUND(I1014*H1014,2)</f>
        <v>0</v>
      </c>
      <c r="BL1014" s="19" t="s">
        <v>163</v>
      </c>
      <c r="BM1014" s="188" t="s">
        <v>1028</v>
      </c>
    </row>
    <row r="1015" spans="2:51" s="13" customFormat="1" ht="10">
      <c r="B1015" s="190"/>
      <c r="C1015" s="191"/>
      <c r="D1015" s="192" t="s">
        <v>165</v>
      </c>
      <c r="E1015" s="193" t="s">
        <v>19</v>
      </c>
      <c r="F1015" s="194" t="s">
        <v>257</v>
      </c>
      <c r="G1015" s="191"/>
      <c r="H1015" s="193" t="s">
        <v>19</v>
      </c>
      <c r="I1015" s="195"/>
      <c r="J1015" s="191"/>
      <c r="K1015" s="191"/>
      <c r="L1015" s="196"/>
      <c r="M1015" s="197"/>
      <c r="N1015" s="198"/>
      <c r="O1015" s="198"/>
      <c r="P1015" s="198"/>
      <c r="Q1015" s="198"/>
      <c r="R1015" s="198"/>
      <c r="S1015" s="198"/>
      <c r="T1015" s="199"/>
      <c r="AT1015" s="200" t="s">
        <v>165</v>
      </c>
      <c r="AU1015" s="200" t="s">
        <v>86</v>
      </c>
      <c r="AV1015" s="13" t="s">
        <v>84</v>
      </c>
      <c r="AW1015" s="13" t="s">
        <v>37</v>
      </c>
      <c r="AX1015" s="13" t="s">
        <v>76</v>
      </c>
      <c r="AY1015" s="200" t="s">
        <v>157</v>
      </c>
    </row>
    <row r="1016" spans="2:51" s="13" customFormat="1" ht="10">
      <c r="B1016" s="190"/>
      <c r="C1016" s="191"/>
      <c r="D1016" s="192" t="s">
        <v>165</v>
      </c>
      <c r="E1016" s="193" t="s">
        <v>19</v>
      </c>
      <c r="F1016" s="194" t="s">
        <v>583</v>
      </c>
      <c r="G1016" s="191"/>
      <c r="H1016" s="193" t="s">
        <v>19</v>
      </c>
      <c r="I1016" s="195"/>
      <c r="J1016" s="191"/>
      <c r="K1016" s="191"/>
      <c r="L1016" s="196"/>
      <c r="M1016" s="197"/>
      <c r="N1016" s="198"/>
      <c r="O1016" s="198"/>
      <c r="P1016" s="198"/>
      <c r="Q1016" s="198"/>
      <c r="R1016" s="198"/>
      <c r="S1016" s="198"/>
      <c r="T1016" s="199"/>
      <c r="AT1016" s="200" t="s">
        <v>165</v>
      </c>
      <c r="AU1016" s="200" t="s">
        <v>86</v>
      </c>
      <c r="AV1016" s="13" t="s">
        <v>84</v>
      </c>
      <c r="AW1016" s="13" t="s">
        <v>37</v>
      </c>
      <c r="AX1016" s="13" t="s">
        <v>76</v>
      </c>
      <c r="AY1016" s="200" t="s">
        <v>157</v>
      </c>
    </row>
    <row r="1017" spans="2:51" s="14" customFormat="1" ht="10">
      <c r="B1017" s="201"/>
      <c r="C1017" s="202"/>
      <c r="D1017" s="192" t="s">
        <v>165</v>
      </c>
      <c r="E1017" s="203" t="s">
        <v>19</v>
      </c>
      <c r="F1017" s="204" t="s">
        <v>1029</v>
      </c>
      <c r="G1017" s="202"/>
      <c r="H1017" s="205">
        <v>196.385</v>
      </c>
      <c r="I1017" s="206"/>
      <c r="J1017" s="202"/>
      <c r="K1017" s="202"/>
      <c r="L1017" s="207"/>
      <c r="M1017" s="208"/>
      <c r="N1017" s="209"/>
      <c r="O1017" s="209"/>
      <c r="P1017" s="209"/>
      <c r="Q1017" s="209"/>
      <c r="R1017" s="209"/>
      <c r="S1017" s="209"/>
      <c r="T1017" s="210"/>
      <c r="AT1017" s="211" t="s">
        <v>165</v>
      </c>
      <c r="AU1017" s="211" t="s">
        <v>86</v>
      </c>
      <c r="AV1017" s="14" t="s">
        <v>86</v>
      </c>
      <c r="AW1017" s="14" t="s">
        <v>37</v>
      </c>
      <c r="AX1017" s="14" t="s">
        <v>84</v>
      </c>
      <c r="AY1017" s="211" t="s">
        <v>157</v>
      </c>
    </row>
    <row r="1018" spans="2:51" s="14" customFormat="1" ht="10">
      <c r="B1018" s="201"/>
      <c r="C1018" s="202"/>
      <c r="D1018" s="192" t="s">
        <v>165</v>
      </c>
      <c r="E1018" s="202"/>
      <c r="F1018" s="204" t="s">
        <v>1030</v>
      </c>
      <c r="G1018" s="202"/>
      <c r="H1018" s="205">
        <v>216.024</v>
      </c>
      <c r="I1018" s="206"/>
      <c r="J1018" s="202"/>
      <c r="K1018" s="202"/>
      <c r="L1018" s="207"/>
      <c r="M1018" s="208"/>
      <c r="N1018" s="209"/>
      <c r="O1018" s="209"/>
      <c r="P1018" s="209"/>
      <c r="Q1018" s="209"/>
      <c r="R1018" s="209"/>
      <c r="S1018" s="209"/>
      <c r="T1018" s="210"/>
      <c r="AT1018" s="211" t="s">
        <v>165</v>
      </c>
      <c r="AU1018" s="211" t="s">
        <v>86</v>
      </c>
      <c r="AV1018" s="14" t="s">
        <v>86</v>
      </c>
      <c r="AW1018" s="14" t="s">
        <v>4</v>
      </c>
      <c r="AX1018" s="14" t="s">
        <v>84</v>
      </c>
      <c r="AY1018" s="211" t="s">
        <v>157</v>
      </c>
    </row>
    <row r="1019" spans="1:65" s="2" customFormat="1" ht="40.25" customHeight="1">
      <c r="A1019" s="36"/>
      <c r="B1019" s="37"/>
      <c r="C1019" s="176" t="s">
        <v>1031</v>
      </c>
      <c r="D1019" s="176" t="s">
        <v>159</v>
      </c>
      <c r="E1019" s="177" t="s">
        <v>1032</v>
      </c>
      <c r="F1019" s="178" t="s">
        <v>1033</v>
      </c>
      <c r="G1019" s="179" t="s">
        <v>176</v>
      </c>
      <c r="H1019" s="180">
        <v>326.848</v>
      </c>
      <c r="I1019" s="181"/>
      <c r="J1019" s="182">
        <f>ROUND(I1019*H1019,2)</f>
        <v>0</v>
      </c>
      <c r="K1019" s="183"/>
      <c r="L1019" s="41"/>
      <c r="M1019" s="184" t="s">
        <v>19</v>
      </c>
      <c r="N1019" s="185" t="s">
        <v>47</v>
      </c>
      <c r="O1019" s="66"/>
      <c r="P1019" s="186">
        <f>O1019*H1019</f>
        <v>0</v>
      </c>
      <c r="Q1019" s="186">
        <v>0.1461</v>
      </c>
      <c r="R1019" s="186">
        <f>Q1019*H1019</f>
        <v>47.752492800000006</v>
      </c>
      <c r="S1019" s="186">
        <v>0</v>
      </c>
      <c r="T1019" s="187">
        <f>S1019*H1019</f>
        <v>0</v>
      </c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R1019" s="188" t="s">
        <v>163</v>
      </c>
      <c r="AT1019" s="188" t="s">
        <v>159</v>
      </c>
      <c r="AU1019" s="188" t="s">
        <v>86</v>
      </c>
      <c r="AY1019" s="19" t="s">
        <v>157</v>
      </c>
      <c r="BE1019" s="189">
        <f>IF(N1019="základní",J1019,0)</f>
        <v>0</v>
      </c>
      <c r="BF1019" s="189">
        <f>IF(N1019="snížená",J1019,0)</f>
        <v>0</v>
      </c>
      <c r="BG1019" s="189">
        <f>IF(N1019="zákl. přenesená",J1019,0)</f>
        <v>0</v>
      </c>
      <c r="BH1019" s="189">
        <f>IF(N1019="sníž. přenesená",J1019,0)</f>
        <v>0</v>
      </c>
      <c r="BI1019" s="189">
        <f>IF(N1019="nulová",J1019,0)</f>
        <v>0</v>
      </c>
      <c r="BJ1019" s="19" t="s">
        <v>84</v>
      </c>
      <c r="BK1019" s="189">
        <f>ROUND(I1019*H1019,2)</f>
        <v>0</v>
      </c>
      <c r="BL1019" s="19" t="s">
        <v>163</v>
      </c>
      <c r="BM1019" s="188" t="s">
        <v>1034</v>
      </c>
    </row>
    <row r="1020" spans="2:51" s="13" customFormat="1" ht="10">
      <c r="B1020" s="190"/>
      <c r="C1020" s="191"/>
      <c r="D1020" s="192" t="s">
        <v>165</v>
      </c>
      <c r="E1020" s="193" t="s">
        <v>19</v>
      </c>
      <c r="F1020" s="194" t="s">
        <v>257</v>
      </c>
      <c r="G1020" s="191"/>
      <c r="H1020" s="193" t="s">
        <v>19</v>
      </c>
      <c r="I1020" s="195"/>
      <c r="J1020" s="191"/>
      <c r="K1020" s="191"/>
      <c r="L1020" s="196"/>
      <c r="M1020" s="197"/>
      <c r="N1020" s="198"/>
      <c r="O1020" s="198"/>
      <c r="P1020" s="198"/>
      <c r="Q1020" s="198"/>
      <c r="R1020" s="198"/>
      <c r="S1020" s="198"/>
      <c r="T1020" s="199"/>
      <c r="AT1020" s="200" t="s">
        <v>165</v>
      </c>
      <c r="AU1020" s="200" t="s">
        <v>86</v>
      </c>
      <c r="AV1020" s="13" t="s">
        <v>84</v>
      </c>
      <c r="AW1020" s="13" t="s">
        <v>37</v>
      </c>
      <c r="AX1020" s="13" t="s">
        <v>76</v>
      </c>
      <c r="AY1020" s="200" t="s">
        <v>157</v>
      </c>
    </row>
    <row r="1021" spans="2:51" s="13" customFormat="1" ht="10">
      <c r="B1021" s="190"/>
      <c r="C1021" s="191"/>
      <c r="D1021" s="192" t="s">
        <v>165</v>
      </c>
      <c r="E1021" s="193" t="s">
        <v>19</v>
      </c>
      <c r="F1021" s="194" t="s">
        <v>583</v>
      </c>
      <c r="G1021" s="191"/>
      <c r="H1021" s="193" t="s">
        <v>19</v>
      </c>
      <c r="I1021" s="195"/>
      <c r="J1021" s="191"/>
      <c r="K1021" s="191"/>
      <c r="L1021" s="196"/>
      <c r="M1021" s="197"/>
      <c r="N1021" s="198"/>
      <c r="O1021" s="198"/>
      <c r="P1021" s="198"/>
      <c r="Q1021" s="198"/>
      <c r="R1021" s="198"/>
      <c r="S1021" s="198"/>
      <c r="T1021" s="199"/>
      <c r="AT1021" s="200" t="s">
        <v>165</v>
      </c>
      <c r="AU1021" s="200" t="s">
        <v>86</v>
      </c>
      <c r="AV1021" s="13" t="s">
        <v>84</v>
      </c>
      <c r="AW1021" s="13" t="s">
        <v>37</v>
      </c>
      <c r="AX1021" s="13" t="s">
        <v>76</v>
      </c>
      <c r="AY1021" s="200" t="s">
        <v>157</v>
      </c>
    </row>
    <row r="1022" spans="2:51" s="13" customFormat="1" ht="10">
      <c r="B1022" s="190"/>
      <c r="C1022" s="191"/>
      <c r="D1022" s="192" t="s">
        <v>165</v>
      </c>
      <c r="E1022" s="193" t="s">
        <v>19</v>
      </c>
      <c r="F1022" s="194" t="s">
        <v>1035</v>
      </c>
      <c r="G1022" s="191"/>
      <c r="H1022" s="193" t="s">
        <v>19</v>
      </c>
      <c r="I1022" s="195"/>
      <c r="J1022" s="191"/>
      <c r="K1022" s="191"/>
      <c r="L1022" s="196"/>
      <c r="M1022" s="197"/>
      <c r="N1022" s="198"/>
      <c r="O1022" s="198"/>
      <c r="P1022" s="198"/>
      <c r="Q1022" s="198"/>
      <c r="R1022" s="198"/>
      <c r="S1022" s="198"/>
      <c r="T1022" s="199"/>
      <c r="AT1022" s="200" t="s">
        <v>165</v>
      </c>
      <c r="AU1022" s="200" t="s">
        <v>86</v>
      </c>
      <c r="AV1022" s="13" t="s">
        <v>84</v>
      </c>
      <c r="AW1022" s="13" t="s">
        <v>37</v>
      </c>
      <c r="AX1022" s="13" t="s">
        <v>76</v>
      </c>
      <c r="AY1022" s="200" t="s">
        <v>157</v>
      </c>
    </row>
    <row r="1023" spans="2:51" s="14" customFormat="1" ht="10">
      <c r="B1023" s="201"/>
      <c r="C1023" s="202"/>
      <c r="D1023" s="192" t="s">
        <v>165</v>
      </c>
      <c r="E1023" s="203" t="s">
        <v>19</v>
      </c>
      <c r="F1023" s="204" t="s">
        <v>1036</v>
      </c>
      <c r="G1023" s="202"/>
      <c r="H1023" s="205">
        <v>99.5</v>
      </c>
      <c r="I1023" s="206"/>
      <c r="J1023" s="202"/>
      <c r="K1023" s="202"/>
      <c r="L1023" s="207"/>
      <c r="M1023" s="208"/>
      <c r="N1023" s="209"/>
      <c r="O1023" s="209"/>
      <c r="P1023" s="209"/>
      <c r="Q1023" s="209"/>
      <c r="R1023" s="209"/>
      <c r="S1023" s="209"/>
      <c r="T1023" s="210"/>
      <c r="AT1023" s="211" t="s">
        <v>165</v>
      </c>
      <c r="AU1023" s="211" t="s">
        <v>86</v>
      </c>
      <c r="AV1023" s="14" t="s">
        <v>86</v>
      </c>
      <c r="AW1023" s="14" t="s">
        <v>37</v>
      </c>
      <c r="AX1023" s="14" t="s">
        <v>76</v>
      </c>
      <c r="AY1023" s="211" t="s">
        <v>157</v>
      </c>
    </row>
    <row r="1024" spans="2:51" s="16" customFormat="1" ht="10">
      <c r="B1024" s="228"/>
      <c r="C1024" s="229"/>
      <c r="D1024" s="192" t="s">
        <v>165</v>
      </c>
      <c r="E1024" s="230" t="s">
        <v>19</v>
      </c>
      <c r="F1024" s="231" t="s">
        <v>190</v>
      </c>
      <c r="G1024" s="229"/>
      <c r="H1024" s="232">
        <v>99.5</v>
      </c>
      <c r="I1024" s="233"/>
      <c r="J1024" s="229"/>
      <c r="K1024" s="229"/>
      <c r="L1024" s="234"/>
      <c r="M1024" s="235"/>
      <c r="N1024" s="236"/>
      <c r="O1024" s="236"/>
      <c r="P1024" s="236"/>
      <c r="Q1024" s="236"/>
      <c r="R1024" s="236"/>
      <c r="S1024" s="236"/>
      <c r="T1024" s="237"/>
      <c r="AT1024" s="238" t="s">
        <v>165</v>
      </c>
      <c r="AU1024" s="238" t="s">
        <v>86</v>
      </c>
      <c r="AV1024" s="16" t="s">
        <v>173</v>
      </c>
      <c r="AW1024" s="16" t="s">
        <v>37</v>
      </c>
      <c r="AX1024" s="16" t="s">
        <v>76</v>
      </c>
      <c r="AY1024" s="238" t="s">
        <v>157</v>
      </c>
    </row>
    <row r="1025" spans="2:51" s="13" customFormat="1" ht="10">
      <c r="B1025" s="190"/>
      <c r="C1025" s="191"/>
      <c r="D1025" s="192" t="s">
        <v>165</v>
      </c>
      <c r="E1025" s="193" t="s">
        <v>19</v>
      </c>
      <c r="F1025" s="194" t="s">
        <v>1037</v>
      </c>
      <c r="G1025" s="191"/>
      <c r="H1025" s="193" t="s">
        <v>19</v>
      </c>
      <c r="I1025" s="195"/>
      <c r="J1025" s="191"/>
      <c r="K1025" s="191"/>
      <c r="L1025" s="196"/>
      <c r="M1025" s="197"/>
      <c r="N1025" s="198"/>
      <c r="O1025" s="198"/>
      <c r="P1025" s="198"/>
      <c r="Q1025" s="198"/>
      <c r="R1025" s="198"/>
      <c r="S1025" s="198"/>
      <c r="T1025" s="199"/>
      <c r="AT1025" s="200" t="s">
        <v>165</v>
      </c>
      <c r="AU1025" s="200" t="s">
        <v>86</v>
      </c>
      <c r="AV1025" s="13" t="s">
        <v>84</v>
      </c>
      <c r="AW1025" s="13" t="s">
        <v>37</v>
      </c>
      <c r="AX1025" s="13" t="s">
        <v>76</v>
      </c>
      <c r="AY1025" s="200" t="s">
        <v>157</v>
      </c>
    </row>
    <row r="1026" spans="2:51" s="14" customFormat="1" ht="10">
      <c r="B1026" s="201"/>
      <c r="C1026" s="202"/>
      <c r="D1026" s="192" t="s">
        <v>165</v>
      </c>
      <c r="E1026" s="203" t="s">
        <v>19</v>
      </c>
      <c r="F1026" s="204" t="s">
        <v>1038</v>
      </c>
      <c r="G1026" s="202"/>
      <c r="H1026" s="205">
        <v>227.348</v>
      </c>
      <c r="I1026" s="206"/>
      <c r="J1026" s="202"/>
      <c r="K1026" s="202"/>
      <c r="L1026" s="207"/>
      <c r="M1026" s="208"/>
      <c r="N1026" s="209"/>
      <c r="O1026" s="209"/>
      <c r="P1026" s="209"/>
      <c r="Q1026" s="209"/>
      <c r="R1026" s="209"/>
      <c r="S1026" s="209"/>
      <c r="T1026" s="210"/>
      <c r="AT1026" s="211" t="s">
        <v>165</v>
      </c>
      <c r="AU1026" s="211" t="s">
        <v>86</v>
      </c>
      <c r="AV1026" s="14" t="s">
        <v>86</v>
      </c>
      <c r="AW1026" s="14" t="s">
        <v>37</v>
      </c>
      <c r="AX1026" s="14" t="s">
        <v>76</v>
      </c>
      <c r="AY1026" s="211" t="s">
        <v>157</v>
      </c>
    </row>
    <row r="1027" spans="2:51" s="16" customFormat="1" ht="10">
      <c r="B1027" s="228"/>
      <c r="C1027" s="229"/>
      <c r="D1027" s="192" t="s">
        <v>165</v>
      </c>
      <c r="E1027" s="230" t="s">
        <v>19</v>
      </c>
      <c r="F1027" s="231" t="s">
        <v>190</v>
      </c>
      <c r="G1027" s="229"/>
      <c r="H1027" s="232">
        <v>227.348</v>
      </c>
      <c r="I1027" s="233"/>
      <c r="J1027" s="229"/>
      <c r="K1027" s="229"/>
      <c r="L1027" s="234"/>
      <c r="M1027" s="235"/>
      <c r="N1027" s="236"/>
      <c r="O1027" s="236"/>
      <c r="P1027" s="236"/>
      <c r="Q1027" s="236"/>
      <c r="R1027" s="236"/>
      <c r="S1027" s="236"/>
      <c r="T1027" s="237"/>
      <c r="AT1027" s="238" t="s">
        <v>165</v>
      </c>
      <c r="AU1027" s="238" t="s">
        <v>86</v>
      </c>
      <c r="AV1027" s="16" t="s">
        <v>173</v>
      </c>
      <c r="AW1027" s="16" t="s">
        <v>37</v>
      </c>
      <c r="AX1027" s="16" t="s">
        <v>76</v>
      </c>
      <c r="AY1027" s="238" t="s">
        <v>157</v>
      </c>
    </row>
    <row r="1028" spans="2:51" s="15" customFormat="1" ht="10">
      <c r="B1028" s="217"/>
      <c r="C1028" s="218"/>
      <c r="D1028" s="192" t="s">
        <v>165</v>
      </c>
      <c r="E1028" s="219" t="s">
        <v>19</v>
      </c>
      <c r="F1028" s="220" t="s">
        <v>183</v>
      </c>
      <c r="G1028" s="218"/>
      <c r="H1028" s="221">
        <v>326.848</v>
      </c>
      <c r="I1028" s="222"/>
      <c r="J1028" s="218"/>
      <c r="K1028" s="218"/>
      <c r="L1028" s="223"/>
      <c r="M1028" s="224"/>
      <c r="N1028" s="225"/>
      <c r="O1028" s="225"/>
      <c r="P1028" s="225"/>
      <c r="Q1028" s="225"/>
      <c r="R1028" s="225"/>
      <c r="S1028" s="225"/>
      <c r="T1028" s="226"/>
      <c r="AT1028" s="227" t="s">
        <v>165</v>
      </c>
      <c r="AU1028" s="227" t="s">
        <v>86</v>
      </c>
      <c r="AV1028" s="15" t="s">
        <v>163</v>
      </c>
      <c r="AW1028" s="15" t="s">
        <v>37</v>
      </c>
      <c r="AX1028" s="15" t="s">
        <v>84</v>
      </c>
      <c r="AY1028" s="227" t="s">
        <v>157</v>
      </c>
    </row>
    <row r="1029" spans="1:65" s="2" customFormat="1" ht="40.25" customHeight="1">
      <c r="A1029" s="36"/>
      <c r="B1029" s="37"/>
      <c r="C1029" s="176" t="s">
        <v>1039</v>
      </c>
      <c r="D1029" s="176" t="s">
        <v>159</v>
      </c>
      <c r="E1029" s="177" t="s">
        <v>1040</v>
      </c>
      <c r="F1029" s="178" t="s">
        <v>1041</v>
      </c>
      <c r="G1029" s="179" t="s">
        <v>176</v>
      </c>
      <c r="H1029" s="180">
        <v>358.866</v>
      </c>
      <c r="I1029" s="181"/>
      <c r="J1029" s="182">
        <f>ROUND(I1029*H1029,2)</f>
        <v>0</v>
      </c>
      <c r="K1029" s="183"/>
      <c r="L1029" s="41"/>
      <c r="M1029" s="184" t="s">
        <v>19</v>
      </c>
      <c r="N1029" s="185" t="s">
        <v>47</v>
      </c>
      <c r="O1029" s="66"/>
      <c r="P1029" s="186">
        <f>O1029*H1029</f>
        <v>0</v>
      </c>
      <c r="Q1029" s="186">
        <v>0.1461</v>
      </c>
      <c r="R1029" s="186">
        <f>Q1029*H1029</f>
        <v>52.430322600000004</v>
      </c>
      <c r="S1029" s="186">
        <v>0</v>
      </c>
      <c r="T1029" s="187">
        <f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188" t="s">
        <v>163</v>
      </c>
      <c r="AT1029" s="188" t="s">
        <v>159</v>
      </c>
      <c r="AU1029" s="188" t="s">
        <v>86</v>
      </c>
      <c r="AY1029" s="19" t="s">
        <v>157</v>
      </c>
      <c r="BE1029" s="189">
        <f>IF(N1029="základní",J1029,0)</f>
        <v>0</v>
      </c>
      <c r="BF1029" s="189">
        <f>IF(N1029="snížená",J1029,0)</f>
        <v>0</v>
      </c>
      <c r="BG1029" s="189">
        <f>IF(N1029="zákl. přenesená",J1029,0)</f>
        <v>0</v>
      </c>
      <c r="BH1029" s="189">
        <f>IF(N1029="sníž. přenesená",J1029,0)</f>
        <v>0</v>
      </c>
      <c r="BI1029" s="189">
        <f>IF(N1029="nulová",J1029,0)</f>
        <v>0</v>
      </c>
      <c r="BJ1029" s="19" t="s">
        <v>84</v>
      </c>
      <c r="BK1029" s="189">
        <f>ROUND(I1029*H1029,2)</f>
        <v>0</v>
      </c>
      <c r="BL1029" s="19" t="s">
        <v>163</v>
      </c>
      <c r="BM1029" s="188" t="s">
        <v>1042</v>
      </c>
    </row>
    <row r="1030" spans="2:51" s="13" customFormat="1" ht="10">
      <c r="B1030" s="190"/>
      <c r="C1030" s="191"/>
      <c r="D1030" s="192" t="s">
        <v>165</v>
      </c>
      <c r="E1030" s="193" t="s">
        <v>19</v>
      </c>
      <c r="F1030" s="194" t="s">
        <v>257</v>
      </c>
      <c r="G1030" s="191"/>
      <c r="H1030" s="193" t="s">
        <v>19</v>
      </c>
      <c r="I1030" s="195"/>
      <c r="J1030" s="191"/>
      <c r="K1030" s="191"/>
      <c r="L1030" s="196"/>
      <c r="M1030" s="197"/>
      <c r="N1030" s="198"/>
      <c r="O1030" s="198"/>
      <c r="P1030" s="198"/>
      <c r="Q1030" s="198"/>
      <c r="R1030" s="198"/>
      <c r="S1030" s="198"/>
      <c r="T1030" s="199"/>
      <c r="AT1030" s="200" t="s">
        <v>165</v>
      </c>
      <c r="AU1030" s="200" t="s">
        <v>86</v>
      </c>
      <c r="AV1030" s="13" t="s">
        <v>84</v>
      </c>
      <c r="AW1030" s="13" t="s">
        <v>37</v>
      </c>
      <c r="AX1030" s="13" t="s">
        <v>76</v>
      </c>
      <c r="AY1030" s="200" t="s">
        <v>157</v>
      </c>
    </row>
    <row r="1031" spans="2:51" s="13" customFormat="1" ht="10">
      <c r="B1031" s="190"/>
      <c r="C1031" s="191"/>
      <c r="D1031" s="192" t="s">
        <v>165</v>
      </c>
      <c r="E1031" s="193" t="s">
        <v>19</v>
      </c>
      <c r="F1031" s="194" t="s">
        <v>583</v>
      </c>
      <c r="G1031" s="191"/>
      <c r="H1031" s="193" t="s">
        <v>19</v>
      </c>
      <c r="I1031" s="195"/>
      <c r="J1031" s="191"/>
      <c r="K1031" s="191"/>
      <c r="L1031" s="196"/>
      <c r="M1031" s="197"/>
      <c r="N1031" s="198"/>
      <c r="O1031" s="198"/>
      <c r="P1031" s="198"/>
      <c r="Q1031" s="198"/>
      <c r="R1031" s="198"/>
      <c r="S1031" s="198"/>
      <c r="T1031" s="199"/>
      <c r="AT1031" s="200" t="s">
        <v>165</v>
      </c>
      <c r="AU1031" s="200" t="s">
        <v>86</v>
      </c>
      <c r="AV1031" s="13" t="s">
        <v>84</v>
      </c>
      <c r="AW1031" s="13" t="s">
        <v>37</v>
      </c>
      <c r="AX1031" s="13" t="s">
        <v>76</v>
      </c>
      <c r="AY1031" s="200" t="s">
        <v>157</v>
      </c>
    </row>
    <row r="1032" spans="2:51" s="13" customFormat="1" ht="10">
      <c r="B1032" s="190"/>
      <c r="C1032" s="191"/>
      <c r="D1032" s="192" t="s">
        <v>165</v>
      </c>
      <c r="E1032" s="193" t="s">
        <v>19</v>
      </c>
      <c r="F1032" s="194" t="s">
        <v>1037</v>
      </c>
      <c r="G1032" s="191"/>
      <c r="H1032" s="193" t="s">
        <v>19</v>
      </c>
      <c r="I1032" s="195"/>
      <c r="J1032" s="191"/>
      <c r="K1032" s="191"/>
      <c r="L1032" s="196"/>
      <c r="M1032" s="197"/>
      <c r="N1032" s="198"/>
      <c r="O1032" s="198"/>
      <c r="P1032" s="198"/>
      <c r="Q1032" s="198"/>
      <c r="R1032" s="198"/>
      <c r="S1032" s="198"/>
      <c r="T1032" s="199"/>
      <c r="AT1032" s="200" t="s">
        <v>165</v>
      </c>
      <c r="AU1032" s="200" t="s">
        <v>86</v>
      </c>
      <c r="AV1032" s="13" t="s">
        <v>84</v>
      </c>
      <c r="AW1032" s="13" t="s">
        <v>37</v>
      </c>
      <c r="AX1032" s="13" t="s">
        <v>76</v>
      </c>
      <c r="AY1032" s="200" t="s">
        <v>157</v>
      </c>
    </row>
    <row r="1033" spans="2:51" s="14" customFormat="1" ht="10">
      <c r="B1033" s="201"/>
      <c r="C1033" s="202"/>
      <c r="D1033" s="192" t="s">
        <v>165</v>
      </c>
      <c r="E1033" s="203" t="s">
        <v>19</v>
      </c>
      <c r="F1033" s="204" t="s">
        <v>195</v>
      </c>
      <c r="G1033" s="202"/>
      <c r="H1033" s="205">
        <v>358.866</v>
      </c>
      <c r="I1033" s="206"/>
      <c r="J1033" s="202"/>
      <c r="K1033" s="202"/>
      <c r="L1033" s="207"/>
      <c r="M1033" s="208"/>
      <c r="N1033" s="209"/>
      <c r="O1033" s="209"/>
      <c r="P1033" s="209"/>
      <c r="Q1033" s="209"/>
      <c r="R1033" s="209"/>
      <c r="S1033" s="209"/>
      <c r="T1033" s="210"/>
      <c r="AT1033" s="211" t="s">
        <v>165</v>
      </c>
      <c r="AU1033" s="211" t="s">
        <v>86</v>
      </c>
      <c r="AV1033" s="14" t="s">
        <v>86</v>
      </c>
      <c r="AW1033" s="14" t="s">
        <v>37</v>
      </c>
      <c r="AX1033" s="14" t="s">
        <v>76</v>
      </c>
      <c r="AY1033" s="211" t="s">
        <v>157</v>
      </c>
    </row>
    <row r="1034" spans="2:51" s="16" customFormat="1" ht="10">
      <c r="B1034" s="228"/>
      <c r="C1034" s="229"/>
      <c r="D1034" s="192" t="s">
        <v>165</v>
      </c>
      <c r="E1034" s="230" t="s">
        <v>19</v>
      </c>
      <c r="F1034" s="231" t="s">
        <v>190</v>
      </c>
      <c r="G1034" s="229"/>
      <c r="H1034" s="232">
        <v>358.866</v>
      </c>
      <c r="I1034" s="233"/>
      <c r="J1034" s="229"/>
      <c r="K1034" s="229"/>
      <c r="L1034" s="234"/>
      <c r="M1034" s="235"/>
      <c r="N1034" s="236"/>
      <c r="O1034" s="236"/>
      <c r="P1034" s="236"/>
      <c r="Q1034" s="236"/>
      <c r="R1034" s="236"/>
      <c r="S1034" s="236"/>
      <c r="T1034" s="237"/>
      <c r="AT1034" s="238" t="s">
        <v>165</v>
      </c>
      <c r="AU1034" s="238" t="s">
        <v>86</v>
      </c>
      <c r="AV1034" s="16" t="s">
        <v>173</v>
      </c>
      <c r="AW1034" s="16" t="s">
        <v>37</v>
      </c>
      <c r="AX1034" s="16" t="s">
        <v>76</v>
      </c>
      <c r="AY1034" s="238" t="s">
        <v>157</v>
      </c>
    </row>
    <row r="1035" spans="2:51" s="15" customFormat="1" ht="10">
      <c r="B1035" s="217"/>
      <c r="C1035" s="218"/>
      <c r="D1035" s="192" t="s">
        <v>165</v>
      </c>
      <c r="E1035" s="219" t="s">
        <v>19</v>
      </c>
      <c r="F1035" s="220" t="s">
        <v>183</v>
      </c>
      <c r="G1035" s="218"/>
      <c r="H1035" s="221">
        <v>358.866</v>
      </c>
      <c r="I1035" s="222"/>
      <c r="J1035" s="218"/>
      <c r="K1035" s="218"/>
      <c r="L1035" s="223"/>
      <c r="M1035" s="224"/>
      <c r="N1035" s="225"/>
      <c r="O1035" s="225"/>
      <c r="P1035" s="225"/>
      <c r="Q1035" s="225"/>
      <c r="R1035" s="225"/>
      <c r="S1035" s="225"/>
      <c r="T1035" s="226"/>
      <c r="AT1035" s="227" t="s">
        <v>165</v>
      </c>
      <c r="AU1035" s="227" t="s">
        <v>86</v>
      </c>
      <c r="AV1035" s="15" t="s">
        <v>163</v>
      </c>
      <c r="AW1035" s="15" t="s">
        <v>37</v>
      </c>
      <c r="AX1035" s="15" t="s">
        <v>84</v>
      </c>
      <c r="AY1035" s="227" t="s">
        <v>157</v>
      </c>
    </row>
    <row r="1036" spans="1:65" s="2" customFormat="1" ht="14.4" customHeight="1">
      <c r="A1036" s="36"/>
      <c r="B1036" s="37"/>
      <c r="C1036" s="239" t="s">
        <v>1043</v>
      </c>
      <c r="D1036" s="239" t="s">
        <v>311</v>
      </c>
      <c r="E1036" s="240" t="s">
        <v>1044</v>
      </c>
      <c r="F1036" s="241" t="s">
        <v>1045</v>
      </c>
      <c r="G1036" s="242" t="s">
        <v>176</v>
      </c>
      <c r="H1036" s="243">
        <v>119.4</v>
      </c>
      <c r="I1036" s="244"/>
      <c r="J1036" s="245">
        <f>ROUND(I1036*H1036,2)</f>
        <v>0</v>
      </c>
      <c r="K1036" s="246"/>
      <c r="L1036" s="247"/>
      <c r="M1036" s="248" t="s">
        <v>19</v>
      </c>
      <c r="N1036" s="249" t="s">
        <v>47</v>
      </c>
      <c r="O1036" s="66"/>
      <c r="P1036" s="186">
        <f>O1036*H1036</f>
        <v>0</v>
      </c>
      <c r="Q1036" s="186">
        <v>0.1</v>
      </c>
      <c r="R1036" s="186">
        <f>Q1036*H1036</f>
        <v>11.940000000000001</v>
      </c>
      <c r="S1036" s="186">
        <v>0</v>
      </c>
      <c r="T1036" s="187">
        <f>S1036*H1036</f>
        <v>0</v>
      </c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R1036" s="188" t="s">
        <v>211</v>
      </c>
      <c r="AT1036" s="188" t="s">
        <v>311</v>
      </c>
      <c r="AU1036" s="188" t="s">
        <v>86</v>
      </c>
      <c r="AY1036" s="19" t="s">
        <v>157</v>
      </c>
      <c r="BE1036" s="189">
        <f>IF(N1036="základní",J1036,0)</f>
        <v>0</v>
      </c>
      <c r="BF1036" s="189">
        <f>IF(N1036="snížená",J1036,0)</f>
        <v>0</v>
      </c>
      <c r="BG1036" s="189">
        <f>IF(N1036="zákl. přenesená",J1036,0)</f>
        <v>0</v>
      </c>
      <c r="BH1036" s="189">
        <f>IF(N1036="sníž. přenesená",J1036,0)</f>
        <v>0</v>
      </c>
      <c r="BI1036" s="189">
        <f>IF(N1036="nulová",J1036,0)</f>
        <v>0</v>
      </c>
      <c r="BJ1036" s="19" t="s">
        <v>84</v>
      </c>
      <c r="BK1036" s="189">
        <f>ROUND(I1036*H1036,2)</f>
        <v>0</v>
      </c>
      <c r="BL1036" s="19" t="s">
        <v>163</v>
      </c>
      <c r="BM1036" s="188" t="s">
        <v>1046</v>
      </c>
    </row>
    <row r="1037" spans="2:51" s="13" customFormat="1" ht="10">
      <c r="B1037" s="190"/>
      <c r="C1037" s="191"/>
      <c r="D1037" s="192" t="s">
        <v>165</v>
      </c>
      <c r="E1037" s="193" t="s">
        <v>19</v>
      </c>
      <c r="F1037" s="194" t="s">
        <v>257</v>
      </c>
      <c r="G1037" s="191"/>
      <c r="H1037" s="193" t="s">
        <v>19</v>
      </c>
      <c r="I1037" s="195"/>
      <c r="J1037" s="191"/>
      <c r="K1037" s="191"/>
      <c r="L1037" s="196"/>
      <c r="M1037" s="197"/>
      <c r="N1037" s="198"/>
      <c r="O1037" s="198"/>
      <c r="P1037" s="198"/>
      <c r="Q1037" s="198"/>
      <c r="R1037" s="198"/>
      <c r="S1037" s="198"/>
      <c r="T1037" s="199"/>
      <c r="AT1037" s="200" t="s">
        <v>165</v>
      </c>
      <c r="AU1037" s="200" t="s">
        <v>86</v>
      </c>
      <c r="AV1037" s="13" t="s">
        <v>84</v>
      </c>
      <c r="AW1037" s="13" t="s">
        <v>37</v>
      </c>
      <c r="AX1037" s="13" t="s">
        <v>76</v>
      </c>
      <c r="AY1037" s="200" t="s">
        <v>157</v>
      </c>
    </row>
    <row r="1038" spans="2:51" s="13" customFormat="1" ht="10">
      <c r="B1038" s="190"/>
      <c r="C1038" s="191"/>
      <c r="D1038" s="192" t="s">
        <v>165</v>
      </c>
      <c r="E1038" s="193" t="s">
        <v>19</v>
      </c>
      <c r="F1038" s="194" t="s">
        <v>583</v>
      </c>
      <c r="G1038" s="191"/>
      <c r="H1038" s="193" t="s">
        <v>19</v>
      </c>
      <c r="I1038" s="195"/>
      <c r="J1038" s="191"/>
      <c r="K1038" s="191"/>
      <c r="L1038" s="196"/>
      <c r="M1038" s="197"/>
      <c r="N1038" s="198"/>
      <c r="O1038" s="198"/>
      <c r="P1038" s="198"/>
      <c r="Q1038" s="198"/>
      <c r="R1038" s="198"/>
      <c r="S1038" s="198"/>
      <c r="T1038" s="199"/>
      <c r="AT1038" s="200" t="s">
        <v>165</v>
      </c>
      <c r="AU1038" s="200" t="s">
        <v>86</v>
      </c>
      <c r="AV1038" s="13" t="s">
        <v>84</v>
      </c>
      <c r="AW1038" s="13" t="s">
        <v>37</v>
      </c>
      <c r="AX1038" s="13" t="s">
        <v>76</v>
      </c>
      <c r="AY1038" s="200" t="s">
        <v>157</v>
      </c>
    </row>
    <row r="1039" spans="2:51" s="14" customFormat="1" ht="10">
      <c r="B1039" s="201"/>
      <c r="C1039" s="202"/>
      <c r="D1039" s="192" t="s">
        <v>165</v>
      </c>
      <c r="E1039" s="203" t="s">
        <v>19</v>
      </c>
      <c r="F1039" s="204" t="s">
        <v>1047</v>
      </c>
      <c r="G1039" s="202"/>
      <c r="H1039" s="205">
        <v>99.5</v>
      </c>
      <c r="I1039" s="206"/>
      <c r="J1039" s="202"/>
      <c r="K1039" s="202"/>
      <c r="L1039" s="207"/>
      <c r="M1039" s="208"/>
      <c r="N1039" s="209"/>
      <c r="O1039" s="209"/>
      <c r="P1039" s="209"/>
      <c r="Q1039" s="209"/>
      <c r="R1039" s="209"/>
      <c r="S1039" s="209"/>
      <c r="T1039" s="210"/>
      <c r="AT1039" s="211" t="s">
        <v>165</v>
      </c>
      <c r="AU1039" s="211" t="s">
        <v>86</v>
      </c>
      <c r="AV1039" s="14" t="s">
        <v>86</v>
      </c>
      <c r="AW1039" s="14" t="s">
        <v>37</v>
      </c>
      <c r="AX1039" s="14" t="s">
        <v>84</v>
      </c>
      <c r="AY1039" s="211" t="s">
        <v>157</v>
      </c>
    </row>
    <row r="1040" spans="2:51" s="14" customFormat="1" ht="10">
      <c r="B1040" s="201"/>
      <c r="C1040" s="202"/>
      <c r="D1040" s="192" t="s">
        <v>165</v>
      </c>
      <c r="E1040" s="202"/>
      <c r="F1040" s="204" t="s">
        <v>1048</v>
      </c>
      <c r="G1040" s="202"/>
      <c r="H1040" s="205">
        <v>119.4</v>
      </c>
      <c r="I1040" s="206"/>
      <c r="J1040" s="202"/>
      <c r="K1040" s="202"/>
      <c r="L1040" s="207"/>
      <c r="M1040" s="208"/>
      <c r="N1040" s="209"/>
      <c r="O1040" s="209"/>
      <c r="P1040" s="209"/>
      <c r="Q1040" s="209"/>
      <c r="R1040" s="209"/>
      <c r="S1040" s="209"/>
      <c r="T1040" s="210"/>
      <c r="AT1040" s="211" t="s">
        <v>165</v>
      </c>
      <c r="AU1040" s="211" t="s">
        <v>86</v>
      </c>
      <c r="AV1040" s="14" t="s">
        <v>86</v>
      </c>
      <c r="AW1040" s="14" t="s">
        <v>4</v>
      </c>
      <c r="AX1040" s="14" t="s">
        <v>84</v>
      </c>
      <c r="AY1040" s="211" t="s">
        <v>157</v>
      </c>
    </row>
    <row r="1041" spans="1:65" s="2" customFormat="1" ht="19.75" customHeight="1">
      <c r="A1041" s="36"/>
      <c r="B1041" s="37"/>
      <c r="C1041" s="239" t="s">
        <v>1049</v>
      </c>
      <c r="D1041" s="239" t="s">
        <v>311</v>
      </c>
      <c r="E1041" s="240" t="s">
        <v>1050</v>
      </c>
      <c r="F1041" s="241" t="s">
        <v>1051</v>
      </c>
      <c r="G1041" s="242" t="s">
        <v>176</v>
      </c>
      <c r="H1041" s="243">
        <v>238.715</v>
      </c>
      <c r="I1041" s="244"/>
      <c r="J1041" s="245">
        <f>ROUND(I1041*H1041,2)</f>
        <v>0</v>
      </c>
      <c r="K1041" s="246"/>
      <c r="L1041" s="247"/>
      <c r="M1041" s="248" t="s">
        <v>19</v>
      </c>
      <c r="N1041" s="249" t="s">
        <v>47</v>
      </c>
      <c r="O1041" s="66"/>
      <c r="P1041" s="186">
        <f>O1041*H1041</f>
        <v>0</v>
      </c>
      <c r="Q1041" s="186">
        <v>0.1</v>
      </c>
      <c r="R1041" s="186">
        <f>Q1041*H1041</f>
        <v>23.8715</v>
      </c>
      <c r="S1041" s="186">
        <v>0</v>
      </c>
      <c r="T1041" s="187">
        <f>S1041*H1041</f>
        <v>0</v>
      </c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R1041" s="188" t="s">
        <v>211</v>
      </c>
      <c r="AT1041" s="188" t="s">
        <v>311</v>
      </c>
      <c r="AU1041" s="188" t="s">
        <v>86</v>
      </c>
      <c r="AY1041" s="19" t="s">
        <v>157</v>
      </c>
      <c r="BE1041" s="189">
        <f>IF(N1041="základní",J1041,0)</f>
        <v>0</v>
      </c>
      <c r="BF1041" s="189">
        <f>IF(N1041="snížená",J1041,0)</f>
        <v>0</v>
      </c>
      <c r="BG1041" s="189">
        <f>IF(N1041="zákl. přenesená",J1041,0)</f>
        <v>0</v>
      </c>
      <c r="BH1041" s="189">
        <f>IF(N1041="sníž. přenesená",J1041,0)</f>
        <v>0</v>
      </c>
      <c r="BI1041" s="189">
        <f>IF(N1041="nulová",J1041,0)</f>
        <v>0</v>
      </c>
      <c r="BJ1041" s="19" t="s">
        <v>84</v>
      </c>
      <c r="BK1041" s="189">
        <f>ROUND(I1041*H1041,2)</f>
        <v>0</v>
      </c>
      <c r="BL1041" s="19" t="s">
        <v>163</v>
      </c>
      <c r="BM1041" s="188" t="s">
        <v>1052</v>
      </c>
    </row>
    <row r="1042" spans="2:51" s="13" customFormat="1" ht="10">
      <c r="B1042" s="190"/>
      <c r="C1042" s="191"/>
      <c r="D1042" s="192" t="s">
        <v>165</v>
      </c>
      <c r="E1042" s="193" t="s">
        <v>19</v>
      </c>
      <c r="F1042" s="194" t="s">
        <v>257</v>
      </c>
      <c r="G1042" s="191"/>
      <c r="H1042" s="193" t="s">
        <v>19</v>
      </c>
      <c r="I1042" s="195"/>
      <c r="J1042" s="191"/>
      <c r="K1042" s="191"/>
      <c r="L1042" s="196"/>
      <c r="M1042" s="197"/>
      <c r="N1042" s="198"/>
      <c r="O1042" s="198"/>
      <c r="P1042" s="198"/>
      <c r="Q1042" s="198"/>
      <c r="R1042" s="198"/>
      <c r="S1042" s="198"/>
      <c r="T1042" s="199"/>
      <c r="AT1042" s="200" t="s">
        <v>165</v>
      </c>
      <c r="AU1042" s="200" t="s">
        <v>86</v>
      </c>
      <c r="AV1042" s="13" t="s">
        <v>84</v>
      </c>
      <c r="AW1042" s="13" t="s">
        <v>37</v>
      </c>
      <c r="AX1042" s="13" t="s">
        <v>76</v>
      </c>
      <c r="AY1042" s="200" t="s">
        <v>157</v>
      </c>
    </row>
    <row r="1043" spans="2:51" s="13" customFormat="1" ht="10">
      <c r="B1043" s="190"/>
      <c r="C1043" s="191"/>
      <c r="D1043" s="192" t="s">
        <v>165</v>
      </c>
      <c r="E1043" s="193" t="s">
        <v>19</v>
      </c>
      <c r="F1043" s="194" t="s">
        <v>583</v>
      </c>
      <c r="G1043" s="191"/>
      <c r="H1043" s="193" t="s">
        <v>19</v>
      </c>
      <c r="I1043" s="195"/>
      <c r="J1043" s="191"/>
      <c r="K1043" s="191"/>
      <c r="L1043" s="196"/>
      <c r="M1043" s="197"/>
      <c r="N1043" s="198"/>
      <c r="O1043" s="198"/>
      <c r="P1043" s="198"/>
      <c r="Q1043" s="198"/>
      <c r="R1043" s="198"/>
      <c r="S1043" s="198"/>
      <c r="T1043" s="199"/>
      <c r="AT1043" s="200" t="s">
        <v>165</v>
      </c>
      <c r="AU1043" s="200" t="s">
        <v>86</v>
      </c>
      <c r="AV1043" s="13" t="s">
        <v>84</v>
      </c>
      <c r="AW1043" s="13" t="s">
        <v>37</v>
      </c>
      <c r="AX1043" s="13" t="s">
        <v>76</v>
      </c>
      <c r="AY1043" s="200" t="s">
        <v>157</v>
      </c>
    </row>
    <row r="1044" spans="2:51" s="13" customFormat="1" ht="10">
      <c r="B1044" s="190"/>
      <c r="C1044" s="191"/>
      <c r="D1044" s="192" t="s">
        <v>165</v>
      </c>
      <c r="E1044" s="193" t="s">
        <v>19</v>
      </c>
      <c r="F1044" s="194" t="s">
        <v>1053</v>
      </c>
      <c r="G1044" s="191"/>
      <c r="H1044" s="193" t="s">
        <v>19</v>
      </c>
      <c r="I1044" s="195"/>
      <c r="J1044" s="191"/>
      <c r="K1044" s="191"/>
      <c r="L1044" s="196"/>
      <c r="M1044" s="197"/>
      <c r="N1044" s="198"/>
      <c r="O1044" s="198"/>
      <c r="P1044" s="198"/>
      <c r="Q1044" s="198"/>
      <c r="R1044" s="198"/>
      <c r="S1044" s="198"/>
      <c r="T1044" s="199"/>
      <c r="AT1044" s="200" t="s">
        <v>165</v>
      </c>
      <c r="AU1044" s="200" t="s">
        <v>86</v>
      </c>
      <c r="AV1044" s="13" t="s">
        <v>84</v>
      </c>
      <c r="AW1044" s="13" t="s">
        <v>37</v>
      </c>
      <c r="AX1044" s="13" t="s">
        <v>76</v>
      </c>
      <c r="AY1044" s="200" t="s">
        <v>157</v>
      </c>
    </row>
    <row r="1045" spans="2:51" s="14" customFormat="1" ht="10">
      <c r="B1045" s="201"/>
      <c r="C1045" s="202"/>
      <c r="D1045" s="192" t="s">
        <v>165</v>
      </c>
      <c r="E1045" s="203" t="s">
        <v>19</v>
      </c>
      <c r="F1045" s="204" t="s">
        <v>1054</v>
      </c>
      <c r="G1045" s="202"/>
      <c r="H1045" s="205">
        <v>227.348</v>
      </c>
      <c r="I1045" s="206"/>
      <c r="J1045" s="202"/>
      <c r="K1045" s="202"/>
      <c r="L1045" s="207"/>
      <c r="M1045" s="208"/>
      <c r="N1045" s="209"/>
      <c r="O1045" s="209"/>
      <c r="P1045" s="209"/>
      <c r="Q1045" s="209"/>
      <c r="R1045" s="209"/>
      <c r="S1045" s="209"/>
      <c r="T1045" s="210"/>
      <c r="AT1045" s="211" t="s">
        <v>165</v>
      </c>
      <c r="AU1045" s="211" t="s">
        <v>86</v>
      </c>
      <c r="AV1045" s="14" t="s">
        <v>86</v>
      </c>
      <c r="AW1045" s="14" t="s">
        <v>37</v>
      </c>
      <c r="AX1045" s="14" t="s">
        <v>76</v>
      </c>
      <c r="AY1045" s="211" t="s">
        <v>157</v>
      </c>
    </row>
    <row r="1046" spans="2:51" s="15" customFormat="1" ht="10">
      <c r="B1046" s="217"/>
      <c r="C1046" s="218"/>
      <c r="D1046" s="192" t="s">
        <v>165</v>
      </c>
      <c r="E1046" s="219" t="s">
        <v>19</v>
      </c>
      <c r="F1046" s="220" t="s">
        <v>183</v>
      </c>
      <c r="G1046" s="218"/>
      <c r="H1046" s="221">
        <v>227.348</v>
      </c>
      <c r="I1046" s="222"/>
      <c r="J1046" s="218"/>
      <c r="K1046" s="218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165</v>
      </c>
      <c r="AU1046" s="227" t="s">
        <v>86</v>
      </c>
      <c r="AV1046" s="15" t="s">
        <v>163</v>
      </c>
      <c r="AW1046" s="15" t="s">
        <v>37</v>
      </c>
      <c r="AX1046" s="15" t="s">
        <v>84</v>
      </c>
      <c r="AY1046" s="227" t="s">
        <v>157</v>
      </c>
    </row>
    <row r="1047" spans="2:51" s="14" customFormat="1" ht="10">
      <c r="B1047" s="201"/>
      <c r="C1047" s="202"/>
      <c r="D1047" s="192" t="s">
        <v>165</v>
      </c>
      <c r="E1047" s="202"/>
      <c r="F1047" s="204" t="s">
        <v>1055</v>
      </c>
      <c r="G1047" s="202"/>
      <c r="H1047" s="205">
        <v>238.715</v>
      </c>
      <c r="I1047" s="206"/>
      <c r="J1047" s="202"/>
      <c r="K1047" s="202"/>
      <c r="L1047" s="207"/>
      <c r="M1047" s="208"/>
      <c r="N1047" s="209"/>
      <c r="O1047" s="209"/>
      <c r="P1047" s="209"/>
      <c r="Q1047" s="209"/>
      <c r="R1047" s="209"/>
      <c r="S1047" s="209"/>
      <c r="T1047" s="210"/>
      <c r="AT1047" s="211" t="s">
        <v>165</v>
      </c>
      <c r="AU1047" s="211" t="s">
        <v>86</v>
      </c>
      <c r="AV1047" s="14" t="s">
        <v>86</v>
      </c>
      <c r="AW1047" s="14" t="s">
        <v>4</v>
      </c>
      <c r="AX1047" s="14" t="s">
        <v>84</v>
      </c>
      <c r="AY1047" s="211" t="s">
        <v>157</v>
      </c>
    </row>
    <row r="1048" spans="1:65" s="2" customFormat="1" ht="19.75" customHeight="1">
      <c r="A1048" s="36"/>
      <c r="B1048" s="37"/>
      <c r="C1048" s="239" t="s">
        <v>1056</v>
      </c>
      <c r="D1048" s="239" t="s">
        <v>311</v>
      </c>
      <c r="E1048" s="240" t="s">
        <v>1057</v>
      </c>
      <c r="F1048" s="241" t="s">
        <v>1058</v>
      </c>
      <c r="G1048" s="242" t="s">
        <v>176</v>
      </c>
      <c r="H1048" s="243">
        <v>376.809</v>
      </c>
      <c r="I1048" s="244"/>
      <c r="J1048" s="245">
        <f>ROUND(I1048*H1048,2)</f>
        <v>0</v>
      </c>
      <c r="K1048" s="246"/>
      <c r="L1048" s="247"/>
      <c r="M1048" s="248" t="s">
        <v>19</v>
      </c>
      <c r="N1048" s="249" t="s">
        <v>47</v>
      </c>
      <c r="O1048" s="66"/>
      <c r="P1048" s="186">
        <f>O1048*H1048</f>
        <v>0</v>
      </c>
      <c r="Q1048" s="186">
        <v>0.1</v>
      </c>
      <c r="R1048" s="186">
        <f>Q1048*H1048</f>
        <v>37.6809</v>
      </c>
      <c r="S1048" s="186">
        <v>0</v>
      </c>
      <c r="T1048" s="187">
        <f>S1048*H1048</f>
        <v>0</v>
      </c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R1048" s="188" t="s">
        <v>211</v>
      </c>
      <c r="AT1048" s="188" t="s">
        <v>311</v>
      </c>
      <c r="AU1048" s="188" t="s">
        <v>86</v>
      </c>
      <c r="AY1048" s="19" t="s">
        <v>157</v>
      </c>
      <c r="BE1048" s="189">
        <f>IF(N1048="základní",J1048,0)</f>
        <v>0</v>
      </c>
      <c r="BF1048" s="189">
        <f>IF(N1048="snížená",J1048,0)</f>
        <v>0</v>
      </c>
      <c r="BG1048" s="189">
        <f>IF(N1048="zákl. přenesená",J1048,0)</f>
        <v>0</v>
      </c>
      <c r="BH1048" s="189">
        <f>IF(N1048="sníž. přenesená",J1048,0)</f>
        <v>0</v>
      </c>
      <c r="BI1048" s="189">
        <f>IF(N1048="nulová",J1048,0)</f>
        <v>0</v>
      </c>
      <c r="BJ1048" s="19" t="s">
        <v>84</v>
      </c>
      <c r="BK1048" s="189">
        <f>ROUND(I1048*H1048,2)</f>
        <v>0</v>
      </c>
      <c r="BL1048" s="19" t="s">
        <v>163</v>
      </c>
      <c r="BM1048" s="188" t="s">
        <v>1059</v>
      </c>
    </row>
    <row r="1049" spans="2:51" s="13" customFormat="1" ht="10">
      <c r="B1049" s="190"/>
      <c r="C1049" s="191"/>
      <c r="D1049" s="192" t="s">
        <v>165</v>
      </c>
      <c r="E1049" s="193" t="s">
        <v>19</v>
      </c>
      <c r="F1049" s="194" t="s">
        <v>257</v>
      </c>
      <c r="G1049" s="191"/>
      <c r="H1049" s="193" t="s">
        <v>19</v>
      </c>
      <c r="I1049" s="195"/>
      <c r="J1049" s="191"/>
      <c r="K1049" s="191"/>
      <c r="L1049" s="196"/>
      <c r="M1049" s="197"/>
      <c r="N1049" s="198"/>
      <c r="O1049" s="198"/>
      <c r="P1049" s="198"/>
      <c r="Q1049" s="198"/>
      <c r="R1049" s="198"/>
      <c r="S1049" s="198"/>
      <c r="T1049" s="199"/>
      <c r="AT1049" s="200" t="s">
        <v>165</v>
      </c>
      <c r="AU1049" s="200" t="s">
        <v>86</v>
      </c>
      <c r="AV1049" s="13" t="s">
        <v>84</v>
      </c>
      <c r="AW1049" s="13" t="s">
        <v>37</v>
      </c>
      <c r="AX1049" s="13" t="s">
        <v>76</v>
      </c>
      <c r="AY1049" s="200" t="s">
        <v>157</v>
      </c>
    </row>
    <row r="1050" spans="2:51" s="13" customFormat="1" ht="10">
      <c r="B1050" s="190"/>
      <c r="C1050" s="191"/>
      <c r="D1050" s="192" t="s">
        <v>165</v>
      </c>
      <c r="E1050" s="193" t="s">
        <v>19</v>
      </c>
      <c r="F1050" s="194" t="s">
        <v>583</v>
      </c>
      <c r="G1050" s="191"/>
      <c r="H1050" s="193" t="s">
        <v>19</v>
      </c>
      <c r="I1050" s="195"/>
      <c r="J1050" s="191"/>
      <c r="K1050" s="191"/>
      <c r="L1050" s="196"/>
      <c r="M1050" s="197"/>
      <c r="N1050" s="198"/>
      <c r="O1050" s="198"/>
      <c r="P1050" s="198"/>
      <c r="Q1050" s="198"/>
      <c r="R1050" s="198"/>
      <c r="S1050" s="198"/>
      <c r="T1050" s="199"/>
      <c r="AT1050" s="200" t="s">
        <v>165</v>
      </c>
      <c r="AU1050" s="200" t="s">
        <v>86</v>
      </c>
      <c r="AV1050" s="13" t="s">
        <v>84</v>
      </c>
      <c r="AW1050" s="13" t="s">
        <v>37</v>
      </c>
      <c r="AX1050" s="13" t="s">
        <v>76</v>
      </c>
      <c r="AY1050" s="200" t="s">
        <v>157</v>
      </c>
    </row>
    <row r="1051" spans="2:51" s="13" customFormat="1" ht="10">
      <c r="B1051" s="190"/>
      <c r="C1051" s="191"/>
      <c r="D1051" s="192" t="s">
        <v>165</v>
      </c>
      <c r="E1051" s="193" t="s">
        <v>19</v>
      </c>
      <c r="F1051" s="194" t="s">
        <v>1053</v>
      </c>
      <c r="G1051" s="191"/>
      <c r="H1051" s="193" t="s">
        <v>19</v>
      </c>
      <c r="I1051" s="195"/>
      <c r="J1051" s="191"/>
      <c r="K1051" s="191"/>
      <c r="L1051" s="196"/>
      <c r="M1051" s="197"/>
      <c r="N1051" s="198"/>
      <c r="O1051" s="198"/>
      <c r="P1051" s="198"/>
      <c r="Q1051" s="198"/>
      <c r="R1051" s="198"/>
      <c r="S1051" s="198"/>
      <c r="T1051" s="199"/>
      <c r="AT1051" s="200" t="s">
        <v>165</v>
      </c>
      <c r="AU1051" s="200" t="s">
        <v>86</v>
      </c>
      <c r="AV1051" s="13" t="s">
        <v>84</v>
      </c>
      <c r="AW1051" s="13" t="s">
        <v>37</v>
      </c>
      <c r="AX1051" s="13" t="s">
        <v>76</v>
      </c>
      <c r="AY1051" s="200" t="s">
        <v>157</v>
      </c>
    </row>
    <row r="1052" spans="2:51" s="14" customFormat="1" ht="10">
      <c r="B1052" s="201"/>
      <c r="C1052" s="202"/>
      <c r="D1052" s="192" t="s">
        <v>165</v>
      </c>
      <c r="E1052" s="203" t="s">
        <v>19</v>
      </c>
      <c r="F1052" s="204" t="s">
        <v>195</v>
      </c>
      <c r="G1052" s="202"/>
      <c r="H1052" s="205">
        <v>358.866</v>
      </c>
      <c r="I1052" s="206"/>
      <c r="J1052" s="202"/>
      <c r="K1052" s="202"/>
      <c r="L1052" s="207"/>
      <c r="M1052" s="208"/>
      <c r="N1052" s="209"/>
      <c r="O1052" s="209"/>
      <c r="P1052" s="209"/>
      <c r="Q1052" s="209"/>
      <c r="R1052" s="209"/>
      <c r="S1052" s="209"/>
      <c r="T1052" s="210"/>
      <c r="AT1052" s="211" t="s">
        <v>165</v>
      </c>
      <c r="AU1052" s="211" t="s">
        <v>86</v>
      </c>
      <c r="AV1052" s="14" t="s">
        <v>86</v>
      </c>
      <c r="AW1052" s="14" t="s">
        <v>37</v>
      </c>
      <c r="AX1052" s="14" t="s">
        <v>76</v>
      </c>
      <c r="AY1052" s="211" t="s">
        <v>157</v>
      </c>
    </row>
    <row r="1053" spans="2:51" s="15" customFormat="1" ht="10">
      <c r="B1053" s="217"/>
      <c r="C1053" s="218"/>
      <c r="D1053" s="192" t="s">
        <v>165</v>
      </c>
      <c r="E1053" s="219" t="s">
        <v>19</v>
      </c>
      <c r="F1053" s="220" t="s">
        <v>183</v>
      </c>
      <c r="G1053" s="218"/>
      <c r="H1053" s="221">
        <v>358.866</v>
      </c>
      <c r="I1053" s="222"/>
      <c r="J1053" s="218"/>
      <c r="K1053" s="218"/>
      <c r="L1053" s="223"/>
      <c r="M1053" s="224"/>
      <c r="N1053" s="225"/>
      <c r="O1053" s="225"/>
      <c r="P1053" s="225"/>
      <c r="Q1053" s="225"/>
      <c r="R1053" s="225"/>
      <c r="S1053" s="225"/>
      <c r="T1053" s="226"/>
      <c r="AT1053" s="227" t="s">
        <v>165</v>
      </c>
      <c r="AU1053" s="227" t="s">
        <v>86</v>
      </c>
      <c r="AV1053" s="15" t="s">
        <v>163</v>
      </c>
      <c r="AW1053" s="15" t="s">
        <v>37</v>
      </c>
      <c r="AX1053" s="15" t="s">
        <v>84</v>
      </c>
      <c r="AY1053" s="227" t="s">
        <v>157</v>
      </c>
    </row>
    <row r="1054" spans="2:51" s="14" customFormat="1" ht="10">
      <c r="B1054" s="201"/>
      <c r="C1054" s="202"/>
      <c r="D1054" s="192" t="s">
        <v>165</v>
      </c>
      <c r="E1054" s="202"/>
      <c r="F1054" s="204" t="s">
        <v>1060</v>
      </c>
      <c r="G1054" s="202"/>
      <c r="H1054" s="205">
        <v>376.809</v>
      </c>
      <c r="I1054" s="206"/>
      <c r="J1054" s="202"/>
      <c r="K1054" s="202"/>
      <c r="L1054" s="207"/>
      <c r="M1054" s="208"/>
      <c r="N1054" s="209"/>
      <c r="O1054" s="209"/>
      <c r="P1054" s="209"/>
      <c r="Q1054" s="209"/>
      <c r="R1054" s="209"/>
      <c r="S1054" s="209"/>
      <c r="T1054" s="210"/>
      <c r="AT1054" s="211" t="s">
        <v>165</v>
      </c>
      <c r="AU1054" s="211" t="s">
        <v>86</v>
      </c>
      <c r="AV1054" s="14" t="s">
        <v>86</v>
      </c>
      <c r="AW1054" s="14" t="s">
        <v>4</v>
      </c>
      <c r="AX1054" s="14" t="s">
        <v>84</v>
      </c>
      <c r="AY1054" s="211" t="s">
        <v>157</v>
      </c>
    </row>
    <row r="1055" spans="2:63" s="12" customFormat="1" ht="22.75" customHeight="1">
      <c r="B1055" s="160"/>
      <c r="C1055" s="161"/>
      <c r="D1055" s="162" t="s">
        <v>75</v>
      </c>
      <c r="E1055" s="174" t="s">
        <v>196</v>
      </c>
      <c r="F1055" s="174" t="s">
        <v>1061</v>
      </c>
      <c r="G1055" s="161"/>
      <c r="H1055" s="161"/>
      <c r="I1055" s="164"/>
      <c r="J1055" s="175">
        <f>BK1055</f>
        <v>0</v>
      </c>
      <c r="K1055" s="161"/>
      <c r="L1055" s="166"/>
      <c r="M1055" s="167"/>
      <c r="N1055" s="168"/>
      <c r="O1055" s="168"/>
      <c r="P1055" s="169">
        <f>SUM(P1056:P1074)</f>
        <v>0</v>
      </c>
      <c r="Q1055" s="168"/>
      <c r="R1055" s="169">
        <f>SUM(R1056:R1074)</f>
        <v>0</v>
      </c>
      <c r="S1055" s="168"/>
      <c r="T1055" s="170">
        <f>SUM(T1056:T1074)</f>
        <v>0</v>
      </c>
      <c r="AR1055" s="171" t="s">
        <v>84</v>
      </c>
      <c r="AT1055" s="172" t="s">
        <v>75</v>
      </c>
      <c r="AU1055" s="172" t="s">
        <v>84</v>
      </c>
      <c r="AY1055" s="171" t="s">
        <v>157</v>
      </c>
      <c r="BK1055" s="173">
        <f>SUM(BK1056:BK1074)</f>
        <v>0</v>
      </c>
    </row>
    <row r="1056" spans="1:65" s="2" customFormat="1" ht="14.4" customHeight="1">
      <c r="A1056" s="36"/>
      <c r="B1056" s="37"/>
      <c r="C1056" s="176" t="s">
        <v>1062</v>
      </c>
      <c r="D1056" s="176" t="s">
        <v>159</v>
      </c>
      <c r="E1056" s="177" t="s">
        <v>1063</v>
      </c>
      <c r="F1056" s="178" t="s">
        <v>1064</v>
      </c>
      <c r="G1056" s="179" t="s">
        <v>176</v>
      </c>
      <c r="H1056" s="180">
        <v>15.873</v>
      </c>
      <c r="I1056" s="181"/>
      <c r="J1056" s="182">
        <f>ROUND(I1056*H1056,2)</f>
        <v>0</v>
      </c>
      <c r="K1056" s="183"/>
      <c r="L1056" s="41"/>
      <c r="M1056" s="184" t="s">
        <v>19</v>
      </c>
      <c r="N1056" s="185" t="s">
        <v>47</v>
      </c>
      <c r="O1056" s="66"/>
      <c r="P1056" s="186">
        <f>O1056*H1056</f>
        <v>0</v>
      </c>
      <c r="Q1056" s="186">
        <v>0</v>
      </c>
      <c r="R1056" s="186">
        <f>Q1056*H1056</f>
        <v>0</v>
      </c>
      <c r="S1056" s="186">
        <v>0</v>
      </c>
      <c r="T1056" s="187">
        <f>S1056*H1056</f>
        <v>0</v>
      </c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R1056" s="188" t="s">
        <v>163</v>
      </c>
      <c r="AT1056" s="188" t="s">
        <v>159</v>
      </c>
      <c r="AU1056" s="188" t="s">
        <v>86</v>
      </c>
      <c r="AY1056" s="19" t="s">
        <v>157</v>
      </c>
      <c r="BE1056" s="189">
        <f>IF(N1056="základní",J1056,0)</f>
        <v>0</v>
      </c>
      <c r="BF1056" s="189">
        <f>IF(N1056="snížená",J1056,0)</f>
        <v>0</v>
      </c>
      <c r="BG1056" s="189">
        <f>IF(N1056="zákl. přenesená",J1056,0)</f>
        <v>0</v>
      </c>
      <c r="BH1056" s="189">
        <f>IF(N1056="sníž. přenesená",J1056,0)</f>
        <v>0</v>
      </c>
      <c r="BI1056" s="189">
        <f>IF(N1056="nulová",J1056,0)</f>
        <v>0</v>
      </c>
      <c r="BJ1056" s="19" t="s">
        <v>84</v>
      </c>
      <c r="BK1056" s="189">
        <f>ROUND(I1056*H1056,2)</f>
        <v>0</v>
      </c>
      <c r="BL1056" s="19" t="s">
        <v>163</v>
      </c>
      <c r="BM1056" s="188" t="s">
        <v>1065</v>
      </c>
    </row>
    <row r="1057" spans="1:47" s="2" customFormat="1" ht="10">
      <c r="A1057" s="36"/>
      <c r="B1057" s="37"/>
      <c r="C1057" s="38"/>
      <c r="D1057" s="212" t="s">
        <v>178</v>
      </c>
      <c r="E1057" s="38"/>
      <c r="F1057" s="213" t="s">
        <v>1066</v>
      </c>
      <c r="G1057" s="38"/>
      <c r="H1057" s="38"/>
      <c r="I1057" s="214"/>
      <c r="J1057" s="38"/>
      <c r="K1057" s="38"/>
      <c r="L1057" s="41"/>
      <c r="M1057" s="215"/>
      <c r="N1057" s="216"/>
      <c r="O1057" s="66"/>
      <c r="P1057" s="66"/>
      <c r="Q1057" s="66"/>
      <c r="R1057" s="66"/>
      <c r="S1057" s="66"/>
      <c r="T1057" s="67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T1057" s="19" t="s">
        <v>178</v>
      </c>
      <c r="AU1057" s="19" t="s">
        <v>86</v>
      </c>
    </row>
    <row r="1058" spans="2:51" s="13" customFormat="1" ht="10">
      <c r="B1058" s="190"/>
      <c r="C1058" s="191"/>
      <c r="D1058" s="192" t="s">
        <v>165</v>
      </c>
      <c r="E1058" s="193" t="s">
        <v>19</v>
      </c>
      <c r="F1058" s="194" t="s">
        <v>1067</v>
      </c>
      <c r="G1058" s="191"/>
      <c r="H1058" s="193" t="s">
        <v>19</v>
      </c>
      <c r="I1058" s="195"/>
      <c r="J1058" s="191"/>
      <c r="K1058" s="191"/>
      <c r="L1058" s="196"/>
      <c r="M1058" s="197"/>
      <c r="N1058" s="198"/>
      <c r="O1058" s="198"/>
      <c r="P1058" s="198"/>
      <c r="Q1058" s="198"/>
      <c r="R1058" s="198"/>
      <c r="S1058" s="198"/>
      <c r="T1058" s="199"/>
      <c r="AT1058" s="200" t="s">
        <v>165</v>
      </c>
      <c r="AU1058" s="200" t="s">
        <v>86</v>
      </c>
      <c r="AV1058" s="13" t="s">
        <v>84</v>
      </c>
      <c r="AW1058" s="13" t="s">
        <v>37</v>
      </c>
      <c r="AX1058" s="13" t="s">
        <v>76</v>
      </c>
      <c r="AY1058" s="200" t="s">
        <v>157</v>
      </c>
    </row>
    <row r="1059" spans="2:51" s="13" customFormat="1" ht="10">
      <c r="B1059" s="190"/>
      <c r="C1059" s="191"/>
      <c r="D1059" s="192" t="s">
        <v>165</v>
      </c>
      <c r="E1059" s="193" t="s">
        <v>19</v>
      </c>
      <c r="F1059" s="194" t="s">
        <v>1068</v>
      </c>
      <c r="G1059" s="191"/>
      <c r="H1059" s="193" t="s">
        <v>19</v>
      </c>
      <c r="I1059" s="195"/>
      <c r="J1059" s="191"/>
      <c r="K1059" s="191"/>
      <c r="L1059" s="196"/>
      <c r="M1059" s="197"/>
      <c r="N1059" s="198"/>
      <c r="O1059" s="198"/>
      <c r="P1059" s="198"/>
      <c r="Q1059" s="198"/>
      <c r="R1059" s="198"/>
      <c r="S1059" s="198"/>
      <c r="T1059" s="199"/>
      <c r="AT1059" s="200" t="s">
        <v>165</v>
      </c>
      <c r="AU1059" s="200" t="s">
        <v>86</v>
      </c>
      <c r="AV1059" s="13" t="s">
        <v>84</v>
      </c>
      <c r="AW1059" s="13" t="s">
        <v>37</v>
      </c>
      <c r="AX1059" s="13" t="s">
        <v>76</v>
      </c>
      <c r="AY1059" s="200" t="s">
        <v>157</v>
      </c>
    </row>
    <row r="1060" spans="2:51" s="13" customFormat="1" ht="10">
      <c r="B1060" s="190"/>
      <c r="C1060" s="191"/>
      <c r="D1060" s="192" t="s">
        <v>165</v>
      </c>
      <c r="E1060" s="193" t="s">
        <v>19</v>
      </c>
      <c r="F1060" s="194" t="s">
        <v>1069</v>
      </c>
      <c r="G1060" s="191"/>
      <c r="H1060" s="193" t="s">
        <v>19</v>
      </c>
      <c r="I1060" s="195"/>
      <c r="J1060" s="191"/>
      <c r="K1060" s="191"/>
      <c r="L1060" s="196"/>
      <c r="M1060" s="197"/>
      <c r="N1060" s="198"/>
      <c r="O1060" s="198"/>
      <c r="P1060" s="198"/>
      <c r="Q1060" s="198"/>
      <c r="R1060" s="198"/>
      <c r="S1060" s="198"/>
      <c r="T1060" s="199"/>
      <c r="AT1060" s="200" t="s">
        <v>165</v>
      </c>
      <c r="AU1060" s="200" t="s">
        <v>86</v>
      </c>
      <c r="AV1060" s="13" t="s">
        <v>84</v>
      </c>
      <c r="AW1060" s="13" t="s">
        <v>37</v>
      </c>
      <c r="AX1060" s="13" t="s">
        <v>76</v>
      </c>
      <c r="AY1060" s="200" t="s">
        <v>157</v>
      </c>
    </row>
    <row r="1061" spans="2:51" s="14" customFormat="1" ht="10">
      <c r="B1061" s="201"/>
      <c r="C1061" s="202"/>
      <c r="D1061" s="192" t="s">
        <v>165</v>
      </c>
      <c r="E1061" s="203" t="s">
        <v>19</v>
      </c>
      <c r="F1061" s="204" t="s">
        <v>1070</v>
      </c>
      <c r="G1061" s="202"/>
      <c r="H1061" s="205">
        <v>15.873</v>
      </c>
      <c r="I1061" s="206"/>
      <c r="J1061" s="202"/>
      <c r="K1061" s="202"/>
      <c r="L1061" s="207"/>
      <c r="M1061" s="208"/>
      <c r="N1061" s="209"/>
      <c r="O1061" s="209"/>
      <c r="P1061" s="209"/>
      <c r="Q1061" s="209"/>
      <c r="R1061" s="209"/>
      <c r="S1061" s="209"/>
      <c r="T1061" s="210"/>
      <c r="AT1061" s="211" t="s">
        <v>165</v>
      </c>
      <c r="AU1061" s="211" t="s">
        <v>86</v>
      </c>
      <c r="AV1061" s="14" t="s">
        <v>86</v>
      </c>
      <c r="AW1061" s="14" t="s">
        <v>37</v>
      </c>
      <c r="AX1061" s="14" t="s">
        <v>76</v>
      </c>
      <c r="AY1061" s="211" t="s">
        <v>157</v>
      </c>
    </row>
    <row r="1062" spans="2:51" s="15" customFormat="1" ht="10">
      <c r="B1062" s="217"/>
      <c r="C1062" s="218"/>
      <c r="D1062" s="192" t="s">
        <v>165</v>
      </c>
      <c r="E1062" s="219" t="s">
        <v>19</v>
      </c>
      <c r="F1062" s="220" t="s">
        <v>183</v>
      </c>
      <c r="G1062" s="218"/>
      <c r="H1062" s="221">
        <v>15.873</v>
      </c>
      <c r="I1062" s="222"/>
      <c r="J1062" s="218"/>
      <c r="K1062" s="218"/>
      <c r="L1062" s="223"/>
      <c r="M1062" s="224"/>
      <c r="N1062" s="225"/>
      <c r="O1062" s="225"/>
      <c r="P1062" s="225"/>
      <c r="Q1062" s="225"/>
      <c r="R1062" s="225"/>
      <c r="S1062" s="225"/>
      <c r="T1062" s="226"/>
      <c r="AT1062" s="227" t="s">
        <v>165</v>
      </c>
      <c r="AU1062" s="227" t="s">
        <v>86</v>
      </c>
      <c r="AV1062" s="15" t="s">
        <v>163</v>
      </c>
      <c r="AW1062" s="15" t="s">
        <v>37</v>
      </c>
      <c r="AX1062" s="15" t="s">
        <v>84</v>
      </c>
      <c r="AY1062" s="227" t="s">
        <v>157</v>
      </c>
    </row>
    <row r="1063" spans="1:65" s="2" customFormat="1" ht="14.4" customHeight="1">
      <c r="A1063" s="36"/>
      <c r="B1063" s="37"/>
      <c r="C1063" s="176" t="s">
        <v>1071</v>
      </c>
      <c r="D1063" s="176" t="s">
        <v>159</v>
      </c>
      <c r="E1063" s="177" t="s">
        <v>1072</v>
      </c>
      <c r="F1063" s="178" t="s">
        <v>1073</v>
      </c>
      <c r="G1063" s="179" t="s">
        <v>176</v>
      </c>
      <c r="H1063" s="180">
        <v>49.82</v>
      </c>
      <c r="I1063" s="181"/>
      <c r="J1063" s="182">
        <f>ROUND(I1063*H1063,2)</f>
        <v>0</v>
      </c>
      <c r="K1063" s="183"/>
      <c r="L1063" s="41"/>
      <c r="M1063" s="184" t="s">
        <v>19</v>
      </c>
      <c r="N1063" s="185" t="s">
        <v>47</v>
      </c>
      <c r="O1063" s="66"/>
      <c r="P1063" s="186">
        <f>O1063*H1063</f>
        <v>0</v>
      </c>
      <c r="Q1063" s="186">
        <v>0</v>
      </c>
      <c r="R1063" s="186">
        <f>Q1063*H1063</f>
        <v>0</v>
      </c>
      <c r="S1063" s="186">
        <v>0</v>
      </c>
      <c r="T1063" s="187">
        <f>S1063*H1063</f>
        <v>0</v>
      </c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R1063" s="188" t="s">
        <v>163</v>
      </c>
      <c r="AT1063" s="188" t="s">
        <v>159</v>
      </c>
      <c r="AU1063" s="188" t="s">
        <v>86</v>
      </c>
      <c r="AY1063" s="19" t="s">
        <v>157</v>
      </c>
      <c r="BE1063" s="189">
        <f>IF(N1063="základní",J1063,0)</f>
        <v>0</v>
      </c>
      <c r="BF1063" s="189">
        <f>IF(N1063="snížená",J1063,0)</f>
        <v>0</v>
      </c>
      <c r="BG1063" s="189">
        <f>IF(N1063="zákl. přenesená",J1063,0)</f>
        <v>0</v>
      </c>
      <c r="BH1063" s="189">
        <f>IF(N1063="sníž. přenesená",J1063,0)</f>
        <v>0</v>
      </c>
      <c r="BI1063" s="189">
        <f>IF(N1063="nulová",J1063,0)</f>
        <v>0</v>
      </c>
      <c r="BJ1063" s="19" t="s">
        <v>84</v>
      </c>
      <c r="BK1063" s="189">
        <f>ROUND(I1063*H1063,2)</f>
        <v>0</v>
      </c>
      <c r="BL1063" s="19" t="s">
        <v>163</v>
      </c>
      <c r="BM1063" s="188" t="s">
        <v>1074</v>
      </c>
    </row>
    <row r="1064" spans="1:47" s="2" customFormat="1" ht="10">
      <c r="A1064" s="36"/>
      <c r="B1064" s="37"/>
      <c r="C1064" s="38"/>
      <c r="D1064" s="212" t="s">
        <v>178</v>
      </c>
      <c r="E1064" s="38"/>
      <c r="F1064" s="213" t="s">
        <v>1075</v>
      </c>
      <c r="G1064" s="38"/>
      <c r="H1064" s="38"/>
      <c r="I1064" s="214"/>
      <c r="J1064" s="38"/>
      <c r="K1064" s="38"/>
      <c r="L1064" s="41"/>
      <c r="M1064" s="215"/>
      <c r="N1064" s="216"/>
      <c r="O1064" s="66"/>
      <c r="P1064" s="66"/>
      <c r="Q1064" s="66"/>
      <c r="R1064" s="66"/>
      <c r="S1064" s="66"/>
      <c r="T1064" s="67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T1064" s="19" t="s">
        <v>178</v>
      </c>
      <c r="AU1064" s="19" t="s">
        <v>86</v>
      </c>
    </row>
    <row r="1065" spans="2:51" s="13" customFormat="1" ht="10">
      <c r="B1065" s="190"/>
      <c r="C1065" s="191"/>
      <c r="D1065" s="192" t="s">
        <v>165</v>
      </c>
      <c r="E1065" s="193" t="s">
        <v>19</v>
      </c>
      <c r="F1065" s="194" t="s">
        <v>343</v>
      </c>
      <c r="G1065" s="191"/>
      <c r="H1065" s="193" t="s">
        <v>19</v>
      </c>
      <c r="I1065" s="195"/>
      <c r="J1065" s="191"/>
      <c r="K1065" s="191"/>
      <c r="L1065" s="196"/>
      <c r="M1065" s="197"/>
      <c r="N1065" s="198"/>
      <c r="O1065" s="198"/>
      <c r="P1065" s="198"/>
      <c r="Q1065" s="198"/>
      <c r="R1065" s="198"/>
      <c r="S1065" s="198"/>
      <c r="T1065" s="199"/>
      <c r="AT1065" s="200" t="s">
        <v>165</v>
      </c>
      <c r="AU1065" s="200" t="s">
        <v>86</v>
      </c>
      <c r="AV1065" s="13" t="s">
        <v>84</v>
      </c>
      <c r="AW1065" s="13" t="s">
        <v>37</v>
      </c>
      <c r="AX1065" s="13" t="s">
        <v>76</v>
      </c>
      <c r="AY1065" s="200" t="s">
        <v>157</v>
      </c>
    </row>
    <row r="1066" spans="2:51" s="13" customFormat="1" ht="10">
      <c r="B1066" s="190"/>
      <c r="C1066" s="191"/>
      <c r="D1066" s="192" t="s">
        <v>165</v>
      </c>
      <c r="E1066" s="193" t="s">
        <v>19</v>
      </c>
      <c r="F1066" s="194" t="s">
        <v>1067</v>
      </c>
      <c r="G1066" s="191"/>
      <c r="H1066" s="193" t="s">
        <v>19</v>
      </c>
      <c r="I1066" s="195"/>
      <c r="J1066" s="191"/>
      <c r="K1066" s="191"/>
      <c r="L1066" s="196"/>
      <c r="M1066" s="197"/>
      <c r="N1066" s="198"/>
      <c r="O1066" s="198"/>
      <c r="P1066" s="198"/>
      <c r="Q1066" s="198"/>
      <c r="R1066" s="198"/>
      <c r="S1066" s="198"/>
      <c r="T1066" s="199"/>
      <c r="AT1066" s="200" t="s">
        <v>165</v>
      </c>
      <c r="AU1066" s="200" t="s">
        <v>86</v>
      </c>
      <c r="AV1066" s="13" t="s">
        <v>84</v>
      </c>
      <c r="AW1066" s="13" t="s">
        <v>37</v>
      </c>
      <c r="AX1066" s="13" t="s">
        <v>76</v>
      </c>
      <c r="AY1066" s="200" t="s">
        <v>157</v>
      </c>
    </row>
    <row r="1067" spans="2:51" s="13" customFormat="1" ht="10">
      <c r="B1067" s="190"/>
      <c r="C1067" s="191"/>
      <c r="D1067" s="192" t="s">
        <v>165</v>
      </c>
      <c r="E1067" s="193" t="s">
        <v>19</v>
      </c>
      <c r="F1067" s="194" t="s">
        <v>1076</v>
      </c>
      <c r="G1067" s="191"/>
      <c r="H1067" s="193" t="s">
        <v>19</v>
      </c>
      <c r="I1067" s="195"/>
      <c r="J1067" s="191"/>
      <c r="K1067" s="191"/>
      <c r="L1067" s="196"/>
      <c r="M1067" s="197"/>
      <c r="N1067" s="198"/>
      <c r="O1067" s="198"/>
      <c r="P1067" s="198"/>
      <c r="Q1067" s="198"/>
      <c r="R1067" s="198"/>
      <c r="S1067" s="198"/>
      <c r="T1067" s="199"/>
      <c r="AT1067" s="200" t="s">
        <v>165</v>
      </c>
      <c r="AU1067" s="200" t="s">
        <v>86</v>
      </c>
      <c r="AV1067" s="13" t="s">
        <v>84</v>
      </c>
      <c r="AW1067" s="13" t="s">
        <v>37</v>
      </c>
      <c r="AX1067" s="13" t="s">
        <v>76</v>
      </c>
      <c r="AY1067" s="200" t="s">
        <v>157</v>
      </c>
    </row>
    <row r="1068" spans="2:51" s="13" customFormat="1" ht="10">
      <c r="B1068" s="190"/>
      <c r="C1068" s="191"/>
      <c r="D1068" s="192" t="s">
        <v>165</v>
      </c>
      <c r="E1068" s="193" t="s">
        <v>19</v>
      </c>
      <c r="F1068" s="194" t="s">
        <v>167</v>
      </c>
      <c r="G1068" s="191"/>
      <c r="H1068" s="193" t="s">
        <v>19</v>
      </c>
      <c r="I1068" s="195"/>
      <c r="J1068" s="191"/>
      <c r="K1068" s="191"/>
      <c r="L1068" s="196"/>
      <c r="M1068" s="197"/>
      <c r="N1068" s="198"/>
      <c r="O1068" s="198"/>
      <c r="P1068" s="198"/>
      <c r="Q1068" s="198"/>
      <c r="R1068" s="198"/>
      <c r="S1068" s="198"/>
      <c r="T1068" s="199"/>
      <c r="AT1068" s="200" t="s">
        <v>165</v>
      </c>
      <c r="AU1068" s="200" t="s">
        <v>86</v>
      </c>
      <c r="AV1068" s="13" t="s">
        <v>84</v>
      </c>
      <c r="AW1068" s="13" t="s">
        <v>37</v>
      </c>
      <c r="AX1068" s="13" t="s">
        <v>76</v>
      </c>
      <c r="AY1068" s="200" t="s">
        <v>157</v>
      </c>
    </row>
    <row r="1069" spans="2:51" s="14" customFormat="1" ht="10">
      <c r="B1069" s="201"/>
      <c r="C1069" s="202"/>
      <c r="D1069" s="192" t="s">
        <v>165</v>
      </c>
      <c r="E1069" s="203" t="s">
        <v>19</v>
      </c>
      <c r="F1069" s="204" t="s">
        <v>1077</v>
      </c>
      <c r="G1069" s="202"/>
      <c r="H1069" s="205">
        <v>19.5</v>
      </c>
      <c r="I1069" s="206"/>
      <c r="J1069" s="202"/>
      <c r="K1069" s="202"/>
      <c r="L1069" s="207"/>
      <c r="M1069" s="208"/>
      <c r="N1069" s="209"/>
      <c r="O1069" s="209"/>
      <c r="P1069" s="209"/>
      <c r="Q1069" s="209"/>
      <c r="R1069" s="209"/>
      <c r="S1069" s="209"/>
      <c r="T1069" s="210"/>
      <c r="AT1069" s="211" t="s">
        <v>165</v>
      </c>
      <c r="AU1069" s="211" t="s">
        <v>86</v>
      </c>
      <c r="AV1069" s="14" t="s">
        <v>86</v>
      </c>
      <c r="AW1069" s="14" t="s">
        <v>37</v>
      </c>
      <c r="AX1069" s="14" t="s">
        <v>76</v>
      </c>
      <c r="AY1069" s="211" t="s">
        <v>157</v>
      </c>
    </row>
    <row r="1070" spans="2:51" s="13" customFormat="1" ht="10">
      <c r="B1070" s="190"/>
      <c r="C1070" s="191"/>
      <c r="D1070" s="192" t="s">
        <v>165</v>
      </c>
      <c r="E1070" s="193" t="s">
        <v>19</v>
      </c>
      <c r="F1070" s="194" t="s">
        <v>1078</v>
      </c>
      <c r="G1070" s="191"/>
      <c r="H1070" s="193" t="s">
        <v>19</v>
      </c>
      <c r="I1070" s="195"/>
      <c r="J1070" s="191"/>
      <c r="K1070" s="191"/>
      <c r="L1070" s="196"/>
      <c r="M1070" s="197"/>
      <c r="N1070" s="198"/>
      <c r="O1070" s="198"/>
      <c r="P1070" s="198"/>
      <c r="Q1070" s="198"/>
      <c r="R1070" s="198"/>
      <c r="S1070" s="198"/>
      <c r="T1070" s="199"/>
      <c r="AT1070" s="200" t="s">
        <v>165</v>
      </c>
      <c r="AU1070" s="200" t="s">
        <v>86</v>
      </c>
      <c r="AV1070" s="13" t="s">
        <v>84</v>
      </c>
      <c r="AW1070" s="13" t="s">
        <v>37</v>
      </c>
      <c r="AX1070" s="13" t="s">
        <v>76</v>
      </c>
      <c r="AY1070" s="200" t="s">
        <v>157</v>
      </c>
    </row>
    <row r="1071" spans="2:51" s="13" customFormat="1" ht="10">
      <c r="B1071" s="190"/>
      <c r="C1071" s="191"/>
      <c r="D1071" s="192" t="s">
        <v>165</v>
      </c>
      <c r="E1071" s="193" t="s">
        <v>19</v>
      </c>
      <c r="F1071" s="194" t="s">
        <v>1079</v>
      </c>
      <c r="G1071" s="191"/>
      <c r="H1071" s="193" t="s">
        <v>19</v>
      </c>
      <c r="I1071" s="195"/>
      <c r="J1071" s="191"/>
      <c r="K1071" s="191"/>
      <c r="L1071" s="196"/>
      <c r="M1071" s="197"/>
      <c r="N1071" s="198"/>
      <c r="O1071" s="198"/>
      <c r="P1071" s="198"/>
      <c r="Q1071" s="198"/>
      <c r="R1071" s="198"/>
      <c r="S1071" s="198"/>
      <c r="T1071" s="199"/>
      <c r="AT1071" s="200" t="s">
        <v>165</v>
      </c>
      <c r="AU1071" s="200" t="s">
        <v>86</v>
      </c>
      <c r="AV1071" s="13" t="s">
        <v>84</v>
      </c>
      <c r="AW1071" s="13" t="s">
        <v>37</v>
      </c>
      <c r="AX1071" s="13" t="s">
        <v>76</v>
      </c>
      <c r="AY1071" s="200" t="s">
        <v>157</v>
      </c>
    </row>
    <row r="1072" spans="2:51" s="14" customFormat="1" ht="10">
      <c r="B1072" s="201"/>
      <c r="C1072" s="202"/>
      <c r="D1072" s="192" t="s">
        <v>165</v>
      </c>
      <c r="E1072" s="203" t="s">
        <v>19</v>
      </c>
      <c r="F1072" s="204" t="s">
        <v>1080</v>
      </c>
      <c r="G1072" s="202"/>
      <c r="H1072" s="205">
        <v>10.32</v>
      </c>
      <c r="I1072" s="206"/>
      <c r="J1072" s="202"/>
      <c r="K1072" s="202"/>
      <c r="L1072" s="207"/>
      <c r="M1072" s="208"/>
      <c r="N1072" s="209"/>
      <c r="O1072" s="209"/>
      <c r="P1072" s="209"/>
      <c r="Q1072" s="209"/>
      <c r="R1072" s="209"/>
      <c r="S1072" s="209"/>
      <c r="T1072" s="210"/>
      <c r="AT1072" s="211" t="s">
        <v>165</v>
      </c>
      <c r="AU1072" s="211" t="s">
        <v>86</v>
      </c>
      <c r="AV1072" s="14" t="s">
        <v>86</v>
      </c>
      <c r="AW1072" s="14" t="s">
        <v>37</v>
      </c>
      <c r="AX1072" s="14" t="s">
        <v>76</v>
      </c>
      <c r="AY1072" s="211" t="s">
        <v>157</v>
      </c>
    </row>
    <row r="1073" spans="2:51" s="14" customFormat="1" ht="10">
      <c r="B1073" s="201"/>
      <c r="C1073" s="202"/>
      <c r="D1073" s="192" t="s">
        <v>165</v>
      </c>
      <c r="E1073" s="203" t="s">
        <v>19</v>
      </c>
      <c r="F1073" s="204" t="s">
        <v>1081</v>
      </c>
      <c r="G1073" s="202"/>
      <c r="H1073" s="205">
        <v>20</v>
      </c>
      <c r="I1073" s="206"/>
      <c r="J1073" s="202"/>
      <c r="K1073" s="202"/>
      <c r="L1073" s="207"/>
      <c r="M1073" s="208"/>
      <c r="N1073" s="209"/>
      <c r="O1073" s="209"/>
      <c r="P1073" s="209"/>
      <c r="Q1073" s="209"/>
      <c r="R1073" s="209"/>
      <c r="S1073" s="209"/>
      <c r="T1073" s="210"/>
      <c r="AT1073" s="211" t="s">
        <v>165</v>
      </c>
      <c r="AU1073" s="211" t="s">
        <v>86</v>
      </c>
      <c r="AV1073" s="14" t="s">
        <v>86</v>
      </c>
      <c r="AW1073" s="14" t="s">
        <v>37</v>
      </c>
      <c r="AX1073" s="14" t="s">
        <v>76</v>
      </c>
      <c r="AY1073" s="211" t="s">
        <v>157</v>
      </c>
    </row>
    <row r="1074" spans="2:51" s="15" customFormat="1" ht="10">
      <c r="B1074" s="217"/>
      <c r="C1074" s="218"/>
      <c r="D1074" s="192" t="s">
        <v>165</v>
      </c>
      <c r="E1074" s="219" t="s">
        <v>19</v>
      </c>
      <c r="F1074" s="220" t="s">
        <v>183</v>
      </c>
      <c r="G1074" s="218"/>
      <c r="H1074" s="221">
        <v>49.82</v>
      </c>
      <c r="I1074" s="222"/>
      <c r="J1074" s="218"/>
      <c r="K1074" s="218"/>
      <c r="L1074" s="223"/>
      <c r="M1074" s="224"/>
      <c r="N1074" s="225"/>
      <c r="O1074" s="225"/>
      <c r="P1074" s="225"/>
      <c r="Q1074" s="225"/>
      <c r="R1074" s="225"/>
      <c r="S1074" s="225"/>
      <c r="T1074" s="226"/>
      <c r="AT1074" s="227" t="s">
        <v>165</v>
      </c>
      <c r="AU1074" s="227" t="s">
        <v>86</v>
      </c>
      <c r="AV1074" s="15" t="s">
        <v>163</v>
      </c>
      <c r="AW1074" s="15" t="s">
        <v>37</v>
      </c>
      <c r="AX1074" s="15" t="s">
        <v>84</v>
      </c>
      <c r="AY1074" s="227" t="s">
        <v>157</v>
      </c>
    </row>
    <row r="1075" spans="2:63" s="12" customFormat="1" ht="22.75" customHeight="1">
      <c r="B1075" s="160"/>
      <c r="C1075" s="161"/>
      <c r="D1075" s="162" t="s">
        <v>75</v>
      </c>
      <c r="E1075" s="174" t="s">
        <v>211</v>
      </c>
      <c r="F1075" s="174" t="s">
        <v>1082</v>
      </c>
      <c r="G1075" s="161"/>
      <c r="H1075" s="161"/>
      <c r="I1075" s="164"/>
      <c r="J1075" s="175">
        <f>BK1075</f>
        <v>0</v>
      </c>
      <c r="K1075" s="161"/>
      <c r="L1075" s="166"/>
      <c r="M1075" s="167"/>
      <c r="N1075" s="168"/>
      <c r="O1075" s="168"/>
      <c r="P1075" s="169">
        <f>SUM(P1076:P1091)</f>
        <v>0</v>
      </c>
      <c r="Q1075" s="168"/>
      <c r="R1075" s="169">
        <f>SUM(R1076:R1091)</f>
        <v>1.4100400000000002</v>
      </c>
      <c r="S1075" s="168"/>
      <c r="T1075" s="170">
        <f>SUM(T1076:T1091)</f>
        <v>0</v>
      </c>
      <c r="AR1075" s="171" t="s">
        <v>84</v>
      </c>
      <c r="AT1075" s="172" t="s">
        <v>75</v>
      </c>
      <c r="AU1075" s="172" t="s">
        <v>84</v>
      </c>
      <c r="AY1075" s="171" t="s">
        <v>157</v>
      </c>
      <c r="BK1075" s="173">
        <f>SUM(BK1076:BK1091)</f>
        <v>0</v>
      </c>
    </row>
    <row r="1076" spans="1:65" s="2" customFormat="1" ht="14.4" customHeight="1">
      <c r="A1076" s="36"/>
      <c r="B1076" s="37"/>
      <c r="C1076" s="176" t="s">
        <v>1083</v>
      </c>
      <c r="D1076" s="176" t="s">
        <v>159</v>
      </c>
      <c r="E1076" s="177" t="s">
        <v>1084</v>
      </c>
      <c r="F1076" s="178" t="s">
        <v>1085</v>
      </c>
      <c r="G1076" s="179" t="s">
        <v>162</v>
      </c>
      <c r="H1076" s="180">
        <v>5</v>
      </c>
      <c r="I1076" s="181"/>
      <c r="J1076" s="182">
        <f>ROUND(I1076*H1076,2)</f>
        <v>0</v>
      </c>
      <c r="K1076" s="183"/>
      <c r="L1076" s="41"/>
      <c r="M1076" s="184" t="s">
        <v>19</v>
      </c>
      <c r="N1076" s="185" t="s">
        <v>47</v>
      </c>
      <c r="O1076" s="66"/>
      <c r="P1076" s="186">
        <f>O1076*H1076</f>
        <v>0</v>
      </c>
      <c r="Q1076" s="186">
        <v>0.21734</v>
      </c>
      <c r="R1076" s="186">
        <f>Q1076*H1076</f>
        <v>1.0867</v>
      </c>
      <c r="S1076" s="186">
        <v>0</v>
      </c>
      <c r="T1076" s="187">
        <f>S1076*H1076</f>
        <v>0</v>
      </c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R1076" s="188" t="s">
        <v>163</v>
      </c>
      <c r="AT1076" s="188" t="s">
        <v>159</v>
      </c>
      <c r="AU1076" s="188" t="s">
        <v>86</v>
      </c>
      <c r="AY1076" s="19" t="s">
        <v>157</v>
      </c>
      <c r="BE1076" s="189">
        <f>IF(N1076="základní",J1076,0)</f>
        <v>0</v>
      </c>
      <c r="BF1076" s="189">
        <f>IF(N1076="snížená",J1076,0)</f>
        <v>0</v>
      </c>
      <c r="BG1076" s="189">
        <f>IF(N1076="zákl. přenesená",J1076,0)</f>
        <v>0</v>
      </c>
      <c r="BH1076" s="189">
        <f>IF(N1076="sníž. přenesená",J1076,0)</f>
        <v>0</v>
      </c>
      <c r="BI1076" s="189">
        <f>IF(N1076="nulová",J1076,0)</f>
        <v>0</v>
      </c>
      <c r="BJ1076" s="19" t="s">
        <v>84</v>
      </c>
      <c r="BK1076" s="189">
        <f>ROUND(I1076*H1076,2)</f>
        <v>0</v>
      </c>
      <c r="BL1076" s="19" t="s">
        <v>163</v>
      </c>
      <c r="BM1076" s="188" t="s">
        <v>1086</v>
      </c>
    </row>
    <row r="1077" spans="2:51" s="13" customFormat="1" ht="10">
      <c r="B1077" s="190"/>
      <c r="C1077" s="191"/>
      <c r="D1077" s="192" t="s">
        <v>165</v>
      </c>
      <c r="E1077" s="193" t="s">
        <v>19</v>
      </c>
      <c r="F1077" s="194" t="s">
        <v>853</v>
      </c>
      <c r="G1077" s="191"/>
      <c r="H1077" s="193" t="s">
        <v>19</v>
      </c>
      <c r="I1077" s="195"/>
      <c r="J1077" s="191"/>
      <c r="K1077" s="191"/>
      <c r="L1077" s="196"/>
      <c r="M1077" s="197"/>
      <c r="N1077" s="198"/>
      <c r="O1077" s="198"/>
      <c r="P1077" s="198"/>
      <c r="Q1077" s="198"/>
      <c r="R1077" s="198"/>
      <c r="S1077" s="198"/>
      <c r="T1077" s="199"/>
      <c r="AT1077" s="200" t="s">
        <v>165</v>
      </c>
      <c r="AU1077" s="200" t="s">
        <v>86</v>
      </c>
      <c r="AV1077" s="13" t="s">
        <v>84</v>
      </c>
      <c r="AW1077" s="13" t="s">
        <v>37</v>
      </c>
      <c r="AX1077" s="13" t="s">
        <v>76</v>
      </c>
      <c r="AY1077" s="200" t="s">
        <v>157</v>
      </c>
    </row>
    <row r="1078" spans="2:51" s="13" customFormat="1" ht="10">
      <c r="B1078" s="190"/>
      <c r="C1078" s="191"/>
      <c r="D1078" s="192" t="s">
        <v>165</v>
      </c>
      <c r="E1078" s="193" t="s">
        <v>19</v>
      </c>
      <c r="F1078" s="194" t="s">
        <v>1087</v>
      </c>
      <c r="G1078" s="191"/>
      <c r="H1078" s="193" t="s">
        <v>19</v>
      </c>
      <c r="I1078" s="195"/>
      <c r="J1078" s="191"/>
      <c r="K1078" s="191"/>
      <c r="L1078" s="196"/>
      <c r="M1078" s="197"/>
      <c r="N1078" s="198"/>
      <c r="O1078" s="198"/>
      <c r="P1078" s="198"/>
      <c r="Q1078" s="198"/>
      <c r="R1078" s="198"/>
      <c r="S1078" s="198"/>
      <c r="T1078" s="199"/>
      <c r="AT1078" s="200" t="s">
        <v>165</v>
      </c>
      <c r="AU1078" s="200" t="s">
        <v>86</v>
      </c>
      <c r="AV1078" s="13" t="s">
        <v>84</v>
      </c>
      <c r="AW1078" s="13" t="s">
        <v>37</v>
      </c>
      <c r="AX1078" s="13" t="s">
        <v>76</v>
      </c>
      <c r="AY1078" s="200" t="s">
        <v>157</v>
      </c>
    </row>
    <row r="1079" spans="2:51" s="13" customFormat="1" ht="10">
      <c r="B1079" s="190"/>
      <c r="C1079" s="191"/>
      <c r="D1079" s="192" t="s">
        <v>165</v>
      </c>
      <c r="E1079" s="193" t="s">
        <v>19</v>
      </c>
      <c r="F1079" s="194" t="s">
        <v>1088</v>
      </c>
      <c r="G1079" s="191"/>
      <c r="H1079" s="193" t="s">
        <v>19</v>
      </c>
      <c r="I1079" s="195"/>
      <c r="J1079" s="191"/>
      <c r="K1079" s="191"/>
      <c r="L1079" s="196"/>
      <c r="M1079" s="197"/>
      <c r="N1079" s="198"/>
      <c r="O1079" s="198"/>
      <c r="P1079" s="198"/>
      <c r="Q1079" s="198"/>
      <c r="R1079" s="198"/>
      <c r="S1079" s="198"/>
      <c r="T1079" s="199"/>
      <c r="AT1079" s="200" t="s">
        <v>165</v>
      </c>
      <c r="AU1079" s="200" t="s">
        <v>86</v>
      </c>
      <c r="AV1079" s="13" t="s">
        <v>84</v>
      </c>
      <c r="AW1079" s="13" t="s">
        <v>37</v>
      </c>
      <c r="AX1079" s="13" t="s">
        <v>76</v>
      </c>
      <c r="AY1079" s="200" t="s">
        <v>157</v>
      </c>
    </row>
    <row r="1080" spans="2:51" s="14" customFormat="1" ht="10">
      <c r="B1080" s="201"/>
      <c r="C1080" s="202"/>
      <c r="D1080" s="192" t="s">
        <v>165</v>
      </c>
      <c r="E1080" s="203" t="s">
        <v>19</v>
      </c>
      <c r="F1080" s="204" t="s">
        <v>1089</v>
      </c>
      <c r="G1080" s="202"/>
      <c r="H1080" s="205">
        <v>5</v>
      </c>
      <c r="I1080" s="206"/>
      <c r="J1080" s="202"/>
      <c r="K1080" s="202"/>
      <c r="L1080" s="207"/>
      <c r="M1080" s="208"/>
      <c r="N1080" s="209"/>
      <c r="O1080" s="209"/>
      <c r="P1080" s="209"/>
      <c r="Q1080" s="209"/>
      <c r="R1080" s="209"/>
      <c r="S1080" s="209"/>
      <c r="T1080" s="210"/>
      <c r="AT1080" s="211" t="s">
        <v>165</v>
      </c>
      <c r="AU1080" s="211" t="s">
        <v>86</v>
      </c>
      <c r="AV1080" s="14" t="s">
        <v>86</v>
      </c>
      <c r="AW1080" s="14" t="s">
        <v>37</v>
      </c>
      <c r="AX1080" s="14" t="s">
        <v>84</v>
      </c>
      <c r="AY1080" s="211" t="s">
        <v>157</v>
      </c>
    </row>
    <row r="1081" spans="1:65" s="2" customFormat="1" ht="22.25" customHeight="1">
      <c r="A1081" s="36"/>
      <c r="B1081" s="37"/>
      <c r="C1081" s="239" t="s">
        <v>1090</v>
      </c>
      <c r="D1081" s="239" t="s">
        <v>311</v>
      </c>
      <c r="E1081" s="240" t="s">
        <v>1091</v>
      </c>
      <c r="F1081" s="241" t="s">
        <v>1092</v>
      </c>
      <c r="G1081" s="242" t="s">
        <v>162</v>
      </c>
      <c r="H1081" s="243">
        <v>5</v>
      </c>
      <c r="I1081" s="244"/>
      <c r="J1081" s="245">
        <f>ROUND(I1081*H1081,2)</f>
        <v>0</v>
      </c>
      <c r="K1081" s="246"/>
      <c r="L1081" s="247"/>
      <c r="M1081" s="248" t="s">
        <v>19</v>
      </c>
      <c r="N1081" s="249" t="s">
        <v>47</v>
      </c>
      <c r="O1081" s="66"/>
      <c r="P1081" s="186">
        <f>O1081*H1081</f>
        <v>0</v>
      </c>
      <c r="Q1081" s="186">
        <v>0.012</v>
      </c>
      <c r="R1081" s="186">
        <f>Q1081*H1081</f>
        <v>0.06</v>
      </c>
      <c r="S1081" s="186">
        <v>0</v>
      </c>
      <c r="T1081" s="187">
        <f>S1081*H1081</f>
        <v>0</v>
      </c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R1081" s="188" t="s">
        <v>211</v>
      </c>
      <c r="AT1081" s="188" t="s">
        <v>311</v>
      </c>
      <c r="AU1081" s="188" t="s">
        <v>86</v>
      </c>
      <c r="AY1081" s="19" t="s">
        <v>157</v>
      </c>
      <c r="BE1081" s="189">
        <f>IF(N1081="základní",J1081,0)</f>
        <v>0</v>
      </c>
      <c r="BF1081" s="189">
        <f>IF(N1081="snížená",J1081,0)</f>
        <v>0</v>
      </c>
      <c r="BG1081" s="189">
        <f>IF(N1081="zákl. přenesená",J1081,0)</f>
        <v>0</v>
      </c>
      <c r="BH1081" s="189">
        <f>IF(N1081="sníž. přenesená",J1081,0)</f>
        <v>0</v>
      </c>
      <c r="BI1081" s="189">
        <f>IF(N1081="nulová",J1081,0)</f>
        <v>0</v>
      </c>
      <c r="BJ1081" s="19" t="s">
        <v>84</v>
      </c>
      <c r="BK1081" s="189">
        <f>ROUND(I1081*H1081,2)</f>
        <v>0</v>
      </c>
      <c r="BL1081" s="19" t="s">
        <v>163</v>
      </c>
      <c r="BM1081" s="188" t="s">
        <v>1093</v>
      </c>
    </row>
    <row r="1082" spans="2:51" s="13" customFormat="1" ht="10">
      <c r="B1082" s="190"/>
      <c r="C1082" s="191"/>
      <c r="D1082" s="192" t="s">
        <v>165</v>
      </c>
      <c r="E1082" s="193" t="s">
        <v>19</v>
      </c>
      <c r="F1082" s="194" t="s">
        <v>853</v>
      </c>
      <c r="G1082" s="191"/>
      <c r="H1082" s="193" t="s">
        <v>19</v>
      </c>
      <c r="I1082" s="195"/>
      <c r="J1082" s="191"/>
      <c r="K1082" s="191"/>
      <c r="L1082" s="196"/>
      <c r="M1082" s="197"/>
      <c r="N1082" s="198"/>
      <c r="O1082" s="198"/>
      <c r="P1082" s="198"/>
      <c r="Q1082" s="198"/>
      <c r="R1082" s="198"/>
      <c r="S1082" s="198"/>
      <c r="T1082" s="199"/>
      <c r="AT1082" s="200" t="s">
        <v>165</v>
      </c>
      <c r="AU1082" s="200" t="s">
        <v>86</v>
      </c>
      <c r="AV1082" s="13" t="s">
        <v>84</v>
      </c>
      <c r="AW1082" s="13" t="s">
        <v>37</v>
      </c>
      <c r="AX1082" s="13" t="s">
        <v>76</v>
      </c>
      <c r="AY1082" s="200" t="s">
        <v>157</v>
      </c>
    </row>
    <row r="1083" spans="2:51" s="13" customFormat="1" ht="10">
      <c r="B1083" s="190"/>
      <c r="C1083" s="191"/>
      <c r="D1083" s="192" t="s">
        <v>165</v>
      </c>
      <c r="E1083" s="193" t="s">
        <v>19</v>
      </c>
      <c r="F1083" s="194" t="s">
        <v>1087</v>
      </c>
      <c r="G1083" s="191"/>
      <c r="H1083" s="193" t="s">
        <v>19</v>
      </c>
      <c r="I1083" s="195"/>
      <c r="J1083" s="191"/>
      <c r="K1083" s="191"/>
      <c r="L1083" s="196"/>
      <c r="M1083" s="197"/>
      <c r="N1083" s="198"/>
      <c r="O1083" s="198"/>
      <c r="P1083" s="198"/>
      <c r="Q1083" s="198"/>
      <c r="R1083" s="198"/>
      <c r="S1083" s="198"/>
      <c r="T1083" s="199"/>
      <c r="AT1083" s="200" t="s">
        <v>165</v>
      </c>
      <c r="AU1083" s="200" t="s">
        <v>86</v>
      </c>
      <c r="AV1083" s="13" t="s">
        <v>84</v>
      </c>
      <c r="AW1083" s="13" t="s">
        <v>37</v>
      </c>
      <c r="AX1083" s="13" t="s">
        <v>76</v>
      </c>
      <c r="AY1083" s="200" t="s">
        <v>157</v>
      </c>
    </row>
    <row r="1084" spans="2:51" s="14" customFormat="1" ht="10">
      <c r="B1084" s="201"/>
      <c r="C1084" s="202"/>
      <c r="D1084" s="192" t="s">
        <v>165</v>
      </c>
      <c r="E1084" s="203" t="s">
        <v>19</v>
      </c>
      <c r="F1084" s="204" t="s">
        <v>1094</v>
      </c>
      <c r="G1084" s="202"/>
      <c r="H1084" s="205">
        <v>5</v>
      </c>
      <c r="I1084" s="206"/>
      <c r="J1084" s="202"/>
      <c r="K1084" s="202"/>
      <c r="L1084" s="207"/>
      <c r="M1084" s="208"/>
      <c r="N1084" s="209"/>
      <c r="O1084" s="209"/>
      <c r="P1084" s="209"/>
      <c r="Q1084" s="209"/>
      <c r="R1084" s="209"/>
      <c r="S1084" s="209"/>
      <c r="T1084" s="210"/>
      <c r="AT1084" s="211" t="s">
        <v>165</v>
      </c>
      <c r="AU1084" s="211" t="s">
        <v>86</v>
      </c>
      <c r="AV1084" s="14" t="s">
        <v>86</v>
      </c>
      <c r="AW1084" s="14" t="s">
        <v>37</v>
      </c>
      <c r="AX1084" s="14" t="s">
        <v>84</v>
      </c>
      <c r="AY1084" s="211" t="s">
        <v>157</v>
      </c>
    </row>
    <row r="1085" spans="1:65" s="2" customFormat="1" ht="14.4" customHeight="1">
      <c r="A1085" s="36"/>
      <c r="B1085" s="37"/>
      <c r="C1085" s="176" t="s">
        <v>1095</v>
      </c>
      <c r="D1085" s="176" t="s">
        <v>159</v>
      </c>
      <c r="E1085" s="177" t="s">
        <v>1096</v>
      </c>
      <c r="F1085" s="178" t="s">
        <v>1097</v>
      </c>
      <c r="G1085" s="179" t="s">
        <v>162</v>
      </c>
      <c r="H1085" s="180">
        <v>1</v>
      </c>
      <c r="I1085" s="181"/>
      <c r="J1085" s="182">
        <f>ROUND(I1085*H1085,2)</f>
        <v>0</v>
      </c>
      <c r="K1085" s="183"/>
      <c r="L1085" s="41"/>
      <c r="M1085" s="184" t="s">
        <v>19</v>
      </c>
      <c r="N1085" s="185" t="s">
        <v>47</v>
      </c>
      <c r="O1085" s="66"/>
      <c r="P1085" s="186">
        <f>O1085*H1085</f>
        <v>0</v>
      </c>
      <c r="Q1085" s="186">
        <v>0.21734</v>
      </c>
      <c r="R1085" s="186">
        <f>Q1085*H1085</f>
        <v>0.21734</v>
      </c>
      <c r="S1085" s="186">
        <v>0</v>
      </c>
      <c r="T1085" s="187">
        <f>S1085*H1085</f>
        <v>0</v>
      </c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R1085" s="188" t="s">
        <v>163</v>
      </c>
      <c r="AT1085" s="188" t="s">
        <v>159</v>
      </c>
      <c r="AU1085" s="188" t="s">
        <v>86</v>
      </c>
      <c r="AY1085" s="19" t="s">
        <v>157</v>
      </c>
      <c r="BE1085" s="189">
        <f>IF(N1085="základní",J1085,0)</f>
        <v>0</v>
      </c>
      <c r="BF1085" s="189">
        <f>IF(N1085="snížená",J1085,0)</f>
        <v>0</v>
      </c>
      <c r="BG1085" s="189">
        <f>IF(N1085="zákl. přenesená",J1085,0)</f>
        <v>0</v>
      </c>
      <c r="BH1085" s="189">
        <f>IF(N1085="sníž. přenesená",J1085,0)</f>
        <v>0</v>
      </c>
      <c r="BI1085" s="189">
        <f>IF(N1085="nulová",J1085,0)</f>
        <v>0</v>
      </c>
      <c r="BJ1085" s="19" t="s">
        <v>84</v>
      </c>
      <c r="BK1085" s="189">
        <f>ROUND(I1085*H1085,2)</f>
        <v>0</v>
      </c>
      <c r="BL1085" s="19" t="s">
        <v>163</v>
      </c>
      <c r="BM1085" s="188" t="s">
        <v>1098</v>
      </c>
    </row>
    <row r="1086" spans="1:47" s="2" customFormat="1" ht="10">
      <c r="A1086" s="36"/>
      <c r="B1086" s="37"/>
      <c r="C1086" s="38"/>
      <c r="D1086" s="212" t="s">
        <v>178</v>
      </c>
      <c r="E1086" s="38"/>
      <c r="F1086" s="213" t="s">
        <v>1099</v>
      </c>
      <c r="G1086" s="38"/>
      <c r="H1086" s="38"/>
      <c r="I1086" s="214"/>
      <c r="J1086" s="38"/>
      <c r="K1086" s="38"/>
      <c r="L1086" s="41"/>
      <c r="M1086" s="215"/>
      <c r="N1086" s="216"/>
      <c r="O1086" s="66"/>
      <c r="P1086" s="66"/>
      <c r="Q1086" s="66"/>
      <c r="R1086" s="66"/>
      <c r="S1086" s="66"/>
      <c r="T1086" s="67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T1086" s="19" t="s">
        <v>178</v>
      </c>
      <c r="AU1086" s="19" t="s">
        <v>86</v>
      </c>
    </row>
    <row r="1087" spans="2:51" s="13" customFormat="1" ht="10">
      <c r="B1087" s="190"/>
      <c r="C1087" s="191"/>
      <c r="D1087" s="192" t="s">
        <v>165</v>
      </c>
      <c r="E1087" s="193" t="s">
        <v>19</v>
      </c>
      <c r="F1087" s="194" t="s">
        <v>289</v>
      </c>
      <c r="G1087" s="191"/>
      <c r="H1087" s="193" t="s">
        <v>19</v>
      </c>
      <c r="I1087" s="195"/>
      <c r="J1087" s="191"/>
      <c r="K1087" s="191"/>
      <c r="L1087" s="196"/>
      <c r="M1087" s="197"/>
      <c r="N1087" s="198"/>
      <c r="O1087" s="198"/>
      <c r="P1087" s="198"/>
      <c r="Q1087" s="198"/>
      <c r="R1087" s="198"/>
      <c r="S1087" s="198"/>
      <c r="T1087" s="199"/>
      <c r="AT1087" s="200" t="s">
        <v>165</v>
      </c>
      <c r="AU1087" s="200" t="s">
        <v>86</v>
      </c>
      <c r="AV1087" s="13" t="s">
        <v>84</v>
      </c>
      <c r="AW1087" s="13" t="s">
        <v>37</v>
      </c>
      <c r="AX1087" s="13" t="s">
        <v>76</v>
      </c>
      <c r="AY1087" s="200" t="s">
        <v>157</v>
      </c>
    </row>
    <row r="1088" spans="2:51" s="13" customFormat="1" ht="10">
      <c r="B1088" s="190"/>
      <c r="C1088" s="191"/>
      <c r="D1088" s="192" t="s">
        <v>165</v>
      </c>
      <c r="E1088" s="193" t="s">
        <v>19</v>
      </c>
      <c r="F1088" s="194" t="s">
        <v>853</v>
      </c>
      <c r="G1088" s="191"/>
      <c r="H1088" s="193" t="s">
        <v>19</v>
      </c>
      <c r="I1088" s="195"/>
      <c r="J1088" s="191"/>
      <c r="K1088" s="191"/>
      <c r="L1088" s="196"/>
      <c r="M1088" s="197"/>
      <c r="N1088" s="198"/>
      <c r="O1088" s="198"/>
      <c r="P1088" s="198"/>
      <c r="Q1088" s="198"/>
      <c r="R1088" s="198"/>
      <c r="S1088" s="198"/>
      <c r="T1088" s="199"/>
      <c r="AT1088" s="200" t="s">
        <v>165</v>
      </c>
      <c r="AU1088" s="200" t="s">
        <v>86</v>
      </c>
      <c r="AV1088" s="13" t="s">
        <v>84</v>
      </c>
      <c r="AW1088" s="13" t="s">
        <v>37</v>
      </c>
      <c r="AX1088" s="13" t="s">
        <v>76</v>
      </c>
      <c r="AY1088" s="200" t="s">
        <v>157</v>
      </c>
    </row>
    <row r="1089" spans="2:51" s="14" customFormat="1" ht="10">
      <c r="B1089" s="201"/>
      <c r="C1089" s="202"/>
      <c r="D1089" s="192" t="s">
        <v>165</v>
      </c>
      <c r="E1089" s="203" t="s">
        <v>19</v>
      </c>
      <c r="F1089" s="204" t="s">
        <v>1100</v>
      </c>
      <c r="G1089" s="202"/>
      <c r="H1089" s="205">
        <v>1</v>
      </c>
      <c r="I1089" s="206"/>
      <c r="J1089" s="202"/>
      <c r="K1089" s="202"/>
      <c r="L1089" s="207"/>
      <c r="M1089" s="208"/>
      <c r="N1089" s="209"/>
      <c r="O1089" s="209"/>
      <c r="P1089" s="209"/>
      <c r="Q1089" s="209"/>
      <c r="R1089" s="209"/>
      <c r="S1089" s="209"/>
      <c r="T1089" s="210"/>
      <c r="AT1089" s="211" t="s">
        <v>165</v>
      </c>
      <c r="AU1089" s="211" t="s">
        <v>86</v>
      </c>
      <c r="AV1089" s="14" t="s">
        <v>86</v>
      </c>
      <c r="AW1089" s="14" t="s">
        <v>37</v>
      </c>
      <c r="AX1089" s="14" t="s">
        <v>84</v>
      </c>
      <c r="AY1089" s="211" t="s">
        <v>157</v>
      </c>
    </row>
    <row r="1090" spans="1:65" s="2" customFormat="1" ht="14.4" customHeight="1">
      <c r="A1090" s="36"/>
      <c r="B1090" s="37"/>
      <c r="C1090" s="239" t="s">
        <v>1101</v>
      </c>
      <c r="D1090" s="239" t="s">
        <v>311</v>
      </c>
      <c r="E1090" s="240" t="s">
        <v>1102</v>
      </c>
      <c r="F1090" s="241" t="s">
        <v>1103</v>
      </c>
      <c r="G1090" s="242" t="s">
        <v>162</v>
      </c>
      <c r="H1090" s="243">
        <v>1</v>
      </c>
      <c r="I1090" s="244"/>
      <c r="J1090" s="245">
        <f>ROUND(I1090*H1090,2)</f>
        <v>0</v>
      </c>
      <c r="K1090" s="246"/>
      <c r="L1090" s="247"/>
      <c r="M1090" s="248" t="s">
        <v>19</v>
      </c>
      <c r="N1090" s="249" t="s">
        <v>47</v>
      </c>
      <c r="O1090" s="66"/>
      <c r="P1090" s="186">
        <f>O1090*H1090</f>
        <v>0</v>
      </c>
      <c r="Q1090" s="186">
        <v>0.046</v>
      </c>
      <c r="R1090" s="186">
        <f>Q1090*H1090</f>
        <v>0.046</v>
      </c>
      <c r="S1090" s="186">
        <v>0</v>
      </c>
      <c r="T1090" s="187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88" t="s">
        <v>211</v>
      </c>
      <c r="AT1090" s="188" t="s">
        <v>311</v>
      </c>
      <c r="AU1090" s="188" t="s">
        <v>86</v>
      </c>
      <c r="AY1090" s="19" t="s">
        <v>157</v>
      </c>
      <c r="BE1090" s="189">
        <f>IF(N1090="základní",J1090,0)</f>
        <v>0</v>
      </c>
      <c r="BF1090" s="189">
        <f>IF(N1090="snížená",J1090,0)</f>
        <v>0</v>
      </c>
      <c r="BG1090" s="189">
        <f>IF(N1090="zákl. přenesená",J1090,0)</f>
        <v>0</v>
      </c>
      <c r="BH1090" s="189">
        <f>IF(N1090="sníž. přenesená",J1090,0)</f>
        <v>0</v>
      </c>
      <c r="BI1090" s="189">
        <f>IF(N1090="nulová",J1090,0)</f>
        <v>0</v>
      </c>
      <c r="BJ1090" s="19" t="s">
        <v>84</v>
      </c>
      <c r="BK1090" s="189">
        <f>ROUND(I1090*H1090,2)</f>
        <v>0</v>
      </c>
      <c r="BL1090" s="19" t="s">
        <v>163</v>
      </c>
      <c r="BM1090" s="188" t="s">
        <v>1104</v>
      </c>
    </row>
    <row r="1091" spans="2:51" s="14" customFormat="1" ht="10">
      <c r="B1091" s="201"/>
      <c r="C1091" s="202"/>
      <c r="D1091" s="192" t="s">
        <v>165</v>
      </c>
      <c r="E1091" s="203" t="s">
        <v>19</v>
      </c>
      <c r="F1091" s="204" t="s">
        <v>1105</v>
      </c>
      <c r="G1091" s="202"/>
      <c r="H1091" s="205">
        <v>1</v>
      </c>
      <c r="I1091" s="206"/>
      <c r="J1091" s="202"/>
      <c r="K1091" s="202"/>
      <c r="L1091" s="207"/>
      <c r="M1091" s="208"/>
      <c r="N1091" s="209"/>
      <c r="O1091" s="209"/>
      <c r="P1091" s="209"/>
      <c r="Q1091" s="209"/>
      <c r="R1091" s="209"/>
      <c r="S1091" s="209"/>
      <c r="T1091" s="210"/>
      <c r="AT1091" s="211" t="s">
        <v>165</v>
      </c>
      <c r="AU1091" s="211" t="s">
        <v>86</v>
      </c>
      <c r="AV1091" s="14" t="s">
        <v>86</v>
      </c>
      <c r="AW1091" s="14" t="s">
        <v>37</v>
      </c>
      <c r="AX1091" s="14" t="s">
        <v>84</v>
      </c>
      <c r="AY1091" s="211" t="s">
        <v>157</v>
      </c>
    </row>
    <row r="1092" spans="2:63" s="12" customFormat="1" ht="22.75" customHeight="1">
      <c r="B1092" s="160"/>
      <c r="C1092" s="161"/>
      <c r="D1092" s="162" t="s">
        <v>75</v>
      </c>
      <c r="E1092" s="174" t="s">
        <v>221</v>
      </c>
      <c r="F1092" s="174" t="s">
        <v>1106</v>
      </c>
      <c r="G1092" s="161"/>
      <c r="H1092" s="161"/>
      <c r="I1092" s="164"/>
      <c r="J1092" s="175">
        <f>BK1092</f>
        <v>0</v>
      </c>
      <c r="K1092" s="161"/>
      <c r="L1092" s="166"/>
      <c r="M1092" s="167"/>
      <c r="N1092" s="168"/>
      <c r="O1092" s="168"/>
      <c r="P1092" s="169">
        <f>SUM(P1093:P1559)</f>
        <v>0</v>
      </c>
      <c r="Q1092" s="168"/>
      <c r="R1092" s="169">
        <f>SUM(R1093:R1559)</f>
        <v>53.12947765</v>
      </c>
      <c r="S1092" s="168"/>
      <c r="T1092" s="170">
        <f>SUM(T1093:T1559)</f>
        <v>344.97516799999994</v>
      </c>
      <c r="AR1092" s="171" t="s">
        <v>84</v>
      </c>
      <c r="AT1092" s="172" t="s">
        <v>75</v>
      </c>
      <c r="AU1092" s="172" t="s">
        <v>84</v>
      </c>
      <c r="AY1092" s="171" t="s">
        <v>157</v>
      </c>
      <c r="BK1092" s="173">
        <f>SUM(BK1093:BK1559)</f>
        <v>0</v>
      </c>
    </row>
    <row r="1093" spans="1:65" s="2" customFormat="1" ht="14.4" customHeight="1">
      <c r="A1093" s="36"/>
      <c r="B1093" s="37"/>
      <c r="C1093" s="176" t="s">
        <v>1107</v>
      </c>
      <c r="D1093" s="176" t="s">
        <v>159</v>
      </c>
      <c r="E1093" s="177" t="s">
        <v>1108</v>
      </c>
      <c r="F1093" s="178" t="s">
        <v>1109</v>
      </c>
      <c r="G1093" s="179" t="s">
        <v>1110</v>
      </c>
      <c r="H1093" s="180">
        <v>1101.914</v>
      </c>
      <c r="I1093" s="181"/>
      <c r="J1093" s="182">
        <f>ROUND(I1093*H1093,2)</f>
        <v>0</v>
      </c>
      <c r="K1093" s="183"/>
      <c r="L1093" s="41"/>
      <c r="M1093" s="184" t="s">
        <v>19</v>
      </c>
      <c r="N1093" s="185" t="s">
        <v>47</v>
      </c>
      <c r="O1093" s="66"/>
      <c r="P1093" s="186">
        <f>O1093*H1093</f>
        <v>0</v>
      </c>
      <c r="Q1093" s="186">
        <v>0.001</v>
      </c>
      <c r="R1093" s="186">
        <f>Q1093*H1093</f>
        <v>1.101914</v>
      </c>
      <c r="S1093" s="186">
        <v>0</v>
      </c>
      <c r="T1093" s="187">
        <f>S1093*H1093</f>
        <v>0</v>
      </c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R1093" s="188" t="s">
        <v>163</v>
      </c>
      <c r="AT1093" s="188" t="s">
        <v>159</v>
      </c>
      <c r="AU1093" s="188" t="s">
        <v>86</v>
      </c>
      <c r="AY1093" s="19" t="s">
        <v>157</v>
      </c>
      <c r="BE1093" s="189">
        <f>IF(N1093="základní",J1093,0)</f>
        <v>0</v>
      </c>
      <c r="BF1093" s="189">
        <f>IF(N1093="snížená",J1093,0)</f>
        <v>0</v>
      </c>
      <c r="BG1093" s="189">
        <f>IF(N1093="zákl. přenesená",J1093,0)</f>
        <v>0</v>
      </c>
      <c r="BH1093" s="189">
        <f>IF(N1093="sníž. přenesená",J1093,0)</f>
        <v>0</v>
      </c>
      <c r="BI1093" s="189">
        <f>IF(N1093="nulová",J1093,0)</f>
        <v>0</v>
      </c>
      <c r="BJ1093" s="19" t="s">
        <v>84</v>
      </c>
      <c r="BK1093" s="189">
        <f>ROUND(I1093*H1093,2)</f>
        <v>0</v>
      </c>
      <c r="BL1093" s="19" t="s">
        <v>163</v>
      </c>
      <c r="BM1093" s="188" t="s">
        <v>1111</v>
      </c>
    </row>
    <row r="1094" spans="2:51" s="13" customFormat="1" ht="10">
      <c r="B1094" s="190"/>
      <c r="C1094" s="191"/>
      <c r="D1094" s="192" t="s">
        <v>165</v>
      </c>
      <c r="E1094" s="193" t="s">
        <v>19</v>
      </c>
      <c r="F1094" s="194" t="s">
        <v>289</v>
      </c>
      <c r="G1094" s="191"/>
      <c r="H1094" s="193" t="s">
        <v>19</v>
      </c>
      <c r="I1094" s="195"/>
      <c r="J1094" s="191"/>
      <c r="K1094" s="191"/>
      <c r="L1094" s="196"/>
      <c r="M1094" s="197"/>
      <c r="N1094" s="198"/>
      <c r="O1094" s="198"/>
      <c r="P1094" s="198"/>
      <c r="Q1094" s="198"/>
      <c r="R1094" s="198"/>
      <c r="S1094" s="198"/>
      <c r="T1094" s="199"/>
      <c r="AT1094" s="200" t="s">
        <v>165</v>
      </c>
      <c r="AU1094" s="200" t="s">
        <v>86</v>
      </c>
      <c r="AV1094" s="13" t="s">
        <v>84</v>
      </c>
      <c r="AW1094" s="13" t="s">
        <v>37</v>
      </c>
      <c r="AX1094" s="13" t="s">
        <v>76</v>
      </c>
      <c r="AY1094" s="200" t="s">
        <v>157</v>
      </c>
    </row>
    <row r="1095" spans="2:51" s="13" customFormat="1" ht="10">
      <c r="B1095" s="190"/>
      <c r="C1095" s="191"/>
      <c r="D1095" s="192" t="s">
        <v>165</v>
      </c>
      <c r="E1095" s="193" t="s">
        <v>19</v>
      </c>
      <c r="F1095" s="194" t="s">
        <v>853</v>
      </c>
      <c r="G1095" s="191"/>
      <c r="H1095" s="193" t="s">
        <v>19</v>
      </c>
      <c r="I1095" s="195"/>
      <c r="J1095" s="191"/>
      <c r="K1095" s="191"/>
      <c r="L1095" s="196"/>
      <c r="M1095" s="197"/>
      <c r="N1095" s="198"/>
      <c r="O1095" s="198"/>
      <c r="P1095" s="198"/>
      <c r="Q1095" s="198"/>
      <c r="R1095" s="198"/>
      <c r="S1095" s="198"/>
      <c r="T1095" s="199"/>
      <c r="AT1095" s="200" t="s">
        <v>165</v>
      </c>
      <c r="AU1095" s="200" t="s">
        <v>86</v>
      </c>
      <c r="AV1095" s="13" t="s">
        <v>84</v>
      </c>
      <c r="AW1095" s="13" t="s">
        <v>37</v>
      </c>
      <c r="AX1095" s="13" t="s">
        <v>76</v>
      </c>
      <c r="AY1095" s="200" t="s">
        <v>157</v>
      </c>
    </row>
    <row r="1096" spans="2:51" s="14" customFormat="1" ht="10">
      <c r="B1096" s="201"/>
      <c r="C1096" s="202"/>
      <c r="D1096" s="192" t="s">
        <v>165</v>
      </c>
      <c r="E1096" s="203" t="s">
        <v>19</v>
      </c>
      <c r="F1096" s="204" t="s">
        <v>1112</v>
      </c>
      <c r="G1096" s="202"/>
      <c r="H1096" s="205">
        <v>76.204</v>
      </c>
      <c r="I1096" s="206"/>
      <c r="J1096" s="202"/>
      <c r="K1096" s="202"/>
      <c r="L1096" s="207"/>
      <c r="M1096" s="208"/>
      <c r="N1096" s="209"/>
      <c r="O1096" s="209"/>
      <c r="P1096" s="209"/>
      <c r="Q1096" s="209"/>
      <c r="R1096" s="209"/>
      <c r="S1096" s="209"/>
      <c r="T1096" s="210"/>
      <c r="AT1096" s="211" t="s">
        <v>165</v>
      </c>
      <c r="AU1096" s="211" t="s">
        <v>86</v>
      </c>
      <c r="AV1096" s="14" t="s">
        <v>86</v>
      </c>
      <c r="AW1096" s="14" t="s">
        <v>37</v>
      </c>
      <c r="AX1096" s="14" t="s">
        <v>76</v>
      </c>
      <c r="AY1096" s="211" t="s">
        <v>157</v>
      </c>
    </row>
    <row r="1097" spans="2:51" s="14" customFormat="1" ht="10">
      <c r="B1097" s="201"/>
      <c r="C1097" s="202"/>
      <c r="D1097" s="192" t="s">
        <v>165</v>
      </c>
      <c r="E1097" s="203" t="s">
        <v>19</v>
      </c>
      <c r="F1097" s="204" t="s">
        <v>1113</v>
      </c>
      <c r="G1097" s="202"/>
      <c r="H1097" s="205">
        <v>36.766</v>
      </c>
      <c r="I1097" s="206"/>
      <c r="J1097" s="202"/>
      <c r="K1097" s="202"/>
      <c r="L1097" s="207"/>
      <c r="M1097" s="208"/>
      <c r="N1097" s="209"/>
      <c r="O1097" s="209"/>
      <c r="P1097" s="209"/>
      <c r="Q1097" s="209"/>
      <c r="R1097" s="209"/>
      <c r="S1097" s="209"/>
      <c r="T1097" s="210"/>
      <c r="AT1097" s="211" t="s">
        <v>165</v>
      </c>
      <c r="AU1097" s="211" t="s">
        <v>86</v>
      </c>
      <c r="AV1097" s="14" t="s">
        <v>86</v>
      </c>
      <c r="AW1097" s="14" t="s">
        <v>37</v>
      </c>
      <c r="AX1097" s="14" t="s">
        <v>76</v>
      </c>
      <c r="AY1097" s="211" t="s">
        <v>157</v>
      </c>
    </row>
    <row r="1098" spans="2:51" s="14" customFormat="1" ht="10">
      <c r="B1098" s="201"/>
      <c r="C1098" s="202"/>
      <c r="D1098" s="192" t="s">
        <v>165</v>
      </c>
      <c r="E1098" s="203" t="s">
        <v>19</v>
      </c>
      <c r="F1098" s="204" t="s">
        <v>1114</v>
      </c>
      <c r="G1098" s="202"/>
      <c r="H1098" s="205">
        <v>189.316</v>
      </c>
      <c r="I1098" s="206"/>
      <c r="J1098" s="202"/>
      <c r="K1098" s="202"/>
      <c r="L1098" s="207"/>
      <c r="M1098" s="208"/>
      <c r="N1098" s="209"/>
      <c r="O1098" s="209"/>
      <c r="P1098" s="209"/>
      <c r="Q1098" s="209"/>
      <c r="R1098" s="209"/>
      <c r="S1098" s="209"/>
      <c r="T1098" s="210"/>
      <c r="AT1098" s="211" t="s">
        <v>165</v>
      </c>
      <c r="AU1098" s="211" t="s">
        <v>86</v>
      </c>
      <c r="AV1098" s="14" t="s">
        <v>86</v>
      </c>
      <c r="AW1098" s="14" t="s">
        <v>37</v>
      </c>
      <c r="AX1098" s="14" t="s">
        <v>76</v>
      </c>
      <c r="AY1098" s="211" t="s">
        <v>157</v>
      </c>
    </row>
    <row r="1099" spans="2:51" s="14" customFormat="1" ht="10">
      <c r="B1099" s="201"/>
      <c r="C1099" s="202"/>
      <c r="D1099" s="192" t="s">
        <v>165</v>
      </c>
      <c r="E1099" s="203" t="s">
        <v>19</v>
      </c>
      <c r="F1099" s="204" t="s">
        <v>1115</v>
      </c>
      <c r="G1099" s="202"/>
      <c r="H1099" s="205">
        <v>25.14</v>
      </c>
      <c r="I1099" s="206"/>
      <c r="J1099" s="202"/>
      <c r="K1099" s="202"/>
      <c r="L1099" s="207"/>
      <c r="M1099" s="208"/>
      <c r="N1099" s="209"/>
      <c r="O1099" s="209"/>
      <c r="P1099" s="209"/>
      <c r="Q1099" s="209"/>
      <c r="R1099" s="209"/>
      <c r="S1099" s="209"/>
      <c r="T1099" s="210"/>
      <c r="AT1099" s="211" t="s">
        <v>165</v>
      </c>
      <c r="AU1099" s="211" t="s">
        <v>86</v>
      </c>
      <c r="AV1099" s="14" t="s">
        <v>86</v>
      </c>
      <c r="AW1099" s="14" t="s">
        <v>37</v>
      </c>
      <c r="AX1099" s="14" t="s">
        <v>76</v>
      </c>
      <c r="AY1099" s="211" t="s">
        <v>157</v>
      </c>
    </row>
    <row r="1100" spans="2:51" s="14" customFormat="1" ht="10">
      <c r="B1100" s="201"/>
      <c r="C1100" s="202"/>
      <c r="D1100" s="192" t="s">
        <v>165</v>
      </c>
      <c r="E1100" s="203" t="s">
        <v>19</v>
      </c>
      <c r="F1100" s="204" t="s">
        <v>1116</v>
      </c>
      <c r="G1100" s="202"/>
      <c r="H1100" s="205">
        <v>26.641</v>
      </c>
      <c r="I1100" s="206"/>
      <c r="J1100" s="202"/>
      <c r="K1100" s="202"/>
      <c r="L1100" s="207"/>
      <c r="M1100" s="208"/>
      <c r="N1100" s="209"/>
      <c r="O1100" s="209"/>
      <c r="P1100" s="209"/>
      <c r="Q1100" s="209"/>
      <c r="R1100" s="209"/>
      <c r="S1100" s="209"/>
      <c r="T1100" s="210"/>
      <c r="AT1100" s="211" t="s">
        <v>165</v>
      </c>
      <c r="AU1100" s="211" t="s">
        <v>86</v>
      </c>
      <c r="AV1100" s="14" t="s">
        <v>86</v>
      </c>
      <c r="AW1100" s="14" t="s">
        <v>37</v>
      </c>
      <c r="AX1100" s="14" t="s">
        <v>76</v>
      </c>
      <c r="AY1100" s="211" t="s">
        <v>157</v>
      </c>
    </row>
    <row r="1101" spans="2:51" s="14" customFormat="1" ht="10">
      <c r="B1101" s="201"/>
      <c r="C1101" s="202"/>
      <c r="D1101" s="192" t="s">
        <v>165</v>
      </c>
      <c r="E1101" s="203" t="s">
        <v>19</v>
      </c>
      <c r="F1101" s="204" t="s">
        <v>1117</v>
      </c>
      <c r="G1101" s="202"/>
      <c r="H1101" s="205">
        <v>100.932</v>
      </c>
      <c r="I1101" s="206"/>
      <c r="J1101" s="202"/>
      <c r="K1101" s="202"/>
      <c r="L1101" s="207"/>
      <c r="M1101" s="208"/>
      <c r="N1101" s="209"/>
      <c r="O1101" s="209"/>
      <c r="P1101" s="209"/>
      <c r="Q1101" s="209"/>
      <c r="R1101" s="209"/>
      <c r="S1101" s="209"/>
      <c r="T1101" s="210"/>
      <c r="AT1101" s="211" t="s">
        <v>165</v>
      </c>
      <c r="AU1101" s="211" t="s">
        <v>86</v>
      </c>
      <c r="AV1101" s="14" t="s">
        <v>86</v>
      </c>
      <c r="AW1101" s="14" t="s">
        <v>37</v>
      </c>
      <c r="AX1101" s="14" t="s">
        <v>76</v>
      </c>
      <c r="AY1101" s="211" t="s">
        <v>157</v>
      </c>
    </row>
    <row r="1102" spans="2:51" s="14" customFormat="1" ht="10">
      <c r="B1102" s="201"/>
      <c r="C1102" s="202"/>
      <c r="D1102" s="192" t="s">
        <v>165</v>
      </c>
      <c r="E1102" s="203" t="s">
        <v>19</v>
      </c>
      <c r="F1102" s="204" t="s">
        <v>1118</v>
      </c>
      <c r="G1102" s="202"/>
      <c r="H1102" s="205">
        <v>90.878</v>
      </c>
      <c r="I1102" s="206"/>
      <c r="J1102" s="202"/>
      <c r="K1102" s="202"/>
      <c r="L1102" s="207"/>
      <c r="M1102" s="208"/>
      <c r="N1102" s="209"/>
      <c r="O1102" s="209"/>
      <c r="P1102" s="209"/>
      <c r="Q1102" s="209"/>
      <c r="R1102" s="209"/>
      <c r="S1102" s="209"/>
      <c r="T1102" s="210"/>
      <c r="AT1102" s="211" t="s">
        <v>165</v>
      </c>
      <c r="AU1102" s="211" t="s">
        <v>86</v>
      </c>
      <c r="AV1102" s="14" t="s">
        <v>86</v>
      </c>
      <c r="AW1102" s="14" t="s">
        <v>37</v>
      </c>
      <c r="AX1102" s="14" t="s">
        <v>76</v>
      </c>
      <c r="AY1102" s="211" t="s">
        <v>157</v>
      </c>
    </row>
    <row r="1103" spans="2:51" s="14" customFormat="1" ht="10">
      <c r="B1103" s="201"/>
      <c r="C1103" s="202"/>
      <c r="D1103" s="192" t="s">
        <v>165</v>
      </c>
      <c r="E1103" s="203" t="s">
        <v>19</v>
      </c>
      <c r="F1103" s="204" t="s">
        <v>1119</v>
      </c>
      <c r="G1103" s="202"/>
      <c r="H1103" s="205">
        <v>37.899</v>
      </c>
      <c r="I1103" s="206"/>
      <c r="J1103" s="202"/>
      <c r="K1103" s="202"/>
      <c r="L1103" s="207"/>
      <c r="M1103" s="208"/>
      <c r="N1103" s="209"/>
      <c r="O1103" s="209"/>
      <c r="P1103" s="209"/>
      <c r="Q1103" s="209"/>
      <c r="R1103" s="209"/>
      <c r="S1103" s="209"/>
      <c r="T1103" s="210"/>
      <c r="AT1103" s="211" t="s">
        <v>165</v>
      </c>
      <c r="AU1103" s="211" t="s">
        <v>86</v>
      </c>
      <c r="AV1103" s="14" t="s">
        <v>86</v>
      </c>
      <c r="AW1103" s="14" t="s">
        <v>37</v>
      </c>
      <c r="AX1103" s="14" t="s">
        <v>76</v>
      </c>
      <c r="AY1103" s="211" t="s">
        <v>157</v>
      </c>
    </row>
    <row r="1104" spans="2:51" s="14" customFormat="1" ht="10">
      <c r="B1104" s="201"/>
      <c r="C1104" s="202"/>
      <c r="D1104" s="192" t="s">
        <v>165</v>
      </c>
      <c r="E1104" s="203" t="s">
        <v>19</v>
      </c>
      <c r="F1104" s="204" t="s">
        <v>1120</v>
      </c>
      <c r="G1104" s="202"/>
      <c r="H1104" s="205">
        <v>37.899</v>
      </c>
      <c r="I1104" s="206"/>
      <c r="J1104" s="202"/>
      <c r="K1104" s="202"/>
      <c r="L1104" s="207"/>
      <c r="M1104" s="208"/>
      <c r="N1104" s="209"/>
      <c r="O1104" s="209"/>
      <c r="P1104" s="209"/>
      <c r="Q1104" s="209"/>
      <c r="R1104" s="209"/>
      <c r="S1104" s="209"/>
      <c r="T1104" s="210"/>
      <c r="AT1104" s="211" t="s">
        <v>165</v>
      </c>
      <c r="AU1104" s="211" t="s">
        <v>86</v>
      </c>
      <c r="AV1104" s="14" t="s">
        <v>86</v>
      </c>
      <c r="AW1104" s="14" t="s">
        <v>37</v>
      </c>
      <c r="AX1104" s="14" t="s">
        <v>76</v>
      </c>
      <c r="AY1104" s="211" t="s">
        <v>157</v>
      </c>
    </row>
    <row r="1105" spans="2:51" s="14" customFormat="1" ht="10">
      <c r="B1105" s="201"/>
      <c r="C1105" s="202"/>
      <c r="D1105" s="192" t="s">
        <v>165</v>
      </c>
      <c r="E1105" s="203" t="s">
        <v>19</v>
      </c>
      <c r="F1105" s="204" t="s">
        <v>1121</v>
      </c>
      <c r="G1105" s="202"/>
      <c r="H1105" s="205">
        <v>129.185</v>
      </c>
      <c r="I1105" s="206"/>
      <c r="J1105" s="202"/>
      <c r="K1105" s="202"/>
      <c r="L1105" s="207"/>
      <c r="M1105" s="208"/>
      <c r="N1105" s="209"/>
      <c r="O1105" s="209"/>
      <c r="P1105" s="209"/>
      <c r="Q1105" s="209"/>
      <c r="R1105" s="209"/>
      <c r="S1105" s="209"/>
      <c r="T1105" s="210"/>
      <c r="AT1105" s="211" t="s">
        <v>165</v>
      </c>
      <c r="AU1105" s="211" t="s">
        <v>86</v>
      </c>
      <c r="AV1105" s="14" t="s">
        <v>86</v>
      </c>
      <c r="AW1105" s="14" t="s">
        <v>37</v>
      </c>
      <c r="AX1105" s="14" t="s">
        <v>76</v>
      </c>
      <c r="AY1105" s="211" t="s">
        <v>157</v>
      </c>
    </row>
    <row r="1106" spans="2:51" s="14" customFormat="1" ht="10">
      <c r="B1106" s="201"/>
      <c r="C1106" s="202"/>
      <c r="D1106" s="192" t="s">
        <v>165</v>
      </c>
      <c r="E1106" s="203" t="s">
        <v>19</v>
      </c>
      <c r="F1106" s="204" t="s">
        <v>1122</v>
      </c>
      <c r="G1106" s="202"/>
      <c r="H1106" s="205">
        <v>88.245</v>
      </c>
      <c r="I1106" s="206"/>
      <c r="J1106" s="202"/>
      <c r="K1106" s="202"/>
      <c r="L1106" s="207"/>
      <c r="M1106" s="208"/>
      <c r="N1106" s="209"/>
      <c r="O1106" s="209"/>
      <c r="P1106" s="209"/>
      <c r="Q1106" s="209"/>
      <c r="R1106" s="209"/>
      <c r="S1106" s="209"/>
      <c r="T1106" s="210"/>
      <c r="AT1106" s="211" t="s">
        <v>165</v>
      </c>
      <c r="AU1106" s="211" t="s">
        <v>86</v>
      </c>
      <c r="AV1106" s="14" t="s">
        <v>86</v>
      </c>
      <c r="AW1106" s="14" t="s">
        <v>37</v>
      </c>
      <c r="AX1106" s="14" t="s">
        <v>76</v>
      </c>
      <c r="AY1106" s="211" t="s">
        <v>157</v>
      </c>
    </row>
    <row r="1107" spans="2:51" s="14" customFormat="1" ht="10">
      <c r="B1107" s="201"/>
      <c r="C1107" s="202"/>
      <c r="D1107" s="192" t="s">
        <v>165</v>
      </c>
      <c r="E1107" s="203" t="s">
        <v>19</v>
      </c>
      <c r="F1107" s="204" t="s">
        <v>1123</v>
      </c>
      <c r="G1107" s="202"/>
      <c r="H1107" s="205">
        <v>76.05</v>
      </c>
      <c r="I1107" s="206"/>
      <c r="J1107" s="202"/>
      <c r="K1107" s="202"/>
      <c r="L1107" s="207"/>
      <c r="M1107" s="208"/>
      <c r="N1107" s="209"/>
      <c r="O1107" s="209"/>
      <c r="P1107" s="209"/>
      <c r="Q1107" s="209"/>
      <c r="R1107" s="209"/>
      <c r="S1107" s="209"/>
      <c r="T1107" s="210"/>
      <c r="AT1107" s="211" t="s">
        <v>165</v>
      </c>
      <c r="AU1107" s="211" t="s">
        <v>86</v>
      </c>
      <c r="AV1107" s="14" t="s">
        <v>86</v>
      </c>
      <c r="AW1107" s="14" t="s">
        <v>37</v>
      </c>
      <c r="AX1107" s="14" t="s">
        <v>76</v>
      </c>
      <c r="AY1107" s="211" t="s">
        <v>157</v>
      </c>
    </row>
    <row r="1108" spans="2:51" s="14" customFormat="1" ht="10">
      <c r="B1108" s="201"/>
      <c r="C1108" s="202"/>
      <c r="D1108" s="192" t="s">
        <v>165</v>
      </c>
      <c r="E1108" s="203" t="s">
        <v>19</v>
      </c>
      <c r="F1108" s="204" t="s">
        <v>1124</v>
      </c>
      <c r="G1108" s="202"/>
      <c r="H1108" s="205">
        <v>75.36</v>
      </c>
      <c r="I1108" s="206"/>
      <c r="J1108" s="202"/>
      <c r="K1108" s="202"/>
      <c r="L1108" s="207"/>
      <c r="M1108" s="208"/>
      <c r="N1108" s="209"/>
      <c r="O1108" s="209"/>
      <c r="P1108" s="209"/>
      <c r="Q1108" s="209"/>
      <c r="R1108" s="209"/>
      <c r="S1108" s="209"/>
      <c r="T1108" s="210"/>
      <c r="AT1108" s="211" t="s">
        <v>165</v>
      </c>
      <c r="AU1108" s="211" t="s">
        <v>86</v>
      </c>
      <c r="AV1108" s="14" t="s">
        <v>86</v>
      </c>
      <c r="AW1108" s="14" t="s">
        <v>37</v>
      </c>
      <c r="AX1108" s="14" t="s">
        <v>76</v>
      </c>
      <c r="AY1108" s="211" t="s">
        <v>157</v>
      </c>
    </row>
    <row r="1109" spans="2:51" s="14" customFormat="1" ht="10">
      <c r="B1109" s="201"/>
      <c r="C1109" s="202"/>
      <c r="D1109" s="192" t="s">
        <v>165</v>
      </c>
      <c r="E1109" s="203" t="s">
        <v>19</v>
      </c>
      <c r="F1109" s="204" t="s">
        <v>1125</v>
      </c>
      <c r="G1109" s="202"/>
      <c r="H1109" s="205">
        <v>59.703</v>
      </c>
      <c r="I1109" s="206"/>
      <c r="J1109" s="202"/>
      <c r="K1109" s="202"/>
      <c r="L1109" s="207"/>
      <c r="M1109" s="208"/>
      <c r="N1109" s="209"/>
      <c r="O1109" s="209"/>
      <c r="P1109" s="209"/>
      <c r="Q1109" s="209"/>
      <c r="R1109" s="209"/>
      <c r="S1109" s="209"/>
      <c r="T1109" s="210"/>
      <c r="AT1109" s="211" t="s">
        <v>165</v>
      </c>
      <c r="AU1109" s="211" t="s">
        <v>86</v>
      </c>
      <c r="AV1109" s="14" t="s">
        <v>86</v>
      </c>
      <c r="AW1109" s="14" t="s">
        <v>37</v>
      </c>
      <c r="AX1109" s="14" t="s">
        <v>76</v>
      </c>
      <c r="AY1109" s="211" t="s">
        <v>157</v>
      </c>
    </row>
    <row r="1110" spans="2:51" s="14" customFormat="1" ht="10">
      <c r="B1110" s="201"/>
      <c r="C1110" s="202"/>
      <c r="D1110" s="192" t="s">
        <v>165</v>
      </c>
      <c r="E1110" s="203" t="s">
        <v>19</v>
      </c>
      <c r="F1110" s="204" t="s">
        <v>1126</v>
      </c>
      <c r="G1110" s="202"/>
      <c r="H1110" s="205">
        <v>51.696</v>
      </c>
      <c r="I1110" s="206"/>
      <c r="J1110" s="202"/>
      <c r="K1110" s="202"/>
      <c r="L1110" s="207"/>
      <c r="M1110" s="208"/>
      <c r="N1110" s="209"/>
      <c r="O1110" s="209"/>
      <c r="P1110" s="209"/>
      <c r="Q1110" s="209"/>
      <c r="R1110" s="209"/>
      <c r="S1110" s="209"/>
      <c r="T1110" s="210"/>
      <c r="AT1110" s="211" t="s">
        <v>165</v>
      </c>
      <c r="AU1110" s="211" t="s">
        <v>86</v>
      </c>
      <c r="AV1110" s="14" t="s">
        <v>86</v>
      </c>
      <c r="AW1110" s="14" t="s">
        <v>37</v>
      </c>
      <c r="AX1110" s="14" t="s">
        <v>76</v>
      </c>
      <c r="AY1110" s="211" t="s">
        <v>157</v>
      </c>
    </row>
    <row r="1111" spans="2:51" s="15" customFormat="1" ht="10">
      <c r="B1111" s="217"/>
      <c r="C1111" s="218"/>
      <c r="D1111" s="192" t="s">
        <v>165</v>
      </c>
      <c r="E1111" s="219" t="s">
        <v>19</v>
      </c>
      <c r="F1111" s="220" t="s">
        <v>183</v>
      </c>
      <c r="G1111" s="218"/>
      <c r="H1111" s="221">
        <v>1101.914</v>
      </c>
      <c r="I1111" s="222"/>
      <c r="J1111" s="218"/>
      <c r="K1111" s="218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165</v>
      </c>
      <c r="AU1111" s="227" t="s">
        <v>86</v>
      </c>
      <c r="AV1111" s="15" t="s">
        <v>163</v>
      </c>
      <c r="AW1111" s="15" t="s">
        <v>37</v>
      </c>
      <c r="AX1111" s="15" t="s">
        <v>84</v>
      </c>
      <c r="AY1111" s="227" t="s">
        <v>157</v>
      </c>
    </row>
    <row r="1112" spans="1:65" s="2" customFormat="1" ht="14.4" customHeight="1">
      <c r="A1112" s="36"/>
      <c r="B1112" s="37"/>
      <c r="C1112" s="239" t="s">
        <v>1127</v>
      </c>
      <c r="D1112" s="239" t="s">
        <v>311</v>
      </c>
      <c r="E1112" s="240" t="s">
        <v>1128</v>
      </c>
      <c r="F1112" s="241" t="s">
        <v>1129</v>
      </c>
      <c r="G1112" s="242" t="s">
        <v>1110</v>
      </c>
      <c r="H1112" s="243">
        <v>76.204</v>
      </c>
      <c r="I1112" s="244"/>
      <c r="J1112" s="245">
        <f>ROUND(I1112*H1112,2)</f>
        <v>0</v>
      </c>
      <c r="K1112" s="246"/>
      <c r="L1112" s="247"/>
      <c r="M1112" s="248" t="s">
        <v>19</v>
      </c>
      <c r="N1112" s="249" t="s">
        <v>47</v>
      </c>
      <c r="O1112" s="66"/>
      <c r="P1112" s="186">
        <f>O1112*H1112</f>
        <v>0</v>
      </c>
      <c r="Q1112" s="186">
        <v>0</v>
      </c>
      <c r="R1112" s="186">
        <f>Q1112*H1112</f>
        <v>0</v>
      </c>
      <c r="S1112" s="186">
        <v>0</v>
      </c>
      <c r="T1112" s="187">
        <f>S1112*H1112</f>
        <v>0</v>
      </c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R1112" s="188" t="s">
        <v>211</v>
      </c>
      <c r="AT1112" s="188" t="s">
        <v>311</v>
      </c>
      <c r="AU1112" s="188" t="s">
        <v>86</v>
      </c>
      <c r="AY1112" s="19" t="s">
        <v>157</v>
      </c>
      <c r="BE1112" s="189">
        <f>IF(N1112="základní",J1112,0)</f>
        <v>0</v>
      </c>
      <c r="BF1112" s="189">
        <f>IF(N1112="snížená",J1112,0)</f>
        <v>0</v>
      </c>
      <c r="BG1112" s="189">
        <f>IF(N1112="zákl. přenesená",J1112,0)</f>
        <v>0</v>
      </c>
      <c r="BH1112" s="189">
        <f>IF(N1112="sníž. přenesená",J1112,0)</f>
        <v>0</v>
      </c>
      <c r="BI1112" s="189">
        <f>IF(N1112="nulová",J1112,0)</f>
        <v>0</v>
      </c>
      <c r="BJ1112" s="19" t="s">
        <v>84</v>
      </c>
      <c r="BK1112" s="189">
        <f>ROUND(I1112*H1112,2)</f>
        <v>0</v>
      </c>
      <c r="BL1112" s="19" t="s">
        <v>163</v>
      </c>
      <c r="BM1112" s="188" t="s">
        <v>1130</v>
      </c>
    </row>
    <row r="1113" spans="2:51" s="13" customFormat="1" ht="10">
      <c r="B1113" s="190"/>
      <c r="C1113" s="191"/>
      <c r="D1113" s="192" t="s">
        <v>165</v>
      </c>
      <c r="E1113" s="193" t="s">
        <v>19</v>
      </c>
      <c r="F1113" s="194" t="s">
        <v>289</v>
      </c>
      <c r="G1113" s="191"/>
      <c r="H1113" s="193" t="s">
        <v>19</v>
      </c>
      <c r="I1113" s="195"/>
      <c r="J1113" s="191"/>
      <c r="K1113" s="191"/>
      <c r="L1113" s="196"/>
      <c r="M1113" s="197"/>
      <c r="N1113" s="198"/>
      <c r="O1113" s="198"/>
      <c r="P1113" s="198"/>
      <c r="Q1113" s="198"/>
      <c r="R1113" s="198"/>
      <c r="S1113" s="198"/>
      <c r="T1113" s="199"/>
      <c r="AT1113" s="200" t="s">
        <v>165</v>
      </c>
      <c r="AU1113" s="200" t="s">
        <v>86</v>
      </c>
      <c r="AV1113" s="13" t="s">
        <v>84</v>
      </c>
      <c r="AW1113" s="13" t="s">
        <v>37</v>
      </c>
      <c r="AX1113" s="13" t="s">
        <v>76</v>
      </c>
      <c r="AY1113" s="200" t="s">
        <v>157</v>
      </c>
    </row>
    <row r="1114" spans="2:51" s="13" customFormat="1" ht="10">
      <c r="B1114" s="190"/>
      <c r="C1114" s="191"/>
      <c r="D1114" s="192" t="s">
        <v>165</v>
      </c>
      <c r="E1114" s="193" t="s">
        <v>19</v>
      </c>
      <c r="F1114" s="194" t="s">
        <v>853</v>
      </c>
      <c r="G1114" s="191"/>
      <c r="H1114" s="193" t="s">
        <v>19</v>
      </c>
      <c r="I1114" s="195"/>
      <c r="J1114" s="191"/>
      <c r="K1114" s="191"/>
      <c r="L1114" s="196"/>
      <c r="M1114" s="197"/>
      <c r="N1114" s="198"/>
      <c r="O1114" s="198"/>
      <c r="P1114" s="198"/>
      <c r="Q1114" s="198"/>
      <c r="R1114" s="198"/>
      <c r="S1114" s="198"/>
      <c r="T1114" s="199"/>
      <c r="AT1114" s="200" t="s">
        <v>165</v>
      </c>
      <c r="AU1114" s="200" t="s">
        <v>86</v>
      </c>
      <c r="AV1114" s="13" t="s">
        <v>84</v>
      </c>
      <c r="AW1114" s="13" t="s">
        <v>37</v>
      </c>
      <c r="AX1114" s="13" t="s">
        <v>76</v>
      </c>
      <c r="AY1114" s="200" t="s">
        <v>157</v>
      </c>
    </row>
    <row r="1115" spans="2:51" s="14" customFormat="1" ht="10">
      <c r="B1115" s="201"/>
      <c r="C1115" s="202"/>
      <c r="D1115" s="192" t="s">
        <v>165</v>
      </c>
      <c r="E1115" s="203" t="s">
        <v>19</v>
      </c>
      <c r="F1115" s="204" t="s">
        <v>1112</v>
      </c>
      <c r="G1115" s="202"/>
      <c r="H1115" s="205">
        <v>76.204</v>
      </c>
      <c r="I1115" s="206"/>
      <c r="J1115" s="202"/>
      <c r="K1115" s="202"/>
      <c r="L1115" s="207"/>
      <c r="M1115" s="208"/>
      <c r="N1115" s="209"/>
      <c r="O1115" s="209"/>
      <c r="P1115" s="209"/>
      <c r="Q1115" s="209"/>
      <c r="R1115" s="209"/>
      <c r="S1115" s="209"/>
      <c r="T1115" s="210"/>
      <c r="AT1115" s="211" t="s">
        <v>165</v>
      </c>
      <c r="AU1115" s="211" t="s">
        <v>86</v>
      </c>
      <c r="AV1115" s="14" t="s">
        <v>86</v>
      </c>
      <c r="AW1115" s="14" t="s">
        <v>37</v>
      </c>
      <c r="AX1115" s="14" t="s">
        <v>84</v>
      </c>
      <c r="AY1115" s="211" t="s">
        <v>157</v>
      </c>
    </row>
    <row r="1116" spans="1:65" s="2" customFormat="1" ht="14.4" customHeight="1">
      <c r="A1116" s="36"/>
      <c r="B1116" s="37"/>
      <c r="C1116" s="239" t="s">
        <v>1131</v>
      </c>
      <c r="D1116" s="239" t="s">
        <v>311</v>
      </c>
      <c r="E1116" s="240" t="s">
        <v>1132</v>
      </c>
      <c r="F1116" s="241" t="s">
        <v>1133</v>
      </c>
      <c r="G1116" s="242" t="s">
        <v>1110</v>
      </c>
      <c r="H1116" s="243">
        <v>36.766</v>
      </c>
      <c r="I1116" s="244"/>
      <c r="J1116" s="245">
        <f>ROUND(I1116*H1116,2)</f>
        <v>0</v>
      </c>
      <c r="K1116" s="246"/>
      <c r="L1116" s="247"/>
      <c r="M1116" s="248" t="s">
        <v>19</v>
      </c>
      <c r="N1116" s="249" t="s">
        <v>47</v>
      </c>
      <c r="O1116" s="66"/>
      <c r="P1116" s="186">
        <f>O1116*H1116</f>
        <v>0</v>
      </c>
      <c r="Q1116" s="186">
        <v>0</v>
      </c>
      <c r="R1116" s="186">
        <f>Q1116*H1116</f>
        <v>0</v>
      </c>
      <c r="S1116" s="186">
        <v>0</v>
      </c>
      <c r="T1116" s="187">
        <f>S1116*H1116</f>
        <v>0</v>
      </c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R1116" s="188" t="s">
        <v>211</v>
      </c>
      <c r="AT1116" s="188" t="s">
        <v>311</v>
      </c>
      <c r="AU1116" s="188" t="s">
        <v>86</v>
      </c>
      <c r="AY1116" s="19" t="s">
        <v>157</v>
      </c>
      <c r="BE1116" s="189">
        <f>IF(N1116="základní",J1116,0)</f>
        <v>0</v>
      </c>
      <c r="BF1116" s="189">
        <f>IF(N1116="snížená",J1116,0)</f>
        <v>0</v>
      </c>
      <c r="BG1116" s="189">
        <f>IF(N1116="zákl. přenesená",J1116,0)</f>
        <v>0</v>
      </c>
      <c r="BH1116" s="189">
        <f>IF(N1116="sníž. přenesená",J1116,0)</f>
        <v>0</v>
      </c>
      <c r="BI1116" s="189">
        <f>IF(N1116="nulová",J1116,0)</f>
        <v>0</v>
      </c>
      <c r="BJ1116" s="19" t="s">
        <v>84</v>
      </c>
      <c r="BK1116" s="189">
        <f>ROUND(I1116*H1116,2)</f>
        <v>0</v>
      </c>
      <c r="BL1116" s="19" t="s">
        <v>163</v>
      </c>
      <c r="BM1116" s="188" t="s">
        <v>1134</v>
      </c>
    </row>
    <row r="1117" spans="2:51" s="13" customFormat="1" ht="10">
      <c r="B1117" s="190"/>
      <c r="C1117" s="191"/>
      <c r="D1117" s="192" t="s">
        <v>165</v>
      </c>
      <c r="E1117" s="193" t="s">
        <v>19</v>
      </c>
      <c r="F1117" s="194" t="s">
        <v>289</v>
      </c>
      <c r="G1117" s="191"/>
      <c r="H1117" s="193" t="s">
        <v>19</v>
      </c>
      <c r="I1117" s="195"/>
      <c r="J1117" s="191"/>
      <c r="K1117" s="191"/>
      <c r="L1117" s="196"/>
      <c r="M1117" s="197"/>
      <c r="N1117" s="198"/>
      <c r="O1117" s="198"/>
      <c r="P1117" s="198"/>
      <c r="Q1117" s="198"/>
      <c r="R1117" s="198"/>
      <c r="S1117" s="198"/>
      <c r="T1117" s="199"/>
      <c r="AT1117" s="200" t="s">
        <v>165</v>
      </c>
      <c r="AU1117" s="200" t="s">
        <v>86</v>
      </c>
      <c r="AV1117" s="13" t="s">
        <v>84</v>
      </c>
      <c r="AW1117" s="13" t="s">
        <v>37</v>
      </c>
      <c r="AX1117" s="13" t="s">
        <v>76</v>
      </c>
      <c r="AY1117" s="200" t="s">
        <v>157</v>
      </c>
    </row>
    <row r="1118" spans="2:51" s="13" customFormat="1" ht="10">
      <c r="B1118" s="190"/>
      <c r="C1118" s="191"/>
      <c r="D1118" s="192" t="s">
        <v>165</v>
      </c>
      <c r="E1118" s="193" t="s">
        <v>19</v>
      </c>
      <c r="F1118" s="194" t="s">
        <v>853</v>
      </c>
      <c r="G1118" s="191"/>
      <c r="H1118" s="193" t="s">
        <v>19</v>
      </c>
      <c r="I1118" s="195"/>
      <c r="J1118" s="191"/>
      <c r="K1118" s="191"/>
      <c r="L1118" s="196"/>
      <c r="M1118" s="197"/>
      <c r="N1118" s="198"/>
      <c r="O1118" s="198"/>
      <c r="P1118" s="198"/>
      <c r="Q1118" s="198"/>
      <c r="R1118" s="198"/>
      <c r="S1118" s="198"/>
      <c r="T1118" s="199"/>
      <c r="AT1118" s="200" t="s">
        <v>165</v>
      </c>
      <c r="AU1118" s="200" t="s">
        <v>86</v>
      </c>
      <c r="AV1118" s="13" t="s">
        <v>84</v>
      </c>
      <c r="AW1118" s="13" t="s">
        <v>37</v>
      </c>
      <c r="AX1118" s="13" t="s">
        <v>76</v>
      </c>
      <c r="AY1118" s="200" t="s">
        <v>157</v>
      </c>
    </row>
    <row r="1119" spans="2:51" s="14" customFormat="1" ht="10">
      <c r="B1119" s="201"/>
      <c r="C1119" s="202"/>
      <c r="D1119" s="192" t="s">
        <v>165</v>
      </c>
      <c r="E1119" s="203" t="s">
        <v>19</v>
      </c>
      <c r="F1119" s="204" t="s">
        <v>1113</v>
      </c>
      <c r="G1119" s="202"/>
      <c r="H1119" s="205">
        <v>36.766</v>
      </c>
      <c r="I1119" s="206"/>
      <c r="J1119" s="202"/>
      <c r="K1119" s="202"/>
      <c r="L1119" s="207"/>
      <c r="M1119" s="208"/>
      <c r="N1119" s="209"/>
      <c r="O1119" s="209"/>
      <c r="P1119" s="209"/>
      <c r="Q1119" s="209"/>
      <c r="R1119" s="209"/>
      <c r="S1119" s="209"/>
      <c r="T1119" s="210"/>
      <c r="AT1119" s="211" t="s">
        <v>165</v>
      </c>
      <c r="AU1119" s="211" t="s">
        <v>86</v>
      </c>
      <c r="AV1119" s="14" t="s">
        <v>86</v>
      </c>
      <c r="AW1119" s="14" t="s">
        <v>37</v>
      </c>
      <c r="AX1119" s="14" t="s">
        <v>84</v>
      </c>
      <c r="AY1119" s="211" t="s">
        <v>157</v>
      </c>
    </row>
    <row r="1120" spans="1:65" s="2" customFormat="1" ht="14.4" customHeight="1">
      <c r="A1120" s="36"/>
      <c r="B1120" s="37"/>
      <c r="C1120" s="239" t="s">
        <v>1135</v>
      </c>
      <c r="D1120" s="239" t="s">
        <v>311</v>
      </c>
      <c r="E1120" s="240" t="s">
        <v>1136</v>
      </c>
      <c r="F1120" s="241" t="s">
        <v>1137</v>
      </c>
      <c r="G1120" s="242" t="s">
        <v>1110</v>
      </c>
      <c r="H1120" s="243">
        <v>189.316</v>
      </c>
      <c r="I1120" s="244"/>
      <c r="J1120" s="245">
        <f>ROUND(I1120*H1120,2)</f>
        <v>0</v>
      </c>
      <c r="K1120" s="246"/>
      <c r="L1120" s="247"/>
      <c r="M1120" s="248" t="s">
        <v>19</v>
      </c>
      <c r="N1120" s="249" t="s">
        <v>47</v>
      </c>
      <c r="O1120" s="66"/>
      <c r="P1120" s="186">
        <f>O1120*H1120</f>
        <v>0</v>
      </c>
      <c r="Q1120" s="186">
        <v>0</v>
      </c>
      <c r="R1120" s="186">
        <f>Q1120*H1120</f>
        <v>0</v>
      </c>
      <c r="S1120" s="186">
        <v>0</v>
      </c>
      <c r="T1120" s="187">
        <f>S1120*H1120</f>
        <v>0</v>
      </c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R1120" s="188" t="s">
        <v>211</v>
      </c>
      <c r="AT1120" s="188" t="s">
        <v>311</v>
      </c>
      <c r="AU1120" s="188" t="s">
        <v>86</v>
      </c>
      <c r="AY1120" s="19" t="s">
        <v>157</v>
      </c>
      <c r="BE1120" s="189">
        <f>IF(N1120="základní",J1120,0)</f>
        <v>0</v>
      </c>
      <c r="BF1120" s="189">
        <f>IF(N1120="snížená",J1120,0)</f>
        <v>0</v>
      </c>
      <c r="BG1120" s="189">
        <f>IF(N1120="zákl. přenesená",J1120,0)</f>
        <v>0</v>
      </c>
      <c r="BH1120" s="189">
        <f>IF(N1120="sníž. přenesená",J1120,0)</f>
        <v>0</v>
      </c>
      <c r="BI1120" s="189">
        <f>IF(N1120="nulová",J1120,0)</f>
        <v>0</v>
      </c>
      <c r="BJ1120" s="19" t="s">
        <v>84</v>
      </c>
      <c r="BK1120" s="189">
        <f>ROUND(I1120*H1120,2)</f>
        <v>0</v>
      </c>
      <c r="BL1120" s="19" t="s">
        <v>163</v>
      </c>
      <c r="BM1120" s="188" t="s">
        <v>1138</v>
      </c>
    </row>
    <row r="1121" spans="2:51" s="13" customFormat="1" ht="10">
      <c r="B1121" s="190"/>
      <c r="C1121" s="191"/>
      <c r="D1121" s="192" t="s">
        <v>165</v>
      </c>
      <c r="E1121" s="193" t="s">
        <v>19</v>
      </c>
      <c r="F1121" s="194" t="s">
        <v>289</v>
      </c>
      <c r="G1121" s="191"/>
      <c r="H1121" s="193" t="s">
        <v>19</v>
      </c>
      <c r="I1121" s="195"/>
      <c r="J1121" s="191"/>
      <c r="K1121" s="191"/>
      <c r="L1121" s="196"/>
      <c r="M1121" s="197"/>
      <c r="N1121" s="198"/>
      <c r="O1121" s="198"/>
      <c r="P1121" s="198"/>
      <c r="Q1121" s="198"/>
      <c r="R1121" s="198"/>
      <c r="S1121" s="198"/>
      <c r="T1121" s="199"/>
      <c r="AT1121" s="200" t="s">
        <v>165</v>
      </c>
      <c r="AU1121" s="200" t="s">
        <v>86</v>
      </c>
      <c r="AV1121" s="13" t="s">
        <v>84</v>
      </c>
      <c r="AW1121" s="13" t="s">
        <v>37</v>
      </c>
      <c r="AX1121" s="13" t="s">
        <v>76</v>
      </c>
      <c r="AY1121" s="200" t="s">
        <v>157</v>
      </c>
    </row>
    <row r="1122" spans="2:51" s="13" customFormat="1" ht="10">
      <c r="B1122" s="190"/>
      <c r="C1122" s="191"/>
      <c r="D1122" s="192" t="s">
        <v>165</v>
      </c>
      <c r="E1122" s="193" t="s">
        <v>19</v>
      </c>
      <c r="F1122" s="194" t="s">
        <v>853</v>
      </c>
      <c r="G1122" s="191"/>
      <c r="H1122" s="193" t="s">
        <v>19</v>
      </c>
      <c r="I1122" s="195"/>
      <c r="J1122" s="191"/>
      <c r="K1122" s="191"/>
      <c r="L1122" s="196"/>
      <c r="M1122" s="197"/>
      <c r="N1122" s="198"/>
      <c r="O1122" s="198"/>
      <c r="P1122" s="198"/>
      <c r="Q1122" s="198"/>
      <c r="R1122" s="198"/>
      <c r="S1122" s="198"/>
      <c r="T1122" s="199"/>
      <c r="AT1122" s="200" t="s">
        <v>165</v>
      </c>
      <c r="AU1122" s="200" t="s">
        <v>86</v>
      </c>
      <c r="AV1122" s="13" t="s">
        <v>84</v>
      </c>
      <c r="AW1122" s="13" t="s">
        <v>37</v>
      </c>
      <c r="AX1122" s="13" t="s">
        <v>76</v>
      </c>
      <c r="AY1122" s="200" t="s">
        <v>157</v>
      </c>
    </row>
    <row r="1123" spans="2:51" s="14" customFormat="1" ht="10">
      <c r="B1123" s="201"/>
      <c r="C1123" s="202"/>
      <c r="D1123" s="192" t="s">
        <v>165</v>
      </c>
      <c r="E1123" s="203" t="s">
        <v>19</v>
      </c>
      <c r="F1123" s="204" t="s">
        <v>1114</v>
      </c>
      <c r="G1123" s="202"/>
      <c r="H1123" s="205">
        <v>189.316</v>
      </c>
      <c r="I1123" s="206"/>
      <c r="J1123" s="202"/>
      <c r="K1123" s="202"/>
      <c r="L1123" s="207"/>
      <c r="M1123" s="208"/>
      <c r="N1123" s="209"/>
      <c r="O1123" s="209"/>
      <c r="P1123" s="209"/>
      <c r="Q1123" s="209"/>
      <c r="R1123" s="209"/>
      <c r="S1123" s="209"/>
      <c r="T1123" s="210"/>
      <c r="AT1123" s="211" t="s">
        <v>165</v>
      </c>
      <c r="AU1123" s="211" t="s">
        <v>86</v>
      </c>
      <c r="AV1123" s="14" t="s">
        <v>86</v>
      </c>
      <c r="AW1123" s="14" t="s">
        <v>37</v>
      </c>
      <c r="AX1123" s="14" t="s">
        <v>84</v>
      </c>
      <c r="AY1123" s="211" t="s">
        <v>157</v>
      </c>
    </row>
    <row r="1124" spans="1:65" s="2" customFormat="1" ht="14.4" customHeight="1">
      <c r="A1124" s="36"/>
      <c r="B1124" s="37"/>
      <c r="C1124" s="239" t="s">
        <v>1139</v>
      </c>
      <c r="D1124" s="239" t="s">
        <v>311</v>
      </c>
      <c r="E1124" s="240" t="s">
        <v>1140</v>
      </c>
      <c r="F1124" s="241" t="s">
        <v>1141</v>
      </c>
      <c r="G1124" s="242" t="s">
        <v>1110</v>
      </c>
      <c r="H1124" s="243">
        <v>25.14</v>
      </c>
      <c r="I1124" s="244"/>
      <c r="J1124" s="245">
        <f>ROUND(I1124*H1124,2)</f>
        <v>0</v>
      </c>
      <c r="K1124" s="246"/>
      <c r="L1124" s="247"/>
      <c r="M1124" s="248" t="s">
        <v>19</v>
      </c>
      <c r="N1124" s="249" t="s">
        <v>47</v>
      </c>
      <c r="O1124" s="66"/>
      <c r="P1124" s="186">
        <f>O1124*H1124</f>
        <v>0</v>
      </c>
      <c r="Q1124" s="186">
        <v>0</v>
      </c>
      <c r="R1124" s="186">
        <f>Q1124*H1124</f>
        <v>0</v>
      </c>
      <c r="S1124" s="186">
        <v>0</v>
      </c>
      <c r="T1124" s="187">
        <f>S1124*H1124</f>
        <v>0</v>
      </c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R1124" s="188" t="s">
        <v>211</v>
      </c>
      <c r="AT1124" s="188" t="s">
        <v>311</v>
      </c>
      <c r="AU1124" s="188" t="s">
        <v>86</v>
      </c>
      <c r="AY1124" s="19" t="s">
        <v>157</v>
      </c>
      <c r="BE1124" s="189">
        <f>IF(N1124="základní",J1124,0)</f>
        <v>0</v>
      </c>
      <c r="BF1124" s="189">
        <f>IF(N1124="snížená",J1124,0)</f>
        <v>0</v>
      </c>
      <c r="BG1124" s="189">
        <f>IF(N1124="zákl. přenesená",J1124,0)</f>
        <v>0</v>
      </c>
      <c r="BH1124" s="189">
        <f>IF(N1124="sníž. přenesená",J1124,0)</f>
        <v>0</v>
      </c>
      <c r="BI1124" s="189">
        <f>IF(N1124="nulová",J1124,0)</f>
        <v>0</v>
      </c>
      <c r="BJ1124" s="19" t="s">
        <v>84</v>
      </c>
      <c r="BK1124" s="189">
        <f>ROUND(I1124*H1124,2)</f>
        <v>0</v>
      </c>
      <c r="BL1124" s="19" t="s">
        <v>163</v>
      </c>
      <c r="BM1124" s="188" t="s">
        <v>1142</v>
      </c>
    </row>
    <row r="1125" spans="2:51" s="13" customFormat="1" ht="10">
      <c r="B1125" s="190"/>
      <c r="C1125" s="191"/>
      <c r="D1125" s="192" t="s">
        <v>165</v>
      </c>
      <c r="E1125" s="193" t="s">
        <v>19</v>
      </c>
      <c r="F1125" s="194" t="s">
        <v>289</v>
      </c>
      <c r="G1125" s="191"/>
      <c r="H1125" s="193" t="s">
        <v>19</v>
      </c>
      <c r="I1125" s="195"/>
      <c r="J1125" s="191"/>
      <c r="K1125" s="191"/>
      <c r="L1125" s="196"/>
      <c r="M1125" s="197"/>
      <c r="N1125" s="198"/>
      <c r="O1125" s="198"/>
      <c r="P1125" s="198"/>
      <c r="Q1125" s="198"/>
      <c r="R1125" s="198"/>
      <c r="S1125" s="198"/>
      <c r="T1125" s="199"/>
      <c r="AT1125" s="200" t="s">
        <v>165</v>
      </c>
      <c r="AU1125" s="200" t="s">
        <v>86</v>
      </c>
      <c r="AV1125" s="13" t="s">
        <v>84</v>
      </c>
      <c r="AW1125" s="13" t="s">
        <v>37</v>
      </c>
      <c r="AX1125" s="13" t="s">
        <v>76</v>
      </c>
      <c r="AY1125" s="200" t="s">
        <v>157</v>
      </c>
    </row>
    <row r="1126" spans="2:51" s="13" customFormat="1" ht="10">
      <c r="B1126" s="190"/>
      <c r="C1126" s="191"/>
      <c r="D1126" s="192" t="s">
        <v>165</v>
      </c>
      <c r="E1126" s="193" t="s">
        <v>19</v>
      </c>
      <c r="F1126" s="194" t="s">
        <v>853</v>
      </c>
      <c r="G1126" s="191"/>
      <c r="H1126" s="193" t="s">
        <v>19</v>
      </c>
      <c r="I1126" s="195"/>
      <c r="J1126" s="191"/>
      <c r="K1126" s="191"/>
      <c r="L1126" s="196"/>
      <c r="M1126" s="197"/>
      <c r="N1126" s="198"/>
      <c r="O1126" s="198"/>
      <c r="P1126" s="198"/>
      <c r="Q1126" s="198"/>
      <c r="R1126" s="198"/>
      <c r="S1126" s="198"/>
      <c r="T1126" s="199"/>
      <c r="AT1126" s="200" t="s">
        <v>165</v>
      </c>
      <c r="AU1126" s="200" t="s">
        <v>86</v>
      </c>
      <c r="AV1126" s="13" t="s">
        <v>84</v>
      </c>
      <c r="AW1126" s="13" t="s">
        <v>37</v>
      </c>
      <c r="AX1126" s="13" t="s">
        <v>76</v>
      </c>
      <c r="AY1126" s="200" t="s">
        <v>157</v>
      </c>
    </row>
    <row r="1127" spans="2:51" s="14" customFormat="1" ht="10">
      <c r="B1127" s="201"/>
      <c r="C1127" s="202"/>
      <c r="D1127" s="192" t="s">
        <v>165</v>
      </c>
      <c r="E1127" s="203" t="s">
        <v>19</v>
      </c>
      <c r="F1127" s="204" t="s">
        <v>1115</v>
      </c>
      <c r="G1127" s="202"/>
      <c r="H1127" s="205">
        <v>25.14</v>
      </c>
      <c r="I1127" s="206"/>
      <c r="J1127" s="202"/>
      <c r="K1127" s="202"/>
      <c r="L1127" s="207"/>
      <c r="M1127" s="208"/>
      <c r="N1127" s="209"/>
      <c r="O1127" s="209"/>
      <c r="P1127" s="209"/>
      <c r="Q1127" s="209"/>
      <c r="R1127" s="209"/>
      <c r="S1127" s="209"/>
      <c r="T1127" s="210"/>
      <c r="AT1127" s="211" t="s">
        <v>165</v>
      </c>
      <c r="AU1127" s="211" t="s">
        <v>86</v>
      </c>
      <c r="AV1127" s="14" t="s">
        <v>86</v>
      </c>
      <c r="AW1127" s="14" t="s">
        <v>37</v>
      </c>
      <c r="AX1127" s="14" t="s">
        <v>84</v>
      </c>
      <c r="AY1127" s="211" t="s">
        <v>157</v>
      </c>
    </row>
    <row r="1128" spans="1:65" s="2" customFormat="1" ht="14.4" customHeight="1">
      <c r="A1128" s="36"/>
      <c r="B1128" s="37"/>
      <c r="C1128" s="239" t="s">
        <v>1143</v>
      </c>
      <c r="D1128" s="239" t="s">
        <v>311</v>
      </c>
      <c r="E1128" s="240" t="s">
        <v>1144</v>
      </c>
      <c r="F1128" s="241" t="s">
        <v>1145</v>
      </c>
      <c r="G1128" s="242" t="s">
        <v>1110</v>
      </c>
      <c r="H1128" s="243">
        <v>26.641</v>
      </c>
      <c r="I1128" s="244"/>
      <c r="J1128" s="245">
        <f>ROUND(I1128*H1128,2)</f>
        <v>0</v>
      </c>
      <c r="K1128" s="246"/>
      <c r="L1128" s="247"/>
      <c r="M1128" s="248" t="s">
        <v>19</v>
      </c>
      <c r="N1128" s="249" t="s">
        <v>47</v>
      </c>
      <c r="O1128" s="66"/>
      <c r="P1128" s="186">
        <f>O1128*H1128</f>
        <v>0</v>
      </c>
      <c r="Q1128" s="186">
        <v>0</v>
      </c>
      <c r="R1128" s="186">
        <f>Q1128*H1128</f>
        <v>0</v>
      </c>
      <c r="S1128" s="186">
        <v>0</v>
      </c>
      <c r="T1128" s="187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188" t="s">
        <v>211</v>
      </c>
      <c r="AT1128" s="188" t="s">
        <v>311</v>
      </c>
      <c r="AU1128" s="188" t="s">
        <v>86</v>
      </c>
      <c r="AY1128" s="19" t="s">
        <v>157</v>
      </c>
      <c r="BE1128" s="189">
        <f>IF(N1128="základní",J1128,0)</f>
        <v>0</v>
      </c>
      <c r="BF1128" s="189">
        <f>IF(N1128="snížená",J1128,0)</f>
        <v>0</v>
      </c>
      <c r="BG1128" s="189">
        <f>IF(N1128="zákl. přenesená",J1128,0)</f>
        <v>0</v>
      </c>
      <c r="BH1128" s="189">
        <f>IF(N1128="sníž. přenesená",J1128,0)</f>
        <v>0</v>
      </c>
      <c r="BI1128" s="189">
        <f>IF(N1128="nulová",J1128,0)</f>
        <v>0</v>
      </c>
      <c r="BJ1128" s="19" t="s">
        <v>84</v>
      </c>
      <c r="BK1128" s="189">
        <f>ROUND(I1128*H1128,2)</f>
        <v>0</v>
      </c>
      <c r="BL1128" s="19" t="s">
        <v>163</v>
      </c>
      <c r="BM1128" s="188" t="s">
        <v>1146</v>
      </c>
    </row>
    <row r="1129" spans="2:51" s="13" customFormat="1" ht="10">
      <c r="B1129" s="190"/>
      <c r="C1129" s="191"/>
      <c r="D1129" s="192" t="s">
        <v>165</v>
      </c>
      <c r="E1129" s="193" t="s">
        <v>19</v>
      </c>
      <c r="F1129" s="194" t="s">
        <v>289</v>
      </c>
      <c r="G1129" s="191"/>
      <c r="H1129" s="193" t="s">
        <v>19</v>
      </c>
      <c r="I1129" s="195"/>
      <c r="J1129" s="191"/>
      <c r="K1129" s="191"/>
      <c r="L1129" s="196"/>
      <c r="M1129" s="197"/>
      <c r="N1129" s="198"/>
      <c r="O1129" s="198"/>
      <c r="P1129" s="198"/>
      <c r="Q1129" s="198"/>
      <c r="R1129" s="198"/>
      <c r="S1129" s="198"/>
      <c r="T1129" s="199"/>
      <c r="AT1129" s="200" t="s">
        <v>165</v>
      </c>
      <c r="AU1129" s="200" t="s">
        <v>86</v>
      </c>
      <c r="AV1129" s="13" t="s">
        <v>84</v>
      </c>
      <c r="AW1129" s="13" t="s">
        <v>37</v>
      </c>
      <c r="AX1129" s="13" t="s">
        <v>76</v>
      </c>
      <c r="AY1129" s="200" t="s">
        <v>157</v>
      </c>
    </row>
    <row r="1130" spans="2:51" s="13" customFormat="1" ht="10">
      <c r="B1130" s="190"/>
      <c r="C1130" s="191"/>
      <c r="D1130" s="192" t="s">
        <v>165</v>
      </c>
      <c r="E1130" s="193" t="s">
        <v>19</v>
      </c>
      <c r="F1130" s="194" t="s">
        <v>853</v>
      </c>
      <c r="G1130" s="191"/>
      <c r="H1130" s="193" t="s">
        <v>19</v>
      </c>
      <c r="I1130" s="195"/>
      <c r="J1130" s="191"/>
      <c r="K1130" s="191"/>
      <c r="L1130" s="196"/>
      <c r="M1130" s="197"/>
      <c r="N1130" s="198"/>
      <c r="O1130" s="198"/>
      <c r="P1130" s="198"/>
      <c r="Q1130" s="198"/>
      <c r="R1130" s="198"/>
      <c r="S1130" s="198"/>
      <c r="T1130" s="199"/>
      <c r="AT1130" s="200" t="s">
        <v>165</v>
      </c>
      <c r="AU1130" s="200" t="s">
        <v>86</v>
      </c>
      <c r="AV1130" s="13" t="s">
        <v>84</v>
      </c>
      <c r="AW1130" s="13" t="s">
        <v>37</v>
      </c>
      <c r="AX1130" s="13" t="s">
        <v>76</v>
      </c>
      <c r="AY1130" s="200" t="s">
        <v>157</v>
      </c>
    </row>
    <row r="1131" spans="2:51" s="14" customFormat="1" ht="10">
      <c r="B1131" s="201"/>
      <c r="C1131" s="202"/>
      <c r="D1131" s="192" t="s">
        <v>165</v>
      </c>
      <c r="E1131" s="203" t="s">
        <v>19</v>
      </c>
      <c r="F1131" s="204" t="s">
        <v>1147</v>
      </c>
      <c r="G1131" s="202"/>
      <c r="H1131" s="205">
        <v>26.641</v>
      </c>
      <c r="I1131" s="206"/>
      <c r="J1131" s="202"/>
      <c r="K1131" s="202"/>
      <c r="L1131" s="207"/>
      <c r="M1131" s="208"/>
      <c r="N1131" s="209"/>
      <c r="O1131" s="209"/>
      <c r="P1131" s="209"/>
      <c r="Q1131" s="209"/>
      <c r="R1131" s="209"/>
      <c r="S1131" s="209"/>
      <c r="T1131" s="210"/>
      <c r="AT1131" s="211" t="s">
        <v>165</v>
      </c>
      <c r="AU1131" s="211" t="s">
        <v>86</v>
      </c>
      <c r="AV1131" s="14" t="s">
        <v>86</v>
      </c>
      <c r="AW1131" s="14" t="s">
        <v>37</v>
      </c>
      <c r="AX1131" s="14" t="s">
        <v>84</v>
      </c>
      <c r="AY1131" s="211" t="s">
        <v>157</v>
      </c>
    </row>
    <row r="1132" spans="1:65" s="2" customFormat="1" ht="14.4" customHeight="1">
      <c r="A1132" s="36"/>
      <c r="B1132" s="37"/>
      <c r="C1132" s="239" t="s">
        <v>1148</v>
      </c>
      <c r="D1132" s="239" t="s">
        <v>311</v>
      </c>
      <c r="E1132" s="240" t="s">
        <v>1149</v>
      </c>
      <c r="F1132" s="241" t="s">
        <v>1150</v>
      </c>
      <c r="G1132" s="242" t="s">
        <v>1110</v>
      </c>
      <c r="H1132" s="243">
        <v>100.932</v>
      </c>
      <c r="I1132" s="244"/>
      <c r="J1132" s="245">
        <f>ROUND(I1132*H1132,2)</f>
        <v>0</v>
      </c>
      <c r="K1132" s="246"/>
      <c r="L1132" s="247"/>
      <c r="M1132" s="248" t="s">
        <v>19</v>
      </c>
      <c r="N1132" s="249" t="s">
        <v>47</v>
      </c>
      <c r="O1132" s="66"/>
      <c r="P1132" s="186">
        <f>O1132*H1132</f>
        <v>0</v>
      </c>
      <c r="Q1132" s="186">
        <v>0</v>
      </c>
      <c r="R1132" s="186">
        <f>Q1132*H1132</f>
        <v>0</v>
      </c>
      <c r="S1132" s="186">
        <v>0</v>
      </c>
      <c r="T1132" s="187">
        <f>S1132*H1132</f>
        <v>0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R1132" s="188" t="s">
        <v>211</v>
      </c>
      <c r="AT1132" s="188" t="s">
        <v>311</v>
      </c>
      <c r="AU1132" s="188" t="s">
        <v>86</v>
      </c>
      <c r="AY1132" s="19" t="s">
        <v>157</v>
      </c>
      <c r="BE1132" s="189">
        <f>IF(N1132="základní",J1132,0)</f>
        <v>0</v>
      </c>
      <c r="BF1132" s="189">
        <f>IF(N1132="snížená",J1132,0)</f>
        <v>0</v>
      </c>
      <c r="BG1132" s="189">
        <f>IF(N1132="zákl. přenesená",J1132,0)</f>
        <v>0</v>
      </c>
      <c r="BH1132" s="189">
        <f>IF(N1132="sníž. přenesená",J1132,0)</f>
        <v>0</v>
      </c>
      <c r="BI1132" s="189">
        <f>IF(N1132="nulová",J1132,0)</f>
        <v>0</v>
      </c>
      <c r="BJ1132" s="19" t="s">
        <v>84</v>
      </c>
      <c r="BK1132" s="189">
        <f>ROUND(I1132*H1132,2)</f>
        <v>0</v>
      </c>
      <c r="BL1132" s="19" t="s">
        <v>163</v>
      </c>
      <c r="BM1132" s="188" t="s">
        <v>1151</v>
      </c>
    </row>
    <row r="1133" spans="2:51" s="13" customFormat="1" ht="10">
      <c r="B1133" s="190"/>
      <c r="C1133" s="191"/>
      <c r="D1133" s="192" t="s">
        <v>165</v>
      </c>
      <c r="E1133" s="193" t="s">
        <v>19</v>
      </c>
      <c r="F1133" s="194" t="s">
        <v>289</v>
      </c>
      <c r="G1133" s="191"/>
      <c r="H1133" s="193" t="s">
        <v>19</v>
      </c>
      <c r="I1133" s="195"/>
      <c r="J1133" s="191"/>
      <c r="K1133" s="191"/>
      <c r="L1133" s="196"/>
      <c r="M1133" s="197"/>
      <c r="N1133" s="198"/>
      <c r="O1133" s="198"/>
      <c r="P1133" s="198"/>
      <c r="Q1133" s="198"/>
      <c r="R1133" s="198"/>
      <c r="S1133" s="198"/>
      <c r="T1133" s="199"/>
      <c r="AT1133" s="200" t="s">
        <v>165</v>
      </c>
      <c r="AU1133" s="200" t="s">
        <v>86</v>
      </c>
      <c r="AV1133" s="13" t="s">
        <v>84</v>
      </c>
      <c r="AW1133" s="13" t="s">
        <v>37</v>
      </c>
      <c r="AX1133" s="13" t="s">
        <v>76</v>
      </c>
      <c r="AY1133" s="200" t="s">
        <v>157</v>
      </c>
    </row>
    <row r="1134" spans="2:51" s="13" customFormat="1" ht="10">
      <c r="B1134" s="190"/>
      <c r="C1134" s="191"/>
      <c r="D1134" s="192" t="s">
        <v>165</v>
      </c>
      <c r="E1134" s="193" t="s">
        <v>19</v>
      </c>
      <c r="F1134" s="194" t="s">
        <v>853</v>
      </c>
      <c r="G1134" s="191"/>
      <c r="H1134" s="193" t="s">
        <v>19</v>
      </c>
      <c r="I1134" s="195"/>
      <c r="J1134" s="191"/>
      <c r="K1134" s="191"/>
      <c r="L1134" s="196"/>
      <c r="M1134" s="197"/>
      <c r="N1134" s="198"/>
      <c r="O1134" s="198"/>
      <c r="P1134" s="198"/>
      <c r="Q1134" s="198"/>
      <c r="R1134" s="198"/>
      <c r="S1134" s="198"/>
      <c r="T1134" s="199"/>
      <c r="AT1134" s="200" t="s">
        <v>165</v>
      </c>
      <c r="AU1134" s="200" t="s">
        <v>86</v>
      </c>
      <c r="AV1134" s="13" t="s">
        <v>84</v>
      </c>
      <c r="AW1134" s="13" t="s">
        <v>37</v>
      </c>
      <c r="AX1134" s="13" t="s">
        <v>76</v>
      </c>
      <c r="AY1134" s="200" t="s">
        <v>157</v>
      </c>
    </row>
    <row r="1135" spans="2:51" s="14" customFormat="1" ht="10">
      <c r="B1135" s="201"/>
      <c r="C1135" s="202"/>
      <c r="D1135" s="192" t="s">
        <v>165</v>
      </c>
      <c r="E1135" s="203" t="s">
        <v>19</v>
      </c>
      <c r="F1135" s="204" t="s">
        <v>1152</v>
      </c>
      <c r="G1135" s="202"/>
      <c r="H1135" s="205">
        <v>100.932</v>
      </c>
      <c r="I1135" s="206"/>
      <c r="J1135" s="202"/>
      <c r="K1135" s="202"/>
      <c r="L1135" s="207"/>
      <c r="M1135" s="208"/>
      <c r="N1135" s="209"/>
      <c r="O1135" s="209"/>
      <c r="P1135" s="209"/>
      <c r="Q1135" s="209"/>
      <c r="R1135" s="209"/>
      <c r="S1135" s="209"/>
      <c r="T1135" s="210"/>
      <c r="AT1135" s="211" t="s">
        <v>165</v>
      </c>
      <c r="AU1135" s="211" t="s">
        <v>86</v>
      </c>
      <c r="AV1135" s="14" t="s">
        <v>86</v>
      </c>
      <c r="AW1135" s="14" t="s">
        <v>37</v>
      </c>
      <c r="AX1135" s="14" t="s">
        <v>84</v>
      </c>
      <c r="AY1135" s="211" t="s">
        <v>157</v>
      </c>
    </row>
    <row r="1136" spans="1:65" s="2" customFormat="1" ht="14.4" customHeight="1">
      <c r="A1136" s="36"/>
      <c r="B1136" s="37"/>
      <c r="C1136" s="239" t="s">
        <v>1153</v>
      </c>
      <c r="D1136" s="239" t="s">
        <v>311</v>
      </c>
      <c r="E1136" s="240" t="s">
        <v>1154</v>
      </c>
      <c r="F1136" s="241" t="s">
        <v>1155</v>
      </c>
      <c r="G1136" s="242" t="s">
        <v>1110</v>
      </c>
      <c r="H1136" s="243">
        <v>90.878</v>
      </c>
      <c r="I1136" s="244"/>
      <c r="J1136" s="245">
        <f>ROUND(I1136*H1136,2)</f>
        <v>0</v>
      </c>
      <c r="K1136" s="246"/>
      <c r="L1136" s="247"/>
      <c r="M1136" s="248" t="s">
        <v>19</v>
      </c>
      <c r="N1136" s="249" t="s">
        <v>47</v>
      </c>
      <c r="O1136" s="66"/>
      <c r="P1136" s="186">
        <f>O1136*H1136</f>
        <v>0</v>
      </c>
      <c r="Q1136" s="186">
        <v>0</v>
      </c>
      <c r="R1136" s="186">
        <f>Q1136*H1136</f>
        <v>0</v>
      </c>
      <c r="S1136" s="186">
        <v>0</v>
      </c>
      <c r="T1136" s="187">
        <f>S1136*H1136</f>
        <v>0</v>
      </c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R1136" s="188" t="s">
        <v>211</v>
      </c>
      <c r="AT1136" s="188" t="s">
        <v>311</v>
      </c>
      <c r="AU1136" s="188" t="s">
        <v>86</v>
      </c>
      <c r="AY1136" s="19" t="s">
        <v>157</v>
      </c>
      <c r="BE1136" s="189">
        <f>IF(N1136="základní",J1136,0)</f>
        <v>0</v>
      </c>
      <c r="BF1136" s="189">
        <f>IF(N1136="snížená",J1136,0)</f>
        <v>0</v>
      </c>
      <c r="BG1136" s="189">
        <f>IF(N1136="zákl. přenesená",J1136,0)</f>
        <v>0</v>
      </c>
      <c r="BH1136" s="189">
        <f>IF(N1136="sníž. přenesená",J1136,0)</f>
        <v>0</v>
      </c>
      <c r="BI1136" s="189">
        <f>IF(N1136="nulová",J1136,0)</f>
        <v>0</v>
      </c>
      <c r="BJ1136" s="19" t="s">
        <v>84</v>
      </c>
      <c r="BK1136" s="189">
        <f>ROUND(I1136*H1136,2)</f>
        <v>0</v>
      </c>
      <c r="BL1136" s="19" t="s">
        <v>163</v>
      </c>
      <c r="BM1136" s="188" t="s">
        <v>1156</v>
      </c>
    </row>
    <row r="1137" spans="2:51" s="13" customFormat="1" ht="10">
      <c r="B1137" s="190"/>
      <c r="C1137" s="191"/>
      <c r="D1137" s="192" t="s">
        <v>165</v>
      </c>
      <c r="E1137" s="193" t="s">
        <v>19</v>
      </c>
      <c r="F1137" s="194" t="s">
        <v>289</v>
      </c>
      <c r="G1137" s="191"/>
      <c r="H1137" s="193" t="s">
        <v>19</v>
      </c>
      <c r="I1137" s="195"/>
      <c r="J1137" s="191"/>
      <c r="K1137" s="191"/>
      <c r="L1137" s="196"/>
      <c r="M1137" s="197"/>
      <c r="N1137" s="198"/>
      <c r="O1137" s="198"/>
      <c r="P1137" s="198"/>
      <c r="Q1137" s="198"/>
      <c r="R1137" s="198"/>
      <c r="S1137" s="198"/>
      <c r="T1137" s="199"/>
      <c r="AT1137" s="200" t="s">
        <v>165</v>
      </c>
      <c r="AU1137" s="200" t="s">
        <v>86</v>
      </c>
      <c r="AV1137" s="13" t="s">
        <v>84</v>
      </c>
      <c r="AW1137" s="13" t="s">
        <v>37</v>
      </c>
      <c r="AX1137" s="13" t="s">
        <v>76</v>
      </c>
      <c r="AY1137" s="200" t="s">
        <v>157</v>
      </c>
    </row>
    <row r="1138" spans="2:51" s="13" customFormat="1" ht="10">
      <c r="B1138" s="190"/>
      <c r="C1138" s="191"/>
      <c r="D1138" s="192" t="s">
        <v>165</v>
      </c>
      <c r="E1138" s="193" t="s">
        <v>19</v>
      </c>
      <c r="F1138" s="194" t="s">
        <v>853</v>
      </c>
      <c r="G1138" s="191"/>
      <c r="H1138" s="193" t="s">
        <v>19</v>
      </c>
      <c r="I1138" s="195"/>
      <c r="J1138" s="191"/>
      <c r="K1138" s="191"/>
      <c r="L1138" s="196"/>
      <c r="M1138" s="197"/>
      <c r="N1138" s="198"/>
      <c r="O1138" s="198"/>
      <c r="P1138" s="198"/>
      <c r="Q1138" s="198"/>
      <c r="R1138" s="198"/>
      <c r="S1138" s="198"/>
      <c r="T1138" s="199"/>
      <c r="AT1138" s="200" t="s">
        <v>165</v>
      </c>
      <c r="AU1138" s="200" t="s">
        <v>86</v>
      </c>
      <c r="AV1138" s="13" t="s">
        <v>84</v>
      </c>
      <c r="AW1138" s="13" t="s">
        <v>37</v>
      </c>
      <c r="AX1138" s="13" t="s">
        <v>76</v>
      </c>
      <c r="AY1138" s="200" t="s">
        <v>157</v>
      </c>
    </row>
    <row r="1139" spans="2:51" s="14" customFormat="1" ht="10">
      <c r="B1139" s="201"/>
      <c r="C1139" s="202"/>
      <c r="D1139" s="192" t="s">
        <v>165</v>
      </c>
      <c r="E1139" s="203" t="s">
        <v>19</v>
      </c>
      <c r="F1139" s="204" t="s">
        <v>1157</v>
      </c>
      <c r="G1139" s="202"/>
      <c r="H1139" s="205">
        <v>90.878</v>
      </c>
      <c r="I1139" s="206"/>
      <c r="J1139" s="202"/>
      <c r="K1139" s="202"/>
      <c r="L1139" s="207"/>
      <c r="M1139" s="208"/>
      <c r="N1139" s="209"/>
      <c r="O1139" s="209"/>
      <c r="P1139" s="209"/>
      <c r="Q1139" s="209"/>
      <c r="R1139" s="209"/>
      <c r="S1139" s="209"/>
      <c r="T1139" s="210"/>
      <c r="AT1139" s="211" t="s">
        <v>165</v>
      </c>
      <c r="AU1139" s="211" t="s">
        <v>86</v>
      </c>
      <c r="AV1139" s="14" t="s">
        <v>86</v>
      </c>
      <c r="AW1139" s="14" t="s">
        <v>37</v>
      </c>
      <c r="AX1139" s="14" t="s">
        <v>84</v>
      </c>
      <c r="AY1139" s="211" t="s">
        <v>157</v>
      </c>
    </row>
    <row r="1140" spans="1:65" s="2" customFormat="1" ht="14.4" customHeight="1">
      <c r="A1140" s="36"/>
      <c r="B1140" s="37"/>
      <c r="C1140" s="239" t="s">
        <v>1158</v>
      </c>
      <c r="D1140" s="239" t="s">
        <v>311</v>
      </c>
      <c r="E1140" s="240" t="s">
        <v>1159</v>
      </c>
      <c r="F1140" s="241" t="s">
        <v>1160</v>
      </c>
      <c r="G1140" s="242" t="s">
        <v>1110</v>
      </c>
      <c r="H1140" s="243">
        <v>37.899</v>
      </c>
      <c r="I1140" s="244"/>
      <c r="J1140" s="245">
        <f>ROUND(I1140*H1140,2)</f>
        <v>0</v>
      </c>
      <c r="K1140" s="246"/>
      <c r="L1140" s="247"/>
      <c r="M1140" s="248" t="s">
        <v>19</v>
      </c>
      <c r="N1140" s="249" t="s">
        <v>47</v>
      </c>
      <c r="O1140" s="66"/>
      <c r="P1140" s="186">
        <f>O1140*H1140</f>
        <v>0</v>
      </c>
      <c r="Q1140" s="186">
        <v>0</v>
      </c>
      <c r="R1140" s="186">
        <f>Q1140*H1140</f>
        <v>0</v>
      </c>
      <c r="S1140" s="186">
        <v>0</v>
      </c>
      <c r="T1140" s="187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188" t="s">
        <v>211</v>
      </c>
      <c r="AT1140" s="188" t="s">
        <v>311</v>
      </c>
      <c r="AU1140" s="188" t="s">
        <v>86</v>
      </c>
      <c r="AY1140" s="19" t="s">
        <v>157</v>
      </c>
      <c r="BE1140" s="189">
        <f>IF(N1140="základní",J1140,0)</f>
        <v>0</v>
      </c>
      <c r="BF1140" s="189">
        <f>IF(N1140="snížená",J1140,0)</f>
        <v>0</v>
      </c>
      <c r="BG1140" s="189">
        <f>IF(N1140="zákl. přenesená",J1140,0)</f>
        <v>0</v>
      </c>
      <c r="BH1140" s="189">
        <f>IF(N1140="sníž. přenesená",J1140,0)</f>
        <v>0</v>
      </c>
      <c r="BI1140" s="189">
        <f>IF(N1140="nulová",J1140,0)</f>
        <v>0</v>
      </c>
      <c r="BJ1140" s="19" t="s">
        <v>84</v>
      </c>
      <c r="BK1140" s="189">
        <f>ROUND(I1140*H1140,2)</f>
        <v>0</v>
      </c>
      <c r="BL1140" s="19" t="s">
        <v>163</v>
      </c>
      <c r="BM1140" s="188" t="s">
        <v>1161</v>
      </c>
    </row>
    <row r="1141" spans="2:51" s="13" customFormat="1" ht="10">
      <c r="B1141" s="190"/>
      <c r="C1141" s="191"/>
      <c r="D1141" s="192" t="s">
        <v>165</v>
      </c>
      <c r="E1141" s="193" t="s">
        <v>19</v>
      </c>
      <c r="F1141" s="194" t="s">
        <v>289</v>
      </c>
      <c r="G1141" s="191"/>
      <c r="H1141" s="193" t="s">
        <v>19</v>
      </c>
      <c r="I1141" s="195"/>
      <c r="J1141" s="191"/>
      <c r="K1141" s="191"/>
      <c r="L1141" s="196"/>
      <c r="M1141" s="197"/>
      <c r="N1141" s="198"/>
      <c r="O1141" s="198"/>
      <c r="P1141" s="198"/>
      <c r="Q1141" s="198"/>
      <c r="R1141" s="198"/>
      <c r="S1141" s="198"/>
      <c r="T1141" s="199"/>
      <c r="AT1141" s="200" t="s">
        <v>165</v>
      </c>
      <c r="AU1141" s="200" t="s">
        <v>86</v>
      </c>
      <c r="AV1141" s="13" t="s">
        <v>84</v>
      </c>
      <c r="AW1141" s="13" t="s">
        <v>37</v>
      </c>
      <c r="AX1141" s="13" t="s">
        <v>76</v>
      </c>
      <c r="AY1141" s="200" t="s">
        <v>157</v>
      </c>
    </row>
    <row r="1142" spans="2:51" s="13" customFormat="1" ht="10">
      <c r="B1142" s="190"/>
      <c r="C1142" s="191"/>
      <c r="D1142" s="192" t="s">
        <v>165</v>
      </c>
      <c r="E1142" s="193" t="s">
        <v>19</v>
      </c>
      <c r="F1142" s="194" t="s">
        <v>853</v>
      </c>
      <c r="G1142" s="191"/>
      <c r="H1142" s="193" t="s">
        <v>19</v>
      </c>
      <c r="I1142" s="195"/>
      <c r="J1142" s="191"/>
      <c r="K1142" s="191"/>
      <c r="L1142" s="196"/>
      <c r="M1142" s="197"/>
      <c r="N1142" s="198"/>
      <c r="O1142" s="198"/>
      <c r="P1142" s="198"/>
      <c r="Q1142" s="198"/>
      <c r="R1142" s="198"/>
      <c r="S1142" s="198"/>
      <c r="T1142" s="199"/>
      <c r="AT1142" s="200" t="s">
        <v>165</v>
      </c>
      <c r="AU1142" s="200" t="s">
        <v>86</v>
      </c>
      <c r="AV1142" s="13" t="s">
        <v>84</v>
      </c>
      <c r="AW1142" s="13" t="s">
        <v>37</v>
      </c>
      <c r="AX1142" s="13" t="s">
        <v>76</v>
      </c>
      <c r="AY1142" s="200" t="s">
        <v>157</v>
      </c>
    </row>
    <row r="1143" spans="2:51" s="14" customFormat="1" ht="10">
      <c r="B1143" s="201"/>
      <c r="C1143" s="202"/>
      <c r="D1143" s="192" t="s">
        <v>165</v>
      </c>
      <c r="E1143" s="203" t="s">
        <v>19</v>
      </c>
      <c r="F1143" s="204" t="s">
        <v>1162</v>
      </c>
      <c r="G1143" s="202"/>
      <c r="H1143" s="205">
        <v>37.899</v>
      </c>
      <c r="I1143" s="206"/>
      <c r="J1143" s="202"/>
      <c r="K1143" s="202"/>
      <c r="L1143" s="207"/>
      <c r="M1143" s="208"/>
      <c r="N1143" s="209"/>
      <c r="O1143" s="209"/>
      <c r="P1143" s="209"/>
      <c r="Q1143" s="209"/>
      <c r="R1143" s="209"/>
      <c r="S1143" s="209"/>
      <c r="T1143" s="210"/>
      <c r="AT1143" s="211" t="s">
        <v>165</v>
      </c>
      <c r="AU1143" s="211" t="s">
        <v>86</v>
      </c>
      <c r="AV1143" s="14" t="s">
        <v>86</v>
      </c>
      <c r="AW1143" s="14" t="s">
        <v>37</v>
      </c>
      <c r="AX1143" s="14" t="s">
        <v>84</v>
      </c>
      <c r="AY1143" s="211" t="s">
        <v>157</v>
      </c>
    </row>
    <row r="1144" spans="1:65" s="2" customFormat="1" ht="14.4" customHeight="1">
      <c r="A1144" s="36"/>
      <c r="B1144" s="37"/>
      <c r="C1144" s="239" t="s">
        <v>1163</v>
      </c>
      <c r="D1144" s="239" t="s">
        <v>311</v>
      </c>
      <c r="E1144" s="240" t="s">
        <v>1164</v>
      </c>
      <c r="F1144" s="241" t="s">
        <v>1165</v>
      </c>
      <c r="G1144" s="242" t="s">
        <v>1110</v>
      </c>
      <c r="H1144" s="243">
        <v>37.899</v>
      </c>
      <c r="I1144" s="244"/>
      <c r="J1144" s="245">
        <f>ROUND(I1144*H1144,2)</f>
        <v>0</v>
      </c>
      <c r="K1144" s="246"/>
      <c r="L1144" s="247"/>
      <c r="M1144" s="248" t="s">
        <v>19</v>
      </c>
      <c r="N1144" s="249" t="s">
        <v>47</v>
      </c>
      <c r="O1144" s="66"/>
      <c r="P1144" s="186">
        <f>O1144*H1144</f>
        <v>0</v>
      </c>
      <c r="Q1144" s="186">
        <v>0</v>
      </c>
      <c r="R1144" s="186">
        <f>Q1144*H1144</f>
        <v>0</v>
      </c>
      <c r="S1144" s="186">
        <v>0</v>
      </c>
      <c r="T1144" s="187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88" t="s">
        <v>211</v>
      </c>
      <c r="AT1144" s="188" t="s">
        <v>311</v>
      </c>
      <c r="AU1144" s="188" t="s">
        <v>86</v>
      </c>
      <c r="AY1144" s="19" t="s">
        <v>157</v>
      </c>
      <c r="BE1144" s="189">
        <f>IF(N1144="základní",J1144,0)</f>
        <v>0</v>
      </c>
      <c r="BF1144" s="189">
        <f>IF(N1144="snížená",J1144,0)</f>
        <v>0</v>
      </c>
      <c r="BG1144" s="189">
        <f>IF(N1144="zákl. přenesená",J1144,0)</f>
        <v>0</v>
      </c>
      <c r="BH1144" s="189">
        <f>IF(N1144="sníž. přenesená",J1144,0)</f>
        <v>0</v>
      </c>
      <c r="BI1144" s="189">
        <f>IF(N1144="nulová",J1144,0)</f>
        <v>0</v>
      </c>
      <c r="BJ1144" s="19" t="s">
        <v>84</v>
      </c>
      <c r="BK1144" s="189">
        <f>ROUND(I1144*H1144,2)</f>
        <v>0</v>
      </c>
      <c r="BL1144" s="19" t="s">
        <v>163</v>
      </c>
      <c r="BM1144" s="188" t="s">
        <v>1166</v>
      </c>
    </row>
    <row r="1145" spans="2:51" s="13" customFormat="1" ht="10">
      <c r="B1145" s="190"/>
      <c r="C1145" s="191"/>
      <c r="D1145" s="192" t="s">
        <v>165</v>
      </c>
      <c r="E1145" s="193" t="s">
        <v>19</v>
      </c>
      <c r="F1145" s="194" t="s">
        <v>289</v>
      </c>
      <c r="G1145" s="191"/>
      <c r="H1145" s="193" t="s">
        <v>19</v>
      </c>
      <c r="I1145" s="195"/>
      <c r="J1145" s="191"/>
      <c r="K1145" s="191"/>
      <c r="L1145" s="196"/>
      <c r="M1145" s="197"/>
      <c r="N1145" s="198"/>
      <c r="O1145" s="198"/>
      <c r="P1145" s="198"/>
      <c r="Q1145" s="198"/>
      <c r="R1145" s="198"/>
      <c r="S1145" s="198"/>
      <c r="T1145" s="199"/>
      <c r="AT1145" s="200" t="s">
        <v>165</v>
      </c>
      <c r="AU1145" s="200" t="s">
        <v>86</v>
      </c>
      <c r="AV1145" s="13" t="s">
        <v>84</v>
      </c>
      <c r="AW1145" s="13" t="s">
        <v>37</v>
      </c>
      <c r="AX1145" s="13" t="s">
        <v>76</v>
      </c>
      <c r="AY1145" s="200" t="s">
        <v>157</v>
      </c>
    </row>
    <row r="1146" spans="2:51" s="13" customFormat="1" ht="10">
      <c r="B1146" s="190"/>
      <c r="C1146" s="191"/>
      <c r="D1146" s="192" t="s">
        <v>165</v>
      </c>
      <c r="E1146" s="193" t="s">
        <v>19</v>
      </c>
      <c r="F1146" s="194" t="s">
        <v>853</v>
      </c>
      <c r="G1146" s="191"/>
      <c r="H1146" s="193" t="s">
        <v>19</v>
      </c>
      <c r="I1146" s="195"/>
      <c r="J1146" s="191"/>
      <c r="K1146" s="191"/>
      <c r="L1146" s="196"/>
      <c r="M1146" s="197"/>
      <c r="N1146" s="198"/>
      <c r="O1146" s="198"/>
      <c r="P1146" s="198"/>
      <c r="Q1146" s="198"/>
      <c r="R1146" s="198"/>
      <c r="S1146" s="198"/>
      <c r="T1146" s="199"/>
      <c r="AT1146" s="200" t="s">
        <v>165</v>
      </c>
      <c r="AU1146" s="200" t="s">
        <v>86</v>
      </c>
      <c r="AV1146" s="13" t="s">
        <v>84</v>
      </c>
      <c r="AW1146" s="13" t="s">
        <v>37</v>
      </c>
      <c r="AX1146" s="13" t="s">
        <v>76</v>
      </c>
      <c r="AY1146" s="200" t="s">
        <v>157</v>
      </c>
    </row>
    <row r="1147" spans="2:51" s="14" customFormat="1" ht="10">
      <c r="B1147" s="201"/>
      <c r="C1147" s="202"/>
      <c r="D1147" s="192" t="s">
        <v>165</v>
      </c>
      <c r="E1147" s="203" t="s">
        <v>19</v>
      </c>
      <c r="F1147" s="204" t="s">
        <v>1167</v>
      </c>
      <c r="G1147" s="202"/>
      <c r="H1147" s="205">
        <v>37.899</v>
      </c>
      <c r="I1147" s="206"/>
      <c r="J1147" s="202"/>
      <c r="K1147" s="202"/>
      <c r="L1147" s="207"/>
      <c r="M1147" s="208"/>
      <c r="N1147" s="209"/>
      <c r="O1147" s="209"/>
      <c r="P1147" s="209"/>
      <c r="Q1147" s="209"/>
      <c r="R1147" s="209"/>
      <c r="S1147" s="209"/>
      <c r="T1147" s="210"/>
      <c r="AT1147" s="211" t="s">
        <v>165</v>
      </c>
      <c r="AU1147" s="211" t="s">
        <v>86</v>
      </c>
      <c r="AV1147" s="14" t="s">
        <v>86</v>
      </c>
      <c r="AW1147" s="14" t="s">
        <v>37</v>
      </c>
      <c r="AX1147" s="14" t="s">
        <v>84</v>
      </c>
      <c r="AY1147" s="211" t="s">
        <v>157</v>
      </c>
    </row>
    <row r="1148" spans="1:65" s="2" customFormat="1" ht="14.4" customHeight="1">
      <c r="A1148" s="36"/>
      <c r="B1148" s="37"/>
      <c r="C1148" s="239" t="s">
        <v>1168</v>
      </c>
      <c r="D1148" s="239" t="s">
        <v>311</v>
      </c>
      <c r="E1148" s="240" t="s">
        <v>1169</v>
      </c>
      <c r="F1148" s="241" t="s">
        <v>1170</v>
      </c>
      <c r="G1148" s="242" t="s">
        <v>176</v>
      </c>
      <c r="H1148" s="243">
        <v>1.7</v>
      </c>
      <c r="I1148" s="244"/>
      <c r="J1148" s="245">
        <f>ROUND(I1148*H1148,2)</f>
        <v>0</v>
      </c>
      <c r="K1148" s="246"/>
      <c r="L1148" s="247"/>
      <c r="M1148" s="248" t="s">
        <v>19</v>
      </c>
      <c r="N1148" s="249" t="s">
        <v>47</v>
      </c>
      <c r="O1148" s="66"/>
      <c r="P1148" s="186">
        <f>O1148*H1148</f>
        <v>0</v>
      </c>
      <c r="Q1148" s="186">
        <v>0</v>
      </c>
      <c r="R1148" s="186">
        <f>Q1148*H1148</f>
        <v>0</v>
      </c>
      <c r="S1148" s="186">
        <v>0</v>
      </c>
      <c r="T1148" s="187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188" t="s">
        <v>211</v>
      </c>
      <c r="AT1148" s="188" t="s">
        <v>311</v>
      </c>
      <c r="AU1148" s="188" t="s">
        <v>86</v>
      </c>
      <c r="AY1148" s="19" t="s">
        <v>157</v>
      </c>
      <c r="BE1148" s="189">
        <f>IF(N1148="základní",J1148,0)</f>
        <v>0</v>
      </c>
      <c r="BF1148" s="189">
        <f>IF(N1148="snížená",J1148,0)</f>
        <v>0</v>
      </c>
      <c r="BG1148" s="189">
        <f>IF(N1148="zákl. přenesená",J1148,0)</f>
        <v>0</v>
      </c>
      <c r="BH1148" s="189">
        <f>IF(N1148="sníž. přenesená",J1148,0)</f>
        <v>0</v>
      </c>
      <c r="BI1148" s="189">
        <f>IF(N1148="nulová",J1148,0)</f>
        <v>0</v>
      </c>
      <c r="BJ1148" s="19" t="s">
        <v>84</v>
      </c>
      <c r="BK1148" s="189">
        <f>ROUND(I1148*H1148,2)</f>
        <v>0</v>
      </c>
      <c r="BL1148" s="19" t="s">
        <v>163</v>
      </c>
      <c r="BM1148" s="188" t="s">
        <v>1171</v>
      </c>
    </row>
    <row r="1149" spans="2:51" s="13" customFormat="1" ht="10">
      <c r="B1149" s="190"/>
      <c r="C1149" s="191"/>
      <c r="D1149" s="192" t="s">
        <v>165</v>
      </c>
      <c r="E1149" s="193" t="s">
        <v>19</v>
      </c>
      <c r="F1149" s="194" t="s">
        <v>289</v>
      </c>
      <c r="G1149" s="191"/>
      <c r="H1149" s="193" t="s">
        <v>19</v>
      </c>
      <c r="I1149" s="195"/>
      <c r="J1149" s="191"/>
      <c r="K1149" s="191"/>
      <c r="L1149" s="196"/>
      <c r="M1149" s="197"/>
      <c r="N1149" s="198"/>
      <c r="O1149" s="198"/>
      <c r="P1149" s="198"/>
      <c r="Q1149" s="198"/>
      <c r="R1149" s="198"/>
      <c r="S1149" s="198"/>
      <c r="T1149" s="199"/>
      <c r="AT1149" s="200" t="s">
        <v>165</v>
      </c>
      <c r="AU1149" s="200" t="s">
        <v>86</v>
      </c>
      <c r="AV1149" s="13" t="s">
        <v>84</v>
      </c>
      <c r="AW1149" s="13" t="s">
        <v>37</v>
      </c>
      <c r="AX1149" s="13" t="s">
        <v>76</v>
      </c>
      <c r="AY1149" s="200" t="s">
        <v>157</v>
      </c>
    </row>
    <row r="1150" spans="2:51" s="13" customFormat="1" ht="10">
      <c r="B1150" s="190"/>
      <c r="C1150" s="191"/>
      <c r="D1150" s="192" t="s">
        <v>165</v>
      </c>
      <c r="E1150" s="193" t="s">
        <v>19</v>
      </c>
      <c r="F1150" s="194" t="s">
        <v>853</v>
      </c>
      <c r="G1150" s="191"/>
      <c r="H1150" s="193" t="s">
        <v>19</v>
      </c>
      <c r="I1150" s="195"/>
      <c r="J1150" s="191"/>
      <c r="K1150" s="191"/>
      <c r="L1150" s="196"/>
      <c r="M1150" s="197"/>
      <c r="N1150" s="198"/>
      <c r="O1150" s="198"/>
      <c r="P1150" s="198"/>
      <c r="Q1150" s="198"/>
      <c r="R1150" s="198"/>
      <c r="S1150" s="198"/>
      <c r="T1150" s="199"/>
      <c r="AT1150" s="200" t="s">
        <v>165</v>
      </c>
      <c r="AU1150" s="200" t="s">
        <v>86</v>
      </c>
      <c r="AV1150" s="13" t="s">
        <v>84</v>
      </c>
      <c r="AW1150" s="13" t="s">
        <v>37</v>
      </c>
      <c r="AX1150" s="13" t="s">
        <v>76</v>
      </c>
      <c r="AY1150" s="200" t="s">
        <v>157</v>
      </c>
    </row>
    <row r="1151" spans="2:51" s="14" customFormat="1" ht="10">
      <c r="B1151" s="201"/>
      <c r="C1151" s="202"/>
      <c r="D1151" s="192" t="s">
        <v>165</v>
      </c>
      <c r="E1151" s="203" t="s">
        <v>19</v>
      </c>
      <c r="F1151" s="204" t="s">
        <v>1172</v>
      </c>
      <c r="G1151" s="202"/>
      <c r="H1151" s="205">
        <v>1.7</v>
      </c>
      <c r="I1151" s="206"/>
      <c r="J1151" s="202"/>
      <c r="K1151" s="202"/>
      <c r="L1151" s="207"/>
      <c r="M1151" s="208"/>
      <c r="N1151" s="209"/>
      <c r="O1151" s="209"/>
      <c r="P1151" s="209"/>
      <c r="Q1151" s="209"/>
      <c r="R1151" s="209"/>
      <c r="S1151" s="209"/>
      <c r="T1151" s="210"/>
      <c r="AT1151" s="211" t="s">
        <v>165</v>
      </c>
      <c r="AU1151" s="211" t="s">
        <v>86</v>
      </c>
      <c r="AV1151" s="14" t="s">
        <v>86</v>
      </c>
      <c r="AW1151" s="14" t="s">
        <v>37</v>
      </c>
      <c r="AX1151" s="14" t="s">
        <v>84</v>
      </c>
      <c r="AY1151" s="211" t="s">
        <v>157</v>
      </c>
    </row>
    <row r="1152" spans="1:65" s="2" customFormat="1" ht="14.4" customHeight="1">
      <c r="A1152" s="36"/>
      <c r="B1152" s="37"/>
      <c r="C1152" s="239" t="s">
        <v>1173</v>
      </c>
      <c r="D1152" s="239" t="s">
        <v>311</v>
      </c>
      <c r="E1152" s="240" t="s">
        <v>1174</v>
      </c>
      <c r="F1152" s="241" t="s">
        <v>1175</v>
      </c>
      <c r="G1152" s="242" t="s">
        <v>1110</v>
      </c>
      <c r="H1152" s="243">
        <v>129.185</v>
      </c>
      <c r="I1152" s="244"/>
      <c r="J1152" s="245">
        <f>ROUND(I1152*H1152,2)</f>
        <v>0</v>
      </c>
      <c r="K1152" s="246"/>
      <c r="L1152" s="247"/>
      <c r="M1152" s="248" t="s">
        <v>19</v>
      </c>
      <c r="N1152" s="249" t="s">
        <v>47</v>
      </c>
      <c r="O1152" s="66"/>
      <c r="P1152" s="186">
        <f>O1152*H1152</f>
        <v>0</v>
      </c>
      <c r="Q1152" s="186">
        <v>0</v>
      </c>
      <c r="R1152" s="186">
        <f>Q1152*H1152</f>
        <v>0</v>
      </c>
      <c r="S1152" s="186">
        <v>0</v>
      </c>
      <c r="T1152" s="187">
        <f>S1152*H1152</f>
        <v>0</v>
      </c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R1152" s="188" t="s">
        <v>211</v>
      </c>
      <c r="AT1152" s="188" t="s">
        <v>311</v>
      </c>
      <c r="AU1152" s="188" t="s">
        <v>86</v>
      </c>
      <c r="AY1152" s="19" t="s">
        <v>157</v>
      </c>
      <c r="BE1152" s="189">
        <f>IF(N1152="základní",J1152,0)</f>
        <v>0</v>
      </c>
      <c r="BF1152" s="189">
        <f>IF(N1152="snížená",J1152,0)</f>
        <v>0</v>
      </c>
      <c r="BG1152" s="189">
        <f>IF(N1152="zákl. přenesená",J1152,0)</f>
        <v>0</v>
      </c>
      <c r="BH1152" s="189">
        <f>IF(N1152="sníž. přenesená",J1152,0)</f>
        <v>0</v>
      </c>
      <c r="BI1152" s="189">
        <f>IF(N1152="nulová",J1152,0)</f>
        <v>0</v>
      </c>
      <c r="BJ1152" s="19" t="s">
        <v>84</v>
      </c>
      <c r="BK1152" s="189">
        <f>ROUND(I1152*H1152,2)</f>
        <v>0</v>
      </c>
      <c r="BL1152" s="19" t="s">
        <v>163</v>
      </c>
      <c r="BM1152" s="188" t="s">
        <v>1176</v>
      </c>
    </row>
    <row r="1153" spans="2:51" s="13" customFormat="1" ht="10">
      <c r="B1153" s="190"/>
      <c r="C1153" s="191"/>
      <c r="D1153" s="192" t="s">
        <v>165</v>
      </c>
      <c r="E1153" s="193" t="s">
        <v>19</v>
      </c>
      <c r="F1153" s="194" t="s">
        <v>289</v>
      </c>
      <c r="G1153" s="191"/>
      <c r="H1153" s="193" t="s">
        <v>19</v>
      </c>
      <c r="I1153" s="195"/>
      <c r="J1153" s="191"/>
      <c r="K1153" s="191"/>
      <c r="L1153" s="196"/>
      <c r="M1153" s="197"/>
      <c r="N1153" s="198"/>
      <c r="O1153" s="198"/>
      <c r="P1153" s="198"/>
      <c r="Q1153" s="198"/>
      <c r="R1153" s="198"/>
      <c r="S1153" s="198"/>
      <c r="T1153" s="199"/>
      <c r="AT1153" s="200" t="s">
        <v>165</v>
      </c>
      <c r="AU1153" s="200" t="s">
        <v>86</v>
      </c>
      <c r="AV1153" s="13" t="s">
        <v>84</v>
      </c>
      <c r="AW1153" s="13" t="s">
        <v>37</v>
      </c>
      <c r="AX1153" s="13" t="s">
        <v>76</v>
      </c>
      <c r="AY1153" s="200" t="s">
        <v>157</v>
      </c>
    </row>
    <row r="1154" spans="2:51" s="13" customFormat="1" ht="10">
      <c r="B1154" s="190"/>
      <c r="C1154" s="191"/>
      <c r="D1154" s="192" t="s">
        <v>165</v>
      </c>
      <c r="E1154" s="193" t="s">
        <v>19</v>
      </c>
      <c r="F1154" s="194" t="s">
        <v>853</v>
      </c>
      <c r="G1154" s="191"/>
      <c r="H1154" s="193" t="s">
        <v>19</v>
      </c>
      <c r="I1154" s="195"/>
      <c r="J1154" s="191"/>
      <c r="K1154" s="191"/>
      <c r="L1154" s="196"/>
      <c r="M1154" s="197"/>
      <c r="N1154" s="198"/>
      <c r="O1154" s="198"/>
      <c r="P1154" s="198"/>
      <c r="Q1154" s="198"/>
      <c r="R1154" s="198"/>
      <c r="S1154" s="198"/>
      <c r="T1154" s="199"/>
      <c r="AT1154" s="200" t="s">
        <v>165</v>
      </c>
      <c r="AU1154" s="200" t="s">
        <v>86</v>
      </c>
      <c r="AV1154" s="13" t="s">
        <v>84</v>
      </c>
      <c r="AW1154" s="13" t="s">
        <v>37</v>
      </c>
      <c r="AX1154" s="13" t="s">
        <v>76</v>
      </c>
      <c r="AY1154" s="200" t="s">
        <v>157</v>
      </c>
    </row>
    <row r="1155" spans="2:51" s="14" customFormat="1" ht="10">
      <c r="B1155" s="201"/>
      <c r="C1155" s="202"/>
      <c r="D1155" s="192" t="s">
        <v>165</v>
      </c>
      <c r="E1155" s="203" t="s">
        <v>19</v>
      </c>
      <c r="F1155" s="204" t="s">
        <v>1177</v>
      </c>
      <c r="G1155" s="202"/>
      <c r="H1155" s="205">
        <v>129.185</v>
      </c>
      <c r="I1155" s="206"/>
      <c r="J1155" s="202"/>
      <c r="K1155" s="202"/>
      <c r="L1155" s="207"/>
      <c r="M1155" s="208"/>
      <c r="N1155" s="209"/>
      <c r="O1155" s="209"/>
      <c r="P1155" s="209"/>
      <c r="Q1155" s="209"/>
      <c r="R1155" s="209"/>
      <c r="S1155" s="209"/>
      <c r="T1155" s="210"/>
      <c r="AT1155" s="211" t="s">
        <v>165</v>
      </c>
      <c r="AU1155" s="211" t="s">
        <v>86</v>
      </c>
      <c r="AV1155" s="14" t="s">
        <v>86</v>
      </c>
      <c r="AW1155" s="14" t="s">
        <v>37</v>
      </c>
      <c r="AX1155" s="14" t="s">
        <v>84</v>
      </c>
      <c r="AY1155" s="211" t="s">
        <v>157</v>
      </c>
    </row>
    <row r="1156" spans="1:65" s="2" customFormat="1" ht="14.4" customHeight="1">
      <c r="A1156" s="36"/>
      <c r="B1156" s="37"/>
      <c r="C1156" s="239" t="s">
        <v>1178</v>
      </c>
      <c r="D1156" s="239" t="s">
        <v>311</v>
      </c>
      <c r="E1156" s="240" t="s">
        <v>1179</v>
      </c>
      <c r="F1156" s="241" t="s">
        <v>1180</v>
      </c>
      <c r="G1156" s="242" t="s">
        <v>1110</v>
      </c>
      <c r="H1156" s="243">
        <v>88.245</v>
      </c>
      <c r="I1156" s="244"/>
      <c r="J1156" s="245">
        <f>ROUND(I1156*H1156,2)</f>
        <v>0</v>
      </c>
      <c r="K1156" s="246"/>
      <c r="L1156" s="247"/>
      <c r="M1156" s="248" t="s">
        <v>19</v>
      </c>
      <c r="N1156" s="249" t="s">
        <v>47</v>
      </c>
      <c r="O1156" s="66"/>
      <c r="P1156" s="186">
        <f>O1156*H1156</f>
        <v>0</v>
      </c>
      <c r="Q1156" s="186">
        <v>0</v>
      </c>
      <c r="R1156" s="186">
        <f>Q1156*H1156</f>
        <v>0</v>
      </c>
      <c r="S1156" s="186">
        <v>0</v>
      </c>
      <c r="T1156" s="187">
        <f>S1156*H1156</f>
        <v>0</v>
      </c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R1156" s="188" t="s">
        <v>211</v>
      </c>
      <c r="AT1156" s="188" t="s">
        <v>311</v>
      </c>
      <c r="AU1156" s="188" t="s">
        <v>86</v>
      </c>
      <c r="AY1156" s="19" t="s">
        <v>157</v>
      </c>
      <c r="BE1156" s="189">
        <f>IF(N1156="základní",J1156,0)</f>
        <v>0</v>
      </c>
      <c r="BF1156" s="189">
        <f>IF(N1156="snížená",J1156,0)</f>
        <v>0</v>
      </c>
      <c r="BG1156" s="189">
        <f>IF(N1156="zákl. přenesená",J1156,0)</f>
        <v>0</v>
      </c>
      <c r="BH1156" s="189">
        <f>IF(N1156="sníž. přenesená",J1156,0)</f>
        <v>0</v>
      </c>
      <c r="BI1156" s="189">
        <f>IF(N1156="nulová",J1156,0)</f>
        <v>0</v>
      </c>
      <c r="BJ1156" s="19" t="s">
        <v>84</v>
      </c>
      <c r="BK1156" s="189">
        <f>ROUND(I1156*H1156,2)</f>
        <v>0</v>
      </c>
      <c r="BL1156" s="19" t="s">
        <v>163</v>
      </c>
      <c r="BM1156" s="188" t="s">
        <v>1181</v>
      </c>
    </row>
    <row r="1157" spans="2:51" s="13" customFormat="1" ht="10">
      <c r="B1157" s="190"/>
      <c r="C1157" s="191"/>
      <c r="D1157" s="192" t="s">
        <v>165</v>
      </c>
      <c r="E1157" s="193" t="s">
        <v>19</v>
      </c>
      <c r="F1157" s="194" t="s">
        <v>289</v>
      </c>
      <c r="G1157" s="191"/>
      <c r="H1157" s="193" t="s">
        <v>19</v>
      </c>
      <c r="I1157" s="195"/>
      <c r="J1157" s="191"/>
      <c r="K1157" s="191"/>
      <c r="L1157" s="196"/>
      <c r="M1157" s="197"/>
      <c r="N1157" s="198"/>
      <c r="O1157" s="198"/>
      <c r="P1157" s="198"/>
      <c r="Q1157" s="198"/>
      <c r="R1157" s="198"/>
      <c r="S1157" s="198"/>
      <c r="T1157" s="199"/>
      <c r="AT1157" s="200" t="s">
        <v>165</v>
      </c>
      <c r="AU1157" s="200" t="s">
        <v>86</v>
      </c>
      <c r="AV1157" s="13" t="s">
        <v>84</v>
      </c>
      <c r="AW1157" s="13" t="s">
        <v>37</v>
      </c>
      <c r="AX1157" s="13" t="s">
        <v>76</v>
      </c>
      <c r="AY1157" s="200" t="s">
        <v>157</v>
      </c>
    </row>
    <row r="1158" spans="2:51" s="13" customFormat="1" ht="10">
      <c r="B1158" s="190"/>
      <c r="C1158" s="191"/>
      <c r="D1158" s="192" t="s">
        <v>165</v>
      </c>
      <c r="E1158" s="193" t="s">
        <v>19</v>
      </c>
      <c r="F1158" s="194" t="s">
        <v>853</v>
      </c>
      <c r="G1158" s="191"/>
      <c r="H1158" s="193" t="s">
        <v>19</v>
      </c>
      <c r="I1158" s="195"/>
      <c r="J1158" s="191"/>
      <c r="K1158" s="191"/>
      <c r="L1158" s="196"/>
      <c r="M1158" s="197"/>
      <c r="N1158" s="198"/>
      <c r="O1158" s="198"/>
      <c r="P1158" s="198"/>
      <c r="Q1158" s="198"/>
      <c r="R1158" s="198"/>
      <c r="S1158" s="198"/>
      <c r="T1158" s="199"/>
      <c r="AT1158" s="200" t="s">
        <v>165</v>
      </c>
      <c r="AU1158" s="200" t="s">
        <v>86</v>
      </c>
      <c r="AV1158" s="13" t="s">
        <v>84</v>
      </c>
      <c r="AW1158" s="13" t="s">
        <v>37</v>
      </c>
      <c r="AX1158" s="13" t="s">
        <v>76</v>
      </c>
      <c r="AY1158" s="200" t="s">
        <v>157</v>
      </c>
    </row>
    <row r="1159" spans="2:51" s="14" customFormat="1" ht="10">
      <c r="B1159" s="201"/>
      <c r="C1159" s="202"/>
      <c r="D1159" s="192" t="s">
        <v>165</v>
      </c>
      <c r="E1159" s="203" t="s">
        <v>19</v>
      </c>
      <c r="F1159" s="204" t="s">
        <v>1182</v>
      </c>
      <c r="G1159" s="202"/>
      <c r="H1159" s="205">
        <v>88.245</v>
      </c>
      <c r="I1159" s="206"/>
      <c r="J1159" s="202"/>
      <c r="K1159" s="202"/>
      <c r="L1159" s="207"/>
      <c r="M1159" s="208"/>
      <c r="N1159" s="209"/>
      <c r="O1159" s="209"/>
      <c r="P1159" s="209"/>
      <c r="Q1159" s="209"/>
      <c r="R1159" s="209"/>
      <c r="S1159" s="209"/>
      <c r="T1159" s="210"/>
      <c r="AT1159" s="211" t="s">
        <v>165</v>
      </c>
      <c r="AU1159" s="211" t="s">
        <v>86</v>
      </c>
      <c r="AV1159" s="14" t="s">
        <v>86</v>
      </c>
      <c r="AW1159" s="14" t="s">
        <v>37</v>
      </c>
      <c r="AX1159" s="14" t="s">
        <v>84</v>
      </c>
      <c r="AY1159" s="211" t="s">
        <v>157</v>
      </c>
    </row>
    <row r="1160" spans="1:65" s="2" customFormat="1" ht="14.4" customHeight="1">
      <c r="A1160" s="36"/>
      <c r="B1160" s="37"/>
      <c r="C1160" s="239" t="s">
        <v>1183</v>
      </c>
      <c r="D1160" s="239" t="s">
        <v>311</v>
      </c>
      <c r="E1160" s="240" t="s">
        <v>1184</v>
      </c>
      <c r="F1160" s="241" t="s">
        <v>1185</v>
      </c>
      <c r="G1160" s="242" t="s">
        <v>1110</v>
      </c>
      <c r="H1160" s="243">
        <v>76.05</v>
      </c>
      <c r="I1160" s="244"/>
      <c r="J1160" s="245">
        <f>ROUND(I1160*H1160,2)</f>
        <v>0</v>
      </c>
      <c r="K1160" s="246"/>
      <c r="L1160" s="247"/>
      <c r="M1160" s="248" t="s">
        <v>19</v>
      </c>
      <c r="N1160" s="249" t="s">
        <v>47</v>
      </c>
      <c r="O1160" s="66"/>
      <c r="P1160" s="186">
        <f>O1160*H1160</f>
        <v>0</v>
      </c>
      <c r="Q1160" s="186">
        <v>0</v>
      </c>
      <c r="R1160" s="186">
        <f>Q1160*H1160</f>
        <v>0</v>
      </c>
      <c r="S1160" s="186">
        <v>0</v>
      </c>
      <c r="T1160" s="187">
        <f>S1160*H1160</f>
        <v>0</v>
      </c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R1160" s="188" t="s">
        <v>211</v>
      </c>
      <c r="AT1160" s="188" t="s">
        <v>311</v>
      </c>
      <c r="AU1160" s="188" t="s">
        <v>86</v>
      </c>
      <c r="AY1160" s="19" t="s">
        <v>157</v>
      </c>
      <c r="BE1160" s="189">
        <f>IF(N1160="základní",J1160,0)</f>
        <v>0</v>
      </c>
      <c r="BF1160" s="189">
        <f>IF(N1160="snížená",J1160,0)</f>
        <v>0</v>
      </c>
      <c r="BG1160" s="189">
        <f>IF(N1160="zákl. přenesená",J1160,0)</f>
        <v>0</v>
      </c>
      <c r="BH1160" s="189">
        <f>IF(N1160="sníž. přenesená",J1160,0)</f>
        <v>0</v>
      </c>
      <c r="BI1160" s="189">
        <f>IF(N1160="nulová",J1160,0)</f>
        <v>0</v>
      </c>
      <c r="BJ1160" s="19" t="s">
        <v>84</v>
      </c>
      <c r="BK1160" s="189">
        <f>ROUND(I1160*H1160,2)</f>
        <v>0</v>
      </c>
      <c r="BL1160" s="19" t="s">
        <v>163</v>
      </c>
      <c r="BM1160" s="188" t="s">
        <v>1186</v>
      </c>
    </row>
    <row r="1161" spans="2:51" s="13" customFormat="1" ht="10">
      <c r="B1161" s="190"/>
      <c r="C1161" s="191"/>
      <c r="D1161" s="192" t="s">
        <v>165</v>
      </c>
      <c r="E1161" s="193" t="s">
        <v>19</v>
      </c>
      <c r="F1161" s="194" t="s">
        <v>289</v>
      </c>
      <c r="G1161" s="191"/>
      <c r="H1161" s="193" t="s">
        <v>19</v>
      </c>
      <c r="I1161" s="195"/>
      <c r="J1161" s="191"/>
      <c r="K1161" s="191"/>
      <c r="L1161" s="196"/>
      <c r="M1161" s="197"/>
      <c r="N1161" s="198"/>
      <c r="O1161" s="198"/>
      <c r="P1161" s="198"/>
      <c r="Q1161" s="198"/>
      <c r="R1161" s="198"/>
      <c r="S1161" s="198"/>
      <c r="T1161" s="199"/>
      <c r="AT1161" s="200" t="s">
        <v>165</v>
      </c>
      <c r="AU1161" s="200" t="s">
        <v>86</v>
      </c>
      <c r="AV1161" s="13" t="s">
        <v>84</v>
      </c>
      <c r="AW1161" s="13" t="s">
        <v>37</v>
      </c>
      <c r="AX1161" s="13" t="s">
        <v>76</v>
      </c>
      <c r="AY1161" s="200" t="s">
        <v>157</v>
      </c>
    </row>
    <row r="1162" spans="2:51" s="13" customFormat="1" ht="10">
      <c r="B1162" s="190"/>
      <c r="C1162" s="191"/>
      <c r="D1162" s="192" t="s">
        <v>165</v>
      </c>
      <c r="E1162" s="193" t="s">
        <v>19</v>
      </c>
      <c r="F1162" s="194" t="s">
        <v>853</v>
      </c>
      <c r="G1162" s="191"/>
      <c r="H1162" s="193" t="s">
        <v>19</v>
      </c>
      <c r="I1162" s="195"/>
      <c r="J1162" s="191"/>
      <c r="K1162" s="191"/>
      <c r="L1162" s="196"/>
      <c r="M1162" s="197"/>
      <c r="N1162" s="198"/>
      <c r="O1162" s="198"/>
      <c r="P1162" s="198"/>
      <c r="Q1162" s="198"/>
      <c r="R1162" s="198"/>
      <c r="S1162" s="198"/>
      <c r="T1162" s="199"/>
      <c r="AT1162" s="200" t="s">
        <v>165</v>
      </c>
      <c r="AU1162" s="200" t="s">
        <v>86</v>
      </c>
      <c r="AV1162" s="13" t="s">
        <v>84</v>
      </c>
      <c r="AW1162" s="13" t="s">
        <v>37</v>
      </c>
      <c r="AX1162" s="13" t="s">
        <v>76</v>
      </c>
      <c r="AY1162" s="200" t="s">
        <v>157</v>
      </c>
    </row>
    <row r="1163" spans="2:51" s="14" customFormat="1" ht="10">
      <c r="B1163" s="201"/>
      <c r="C1163" s="202"/>
      <c r="D1163" s="192" t="s">
        <v>165</v>
      </c>
      <c r="E1163" s="203" t="s">
        <v>19</v>
      </c>
      <c r="F1163" s="204" t="s">
        <v>1187</v>
      </c>
      <c r="G1163" s="202"/>
      <c r="H1163" s="205">
        <v>76.05</v>
      </c>
      <c r="I1163" s="206"/>
      <c r="J1163" s="202"/>
      <c r="K1163" s="202"/>
      <c r="L1163" s="207"/>
      <c r="M1163" s="208"/>
      <c r="N1163" s="209"/>
      <c r="O1163" s="209"/>
      <c r="P1163" s="209"/>
      <c r="Q1163" s="209"/>
      <c r="R1163" s="209"/>
      <c r="S1163" s="209"/>
      <c r="T1163" s="210"/>
      <c r="AT1163" s="211" t="s">
        <v>165</v>
      </c>
      <c r="AU1163" s="211" t="s">
        <v>86</v>
      </c>
      <c r="AV1163" s="14" t="s">
        <v>86</v>
      </c>
      <c r="AW1163" s="14" t="s">
        <v>37</v>
      </c>
      <c r="AX1163" s="14" t="s">
        <v>84</v>
      </c>
      <c r="AY1163" s="211" t="s">
        <v>157</v>
      </c>
    </row>
    <row r="1164" spans="1:65" s="2" customFormat="1" ht="14.4" customHeight="1">
      <c r="A1164" s="36"/>
      <c r="B1164" s="37"/>
      <c r="C1164" s="239" t="s">
        <v>1188</v>
      </c>
      <c r="D1164" s="239" t="s">
        <v>311</v>
      </c>
      <c r="E1164" s="240" t="s">
        <v>1189</v>
      </c>
      <c r="F1164" s="241" t="s">
        <v>1190</v>
      </c>
      <c r="G1164" s="242" t="s">
        <v>176</v>
      </c>
      <c r="H1164" s="243">
        <v>3.6</v>
      </c>
      <c r="I1164" s="244"/>
      <c r="J1164" s="245">
        <f>ROUND(I1164*H1164,2)</f>
        <v>0</v>
      </c>
      <c r="K1164" s="246"/>
      <c r="L1164" s="247"/>
      <c r="M1164" s="248" t="s">
        <v>19</v>
      </c>
      <c r="N1164" s="249" t="s">
        <v>47</v>
      </c>
      <c r="O1164" s="66"/>
      <c r="P1164" s="186">
        <f>O1164*H1164</f>
        <v>0</v>
      </c>
      <c r="Q1164" s="186">
        <v>0</v>
      </c>
      <c r="R1164" s="186">
        <f>Q1164*H1164</f>
        <v>0</v>
      </c>
      <c r="S1164" s="186">
        <v>0</v>
      </c>
      <c r="T1164" s="187">
        <f>S1164*H1164</f>
        <v>0</v>
      </c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R1164" s="188" t="s">
        <v>211</v>
      </c>
      <c r="AT1164" s="188" t="s">
        <v>311</v>
      </c>
      <c r="AU1164" s="188" t="s">
        <v>86</v>
      </c>
      <c r="AY1164" s="19" t="s">
        <v>157</v>
      </c>
      <c r="BE1164" s="189">
        <f>IF(N1164="základní",J1164,0)</f>
        <v>0</v>
      </c>
      <c r="BF1164" s="189">
        <f>IF(N1164="snížená",J1164,0)</f>
        <v>0</v>
      </c>
      <c r="BG1164" s="189">
        <f>IF(N1164="zákl. přenesená",J1164,0)</f>
        <v>0</v>
      </c>
      <c r="BH1164" s="189">
        <f>IF(N1164="sníž. přenesená",J1164,0)</f>
        <v>0</v>
      </c>
      <c r="BI1164" s="189">
        <f>IF(N1164="nulová",J1164,0)</f>
        <v>0</v>
      </c>
      <c r="BJ1164" s="19" t="s">
        <v>84</v>
      </c>
      <c r="BK1164" s="189">
        <f>ROUND(I1164*H1164,2)</f>
        <v>0</v>
      </c>
      <c r="BL1164" s="19" t="s">
        <v>163</v>
      </c>
      <c r="BM1164" s="188" t="s">
        <v>1191</v>
      </c>
    </row>
    <row r="1165" spans="2:51" s="13" customFormat="1" ht="10">
      <c r="B1165" s="190"/>
      <c r="C1165" s="191"/>
      <c r="D1165" s="192" t="s">
        <v>165</v>
      </c>
      <c r="E1165" s="193" t="s">
        <v>19</v>
      </c>
      <c r="F1165" s="194" t="s">
        <v>289</v>
      </c>
      <c r="G1165" s="191"/>
      <c r="H1165" s="193" t="s">
        <v>19</v>
      </c>
      <c r="I1165" s="195"/>
      <c r="J1165" s="191"/>
      <c r="K1165" s="191"/>
      <c r="L1165" s="196"/>
      <c r="M1165" s="197"/>
      <c r="N1165" s="198"/>
      <c r="O1165" s="198"/>
      <c r="P1165" s="198"/>
      <c r="Q1165" s="198"/>
      <c r="R1165" s="198"/>
      <c r="S1165" s="198"/>
      <c r="T1165" s="199"/>
      <c r="AT1165" s="200" t="s">
        <v>165</v>
      </c>
      <c r="AU1165" s="200" t="s">
        <v>86</v>
      </c>
      <c r="AV1165" s="13" t="s">
        <v>84</v>
      </c>
      <c r="AW1165" s="13" t="s">
        <v>37</v>
      </c>
      <c r="AX1165" s="13" t="s">
        <v>76</v>
      </c>
      <c r="AY1165" s="200" t="s">
        <v>157</v>
      </c>
    </row>
    <row r="1166" spans="2:51" s="13" customFormat="1" ht="10">
      <c r="B1166" s="190"/>
      <c r="C1166" s="191"/>
      <c r="D1166" s="192" t="s">
        <v>165</v>
      </c>
      <c r="E1166" s="193" t="s">
        <v>19</v>
      </c>
      <c r="F1166" s="194" t="s">
        <v>853</v>
      </c>
      <c r="G1166" s="191"/>
      <c r="H1166" s="193" t="s">
        <v>19</v>
      </c>
      <c r="I1166" s="195"/>
      <c r="J1166" s="191"/>
      <c r="K1166" s="191"/>
      <c r="L1166" s="196"/>
      <c r="M1166" s="197"/>
      <c r="N1166" s="198"/>
      <c r="O1166" s="198"/>
      <c r="P1166" s="198"/>
      <c r="Q1166" s="198"/>
      <c r="R1166" s="198"/>
      <c r="S1166" s="198"/>
      <c r="T1166" s="199"/>
      <c r="AT1166" s="200" t="s">
        <v>165</v>
      </c>
      <c r="AU1166" s="200" t="s">
        <v>86</v>
      </c>
      <c r="AV1166" s="13" t="s">
        <v>84</v>
      </c>
      <c r="AW1166" s="13" t="s">
        <v>37</v>
      </c>
      <c r="AX1166" s="13" t="s">
        <v>76</v>
      </c>
      <c r="AY1166" s="200" t="s">
        <v>157</v>
      </c>
    </row>
    <row r="1167" spans="2:51" s="14" customFormat="1" ht="10">
      <c r="B1167" s="201"/>
      <c r="C1167" s="202"/>
      <c r="D1167" s="192" t="s">
        <v>165</v>
      </c>
      <c r="E1167" s="203" t="s">
        <v>19</v>
      </c>
      <c r="F1167" s="204" t="s">
        <v>1192</v>
      </c>
      <c r="G1167" s="202"/>
      <c r="H1167" s="205">
        <v>3.6</v>
      </c>
      <c r="I1167" s="206"/>
      <c r="J1167" s="202"/>
      <c r="K1167" s="202"/>
      <c r="L1167" s="207"/>
      <c r="M1167" s="208"/>
      <c r="N1167" s="209"/>
      <c r="O1167" s="209"/>
      <c r="P1167" s="209"/>
      <c r="Q1167" s="209"/>
      <c r="R1167" s="209"/>
      <c r="S1167" s="209"/>
      <c r="T1167" s="210"/>
      <c r="AT1167" s="211" t="s">
        <v>165</v>
      </c>
      <c r="AU1167" s="211" t="s">
        <v>86</v>
      </c>
      <c r="AV1167" s="14" t="s">
        <v>86</v>
      </c>
      <c r="AW1167" s="14" t="s">
        <v>37</v>
      </c>
      <c r="AX1167" s="14" t="s">
        <v>84</v>
      </c>
      <c r="AY1167" s="211" t="s">
        <v>157</v>
      </c>
    </row>
    <row r="1168" spans="1:65" s="2" customFormat="1" ht="14.4" customHeight="1">
      <c r="A1168" s="36"/>
      <c r="B1168" s="37"/>
      <c r="C1168" s="239" t="s">
        <v>1193</v>
      </c>
      <c r="D1168" s="239" t="s">
        <v>311</v>
      </c>
      <c r="E1168" s="240" t="s">
        <v>1194</v>
      </c>
      <c r="F1168" s="241" t="s">
        <v>1195</v>
      </c>
      <c r="G1168" s="242" t="s">
        <v>1110</v>
      </c>
      <c r="H1168" s="243">
        <v>75.36</v>
      </c>
      <c r="I1168" s="244"/>
      <c r="J1168" s="245">
        <f>ROUND(I1168*H1168,2)</f>
        <v>0</v>
      </c>
      <c r="K1168" s="246"/>
      <c r="L1168" s="247"/>
      <c r="M1168" s="248" t="s">
        <v>19</v>
      </c>
      <c r="N1168" s="249" t="s">
        <v>47</v>
      </c>
      <c r="O1168" s="66"/>
      <c r="P1168" s="186">
        <f>O1168*H1168</f>
        <v>0</v>
      </c>
      <c r="Q1168" s="186">
        <v>0</v>
      </c>
      <c r="R1168" s="186">
        <f>Q1168*H1168</f>
        <v>0</v>
      </c>
      <c r="S1168" s="186">
        <v>0</v>
      </c>
      <c r="T1168" s="187">
        <f>S1168*H1168</f>
        <v>0</v>
      </c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R1168" s="188" t="s">
        <v>211</v>
      </c>
      <c r="AT1168" s="188" t="s">
        <v>311</v>
      </c>
      <c r="AU1168" s="188" t="s">
        <v>86</v>
      </c>
      <c r="AY1168" s="19" t="s">
        <v>157</v>
      </c>
      <c r="BE1168" s="189">
        <f>IF(N1168="základní",J1168,0)</f>
        <v>0</v>
      </c>
      <c r="BF1168" s="189">
        <f>IF(N1168="snížená",J1168,0)</f>
        <v>0</v>
      </c>
      <c r="BG1168" s="189">
        <f>IF(N1168="zákl. přenesená",J1168,0)</f>
        <v>0</v>
      </c>
      <c r="BH1168" s="189">
        <f>IF(N1168="sníž. přenesená",J1168,0)</f>
        <v>0</v>
      </c>
      <c r="BI1168" s="189">
        <f>IF(N1168="nulová",J1168,0)</f>
        <v>0</v>
      </c>
      <c r="BJ1168" s="19" t="s">
        <v>84</v>
      </c>
      <c r="BK1168" s="189">
        <f>ROUND(I1168*H1168,2)</f>
        <v>0</v>
      </c>
      <c r="BL1168" s="19" t="s">
        <v>163</v>
      </c>
      <c r="BM1168" s="188" t="s">
        <v>1196</v>
      </c>
    </row>
    <row r="1169" spans="2:51" s="13" customFormat="1" ht="10">
      <c r="B1169" s="190"/>
      <c r="C1169" s="191"/>
      <c r="D1169" s="192" t="s">
        <v>165</v>
      </c>
      <c r="E1169" s="193" t="s">
        <v>19</v>
      </c>
      <c r="F1169" s="194" t="s">
        <v>289</v>
      </c>
      <c r="G1169" s="191"/>
      <c r="H1169" s="193" t="s">
        <v>19</v>
      </c>
      <c r="I1169" s="195"/>
      <c r="J1169" s="191"/>
      <c r="K1169" s="191"/>
      <c r="L1169" s="196"/>
      <c r="M1169" s="197"/>
      <c r="N1169" s="198"/>
      <c r="O1169" s="198"/>
      <c r="P1169" s="198"/>
      <c r="Q1169" s="198"/>
      <c r="R1169" s="198"/>
      <c r="S1169" s="198"/>
      <c r="T1169" s="199"/>
      <c r="AT1169" s="200" t="s">
        <v>165</v>
      </c>
      <c r="AU1169" s="200" t="s">
        <v>86</v>
      </c>
      <c r="AV1169" s="13" t="s">
        <v>84</v>
      </c>
      <c r="AW1169" s="13" t="s">
        <v>37</v>
      </c>
      <c r="AX1169" s="13" t="s">
        <v>76</v>
      </c>
      <c r="AY1169" s="200" t="s">
        <v>157</v>
      </c>
    </row>
    <row r="1170" spans="2:51" s="13" customFormat="1" ht="10">
      <c r="B1170" s="190"/>
      <c r="C1170" s="191"/>
      <c r="D1170" s="192" t="s">
        <v>165</v>
      </c>
      <c r="E1170" s="193" t="s">
        <v>19</v>
      </c>
      <c r="F1170" s="194" t="s">
        <v>853</v>
      </c>
      <c r="G1170" s="191"/>
      <c r="H1170" s="193" t="s">
        <v>19</v>
      </c>
      <c r="I1170" s="195"/>
      <c r="J1170" s="191"/>
      <c r="K1170" s="191"/>
      <c r="L1170" s="196"/>
      <c r="M1170" s="197"/>
      <c r="N1170" s="198"/>
      <c r="O1170" s="198"/>
      <c r="P1170" s="198"/>
      <c r="Q1170" s="198"/>
      <c r="R1170" s="198"/>
      <c r="S1170" s="198"/>
      <c r="T1170" s="199"/>
      <c r="AT1170" s="200" t="s">
        <v>165</v>
      </c>
      <c r="AU1170" s="200" t="s">
        <v>86</v>
      </c>
      <c r="AV1170" s="13" t="s">
        <v>84</v>
      </c>
      <c r="AW1170" s="13" t="s">
        <v>37</v>
      </c>
      <c r="AX1170" s="13" t="s">
        <v>76</v>
      </c>
      <c r="AY1170" s="200" t="s">
        <v>157</v>
      </c>
    </row>
    <row r="1171" spans="2:51" s="14" customFormat="1" ht="10">
      <c r="B1171" s="201"/>
      <c r="C1171" s="202"/>
      <c r="D1171" s="192" t="s">
        <v>165</v>
      </c>
      <c r="E1171" s="203" t="s">
        <v>19</v>
      </c>
      <c r="F1171" s="204" t="s">
        <v>1197</v>
      </c>
      <c r="G1171" s="202"/>
      <c r="H1171" s="205">
        <v>75.36</v>
      </c>
      <c r="I1171" s="206"/>
      <c r="J1171" s="202"/>
      <c r="K1171" s="202"/>
      <c r="L1171" s="207"/>
      <c r="M1171" s="208"/>
      <c r="N1171" s="209"/>
      <c r="O1171" s="209"/>
      <c r="P1171" s="209"/>
      <c r="Q1171" s="209"/>
      <c r="R1171" s="209"/>
      <c r="S1171" s="209"/>
      <c r="T1171" s="210"/>
      <c r="AT1171" s="211" t="s">
        <v>165</v>
      </c>
      <c r="AU1171" s="211" t="s">
        <v>86</v>
      </c>
      <c r="AV1171" s="14" t="s">
        <v>86</v>
      </c>
      <c r="AW1171" s="14" t="s">
        <v>37</v>
      </c>
      <c r="AX1171" s="14" t="s">
        <v>84</v>
      </c>
      <c r="AY1171" s="211" t="s">
        <v>157</v>
      </c>
    </row>
    <row r="1172" spans="1:65" s="2" customFormat="1" ht="14.4" customHeight="1">
      <c r="A1172" s="36"/>
      <c r="B1172" s="37"/>
      <c r="C1172" s="239" t="s">
        <v>1198</v>
      </c>
      <c r="D1172" s="239" t="s">
        <v>311</v>
      </c>
      <c r="E1172" s="240" t="s">
        <v>1199</v>
      </c>
      <c r="F1172" s="241" t="s">
        <v>1200</v>
      </c>
      <c r="G1172" s="242" t="s">
        <v>1110</v>
      </c>
      <c r="H1172" s="243">
        <v>59.703</v>
      </c>
      <c r="I1172" s="244"/>
      <c r="J1172" s="245">
        <f>ROUND(I1172*H1172,2)</f>
        <v>0</v>
      </c>
      <c r="K1172" s="246"/>
      <c r="L1172" s="247"/>
      <c r="M1172" s="248" t="s">
        <v>19</v>
      </c>
      <c r="N1172" s="249" t="s">
        <v>47</v>
      </c>
      <c r="O1172" s="66"/>
      <c r="P1172" s="186">
        <f>O1172*H1172</f>
        <v>0</v>
      </c>
      <c r="Q1172" s="186">
        <v>0</v>
      </c>
      <c r="R1172" s="186">
        <f>Q1172*H1172</f>
        <v>0</v>
      </c>
      <c r="S1172" s="186">
        <v>0</v>
      </c>
      <c r="T1172" s="187">
        <f>S1172*H1172</f>
        <v>0</v>
      </c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R1172" s="188" t="s">
        <v>211</v>
      </c>
      <c r="AT1172" s="188" t="s">
        <v>311</v>
      </c>
      <c r="AU1172" s="188" t="s">
        <v>86</v>
      </c>
      <c r="AY1172" s="19" t="s">
        <v>157</v>
      </c>
      <c r="BE1172" s="189">
        <f>IF(N1172="základní",J1172,0)</f>
        <v>0</v>
      </c>
      <c r="BF1172" s="189">
        <f>IF(N1172="snížená",J1172,0)</f>
        <v>0</v>
      </c>
      <c r="BG1172" s="189">
        <f>IF(N1172="zákl. přenesená",J1172,0)</f>
        <v>0</v>
      </c>
      <c r="BH1172" s="189">
        <f>IF(N1172="sníž. přenesená",J1172,0)</f>
        <v>0</v>
      </c>
      <c r="BI1172" s="189">
        <f>IF(N1172="nulová",J1172,0)</f>
        <v>0</v>
      </c>
      <c r="BJ1172" s="19" t="s">
        <v>84</v>
      </c>
      <c r="BK1172" s="189">
        <f>ROUND(I1172*H1172,2)</f>
        <v>0</v>
      </c>
      <c r="BL1172" s="19" t="s">
        <v>163</v>
      </c>
      <c r="BM1172" s="188" t="s">
        <v>1201</v>
      </c>
    </row>
    <row r="1173" spans="2:51" s="13" customFormat="1" ht="10">
      <c r="B1173" s="190"/>
      <c r="C1173" s="191"/>
      <c r="D1173" s="192" t="s">
        <v>165</v>
      </c>
      <c r="E1173" s="193" t="s">
        <v>19</v>
      </c>
      <c r="F1173" s="194" t="s">
        <v>289</v>
      </c>
      <c r="G1173" s="191"/>
      <c r="H1173" s="193" t="s">
        <v>19</v>
      </c>
      <c r="I1173" s="195"/>
      <c r="J1173" s="191"/>
      <c r="K1173" s="191"/>
      <c r="L1173" s="196"/>
      <c r="M1173" s="197"/>
      <c r="N1173" s="198"/>
      <c r="O1173" s="198"/>
      <c r="P1173" s="198"/>
      <c r="Q1173" s="198"/>
      <c r="R1173" s="198"/>
      <c r="S1173" s="198"/>
      <c r="T1173" s="199"/>
      <c r="AT1173" s="200" t="s">
        <v>165</v>
      </c>
      <c r="AU1173" s="200" t="s">
        <v>86</v>
      </c>
      <c r="AV1173" s="13" t="s">
        <v>84</v>
      </c>
      <c r="AW1173" s="13" t="s">
        <v>37</v>
      </c>
      <c r="AX1173" s="13" t="s">
        <v>76</v>
      </c>
      <c r="AY1173" s="200" t="s">
        <v>157</v>
      </c>
    </row>
    <row r="1174" spans="2:51" s="13" customFormat="1" ht="10">
      <c r="B1174" s="190"/>
      <c r="C1174" s="191"/>
      <c r="D1174" s="192" t="s">
        <v>165</v>
      </c>
      <c r="E1174" s="193" t="s">
        <v>19</v>
      </c>
      <c r="F1174" s="194" t="s">
        <v>853</v>
      </c>
      <c r="G1174" s="191"/>
      <c r="H1174" s="193" t="s">
        <v>19</v>
      </c>
      <c r="I1174" s="195"/>
      <c r="J1174" s="191"/>
      <c r="K1174" s="191"/>
      <c r="L1174" s="196"/>
      <c r="M1174" s="197"/>
      <c r="N1174" s="198"/>
      <c r="O1174" s="198"/>
      <c r="P1174" s="198"/>
      <c r="Q1174" s="198"/>
      <c r="R1174" s="198"/>
      <c r="S1174" s="198"/>
      <c r="T1174" s="199"/>
      <c r="AT1174" s="200" t="s">
        <v>165</v>
      </c>
      <c r="AU1174" s="200" t="s">
        <v>86</v>
      </c>
      <c r="AV1174" s="13" t="s">
        <v>84</v>
      </c>
      <c r="AW1174" s="13" t="s">
        <v>37</v>
      </c>
      <c r="AX1174" s="13" t="s">
        <v>76</v>
      </c>
      <c r="AY1174" s="200" t="s">
        <v>157</v>
      </c>
    </row>
    <row r="1175" spans="2:51" s="14" customFormat="1" ht="10">
      <c r="B1175" s="201"/>
      <c r="C1175" s="202"/>
      <c r="D1175" s="192" t="s">
        <v>165</v>
      </c>
      <c r="E1175" s="203" t="s">
        <v>19</v>
      </c>
      <c r="F1175" s="204" t="s">
        <v>1202</v>
      </c>
      <c r="G1175" s="202"/>
      <c r="H1175" s="205">
        <v>59.703</v>
      </c>
      <c r="I1175" s="206"/>
      <c r="J1175" s="202"/>
      <c r="K1175" s="202"/>
      <c r="L1175" s="207"/>
      <c r="M1175" s="208"/>
      <c r="N1175" s="209"/>
      <c r="O1175" s="209"/>
      <c r="P1175" s="209"/>
      <c r="Q1175" s="209"/>
      <c r="R1175" s="209"/>
      <c r="S1175" s="209"/>
      <c r="T1175" s="210"/>
      <c r="AT1175" s="211" t="s">
        <v>165</v>
      </c>
      <c r="AU1175" s="211" t="s">
        <v>86</v>
      </c>
      <c r="AV1175" s="14" t="s">
        <v>86</v>
      </c>
      <c r="AW1175" s="14" t="s">
        <v>37</v>
      </c>
      <c r="AX1175" s="14" t="s">
        <v>84</v>
      </c>
      <c r="AY1175" s="211" t="s">
        <v>157</v>
      </c>
    </row>
    <row r="1176" spans="1:65" s="2" customFormat="1" ht="14.4" customHeight="1">
      <c r="A1176" s="36"/>
      <c r="B1176" s="37"/>
      <c r="C1176" s="239" t="s">
        <v>1203</v>
      </c>
      <c r="D1176" s="239" t="s">
        <v>311</v>
      </c>
      <c r="E1176" s="240" t="s">
        <v>1204</v>
      </c>
      <c r="F1176" s="241" t="s">
        <v>1205</v>
      </c>
      <c r="G1176" s="242" t="s">
        <v>1110</v>
      </c>
      <c r="H1176" s="243">
        <v>51.696</v>
      </c>
      <c r="I1176" s="244"/>
      <c r="J1176" s="245">
        <f>ROUND(I1176*H1176,2)</f>
        <v>0</v>
      </c>
      <c r="K1176" s="246"/>
      <c r="L1176" s="247"/>
      <c r="M1176" s="248" t="s">
        <v>19</v>
      </c>
      <c r="N1176" s="249" t="s">
        <v>47</v>
      </c>
      <c r="O1176" s="66"/>
      <c r="P1176" s="186">
        <f>O1176*H1176</f>
        <v>0</v>
      </c>
      <c r="Q1176" s="186">
        <v>0</v>
      </c>
      <c r="R1176" s="186">
        <f>Q1176*H1176</f>
        <v>0</v>
      </c>
      <c r="S1176" s="186">
        <v>0</v>
      </c>
      <c r="T1176" s="187">
        <f>S1176*H1176</f>
        <v>0</v>
      </c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R1176" s="188" t="s">
        <v>211</v>
      </c>
      <c r="AT1176" s="188" t="s">
        <v>311</v>
      </c>
      <c r="AU1176" s="188" t="s">
        <v>86</v>
      </c>
      <c r="AY1176" s="19" t="s">
        <v>157</v>
      </c>
      <c r="BE1176" s="189">
        <f>IF(N1176="základní",J1176,0)</f>
        <v>0</v>
      </c>
      <c r="BF1176" s="189">
        <f>IF(N1176="snížená",J1176,0)</f>
        <v>0</v>
      </c>
      <c r="BG1176" s="189">
        <f>IF(N1176="zákl. přenesená",J1176,0)</f>
        <v>0</v>
      </c>
      <c r="BH1176" s="189">
        <f>IF(N1176="sníž. přenesená",J1176,0)</f>
        <v>0</v>
      </c>
      <c r="BI1176" s="189">
        <f>IF(N1176="nulová",J1176,0)</f>
        <v>0</v>
      </c>
      <c r="BJ1176" s="19" t="s">
        <v>84</v>
      </c>
      <c r="BK1176" s="189">
        <f>ROUND(I1176*H1176,2)</f>
        <v>0</v>
      </c>
      <c r="BL1176" s="19" t="s">
        <v>163</v>
      </c>
      <c r="BM1176" s="188" t="s">
        <v>1206</v>
      </c>
    </row>
    <row r="1177" spans="2:51" s="13" customFormat="1" ht="10">
      <c r="B1177" s="190"/>
      <c r="C1177" s="191"/>
      <c r="D1177" s="192" t="s">
        <v>165</v>
      </c>
      <c r="E1177" s="193" t="s">
        <v>19</v>
      </c>
      <c r="F1177" s="194" t="s">
        <v>289</v>
      </c>
      <c r="G1177" s="191"/>
      <c r="H1177" s="193" t="s">
        <v>19</v>
      </c>
      <c r="I1177" s="195"/>
      <c r="J1177" s="191"/>
      <c r="K1177" s="191"/>
      <c r="L1177" s="196"/>
      <c r="M1177" s="197"/>
      <c r="N1177" s="198"/>
      <c r="O1177" s="198"/>
      <c r="P1177" s="198"/>
      <c r="Q1177" s="198"/>
      <c r="R1177" s="198"/>
      <c r="S1177" s="198"/>
      <c r="T1177" s="199"/>
      <c r="AT1177" s="200" t="s">
        <v>165</v>
      </c>
      <c r="AU1177" s="200" t="s">
        <v>86</v>
      </c>
      <c r="AV1177" s="13" t="s">
        <v>84</v>
      </c>
      <c r="AW1177" s="13" t="s">
        <v>37</v>
      </c>
      <c r="AX1177" s="13" t="s">
        <v>76</v>
      </c>
      <c r="AY1177" s="200" t="s">
        <v>157</v>
      </c>
    </row>
    <row r="1178" spans="2:51" s="13" customFormat="1" ht="10">
      <c r="B1178" s="190"/>
      <c r="C1178" s="191"/>
      <c r="D1178" s="192" t="s">
        <v>165</v>
      </c>
      <c r="E1178" s="193" t="s">
        <v>19</v>
      </c>
      <c r="F1178" s="194" t="s">
        <v>853</v>
      </c>
      <c r="G1178" s="191"/>
      <c r="H1178" s="193" t="s">
        <v>19</v>
      </c>
      <c r="I1178" s="195"/>
      <c r="J1178" s="191"/>
      <c r="K1178" s="191"/>
      <c r="L1178" s="196"/>
      <c r="M1178" s="197"/>
      <c r="N1178" s="198"/>
      <c r="O1178" s="198"/>
      <c r="P1178" s="198"/>
      <c r="Q1178" s="198"/>
      <c r="R1178" s="198"/>
      <c r="S1178" s="198"/>
      <c r="T1178" s="199"/>
      <c r="AT1178" s="200" t="s">
        <v>165</v>
      </c>
      <c r="AU1178" s="200" t="s">
        <v>86</v>
      </c>
      <c r="AV1178" s="13" t="s">
        <v>84</v>
      </c>
      <c r="AW1178" s="13" t="s">
        <v>37</v>
      </c>
      <c r="AX1178" s="13" t="s">
        <v>76</v>
      </c>
      <c r="AY1178" s="200" t="s">
        <v>157</v>
      </c>
    </row>
    <row r="1179" spans="2:51" s="14" customFormat="1" ht="10">
      <c r="B1179" s="201"/>
      <c r="C1179" s="202"/>
      <c r="D1179" s="192" t="s">
        <v>165</v>
      </c>
      <c r="E1179" s="203" t="s">
        <v>19</v>
      </c>
      <c r="F1179" s="204" t="s">
        <v>1207</v>
      </c>
      <c r="G1179" s="202"/>
      <c r="H1179" s="205">
        <v>51.696</v>
      </c>
      <c r="I1179" s="206"/>
      <c r="J1179" s="202"/>
      <c r="K1179" s="202"/>
      <c r="L1179" s="207"/>
      <c r="M1179" s="208"/>
      <c r="N1179" s="209"/>
      <c r="O1179" s="209"/>
      <c r="P1179" s="209"/>
      <c r="Q1179" s="209"/>
      <c r="R1179" s="209"/>
      <c r="S1179" s="209"/>
      <c r="T1179" s="210"/>
      <c r="AT1179" s="211" t="s">
        <v>165</v>
      </c>
      <c r="AU1179" s="211" t="s">
        <v>86</v>
      </c>
      <c r="AV1179" s="14" t="s">
        <v>86</v>
      </c>
      <c r="AW1179" s="14" t="s">
        <v>37</v>
      </c>
      <c r="AX1179" s="14" t="s">
        <v>84</v>
      </c>
      <c r="AY1179" s="211" t="s">
        <v>157</v>
      </c>
    </row>
    <row r="1180" spans="1:65" s="2" customFormat="1" ht="30" customHeight="1">
      <c r="A1180" s="36"/>
      <c r="B1180" s="37"/>
      <c r="C1180" s="176" t="s">
        <v>1208</v>
      </c>
      <c r="D1180" s="176" t="s">
        <v>159</v>
      </c>
      <c r="E1180" s="177" t="s">
        <v>1209</v>
      </c>
      <c r="F1180" s="178" t="s">
        <v>1210</v>
      </c>
      <c r="G1180" s="179" t="s">
        <v>224</v>
      </c>
      <c r="H1180" s="180">
        <v>129.08</v>
      </c>
      <c r="I1180" s="181"/>
      <c r="J1180" s="182">
        <f>ROUND(I1180*H1180,2)</f>
        <v>0</v>
      </c>
      <c r="K1180" s="183"/>
      <c r="L1180" s="41"/>
      <c r="M1180" s="184" t="s">
        <v>19</v>
      </c>
      <c r="N1180" s="185" t="s">
        <v>47</v>
      </c>
      <c r="O1180" s="66"/>
      <c r="P1180" s="186">
        <f>O1180*H1180</f>
        <v>0</v>
      </c>
      <c r="Q1180" s="186">
        <v>0.04329</v>
      </c>
      <c r="R1180" s="186">
        <f>Q1180*H1180</f>
        <v>5.587873200000001</v>
      </c>
      <c r="S1180" s="186">
        <v>0</v>
      </c>
      <c r="T1180" s="187">
        <f>S1180*H1180</f>
        <v>0</v>
      </c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R1180" s="188" t="s">
        <v>163</v>
      </c>
      <c r="AT1180" s="188" t="s">
        <v>159</v>
      </c>
      <c r="AU1180" s="188" t="s">
        <v>86</v>
      </c>
      <c r="AY1180" s="19" t="s">
        <v>157</v>
      </c>
      <c r="BE1180" s="189">
        <f>IF(N1180="základní",J1180,0)</f>
        <v>0</v>
      </c>
      <c r="BF1180" s="189">
        <f>IF(N1180="snížená",J1180,0)</f>
        <v>0</v>
      </c>
      <c r="BG1180" s="189">
        <f>IF(N1180="zákl. přenesená",J1180,0)</f>
        <v>0</v>
      </c>
      <c r="BH1180" s="189">
        <f>IF(N1180="sníž. přenesená",J1180,0)</f>
        <v>0</v>
      </c>
      <c r="BI1180" s="189">
        <f>IF(N1180="nulová",J1180,0)</f>
        <v>0</v>
      </c>
      <c r="BJ1180" s="19" t="s">
        <v>84</v>
      </c>
      <c r="BK1180" s="189">
        <f>ROUND(I1180*H1180,2)</f>
        <v>0</v>
      </c>
      <c r="BL1180" s="19" t="s">
        <v>163</v>
      </c>
      <c r="BM1180" s="188" t="s">
        <v>1211</v>
      </c>
    </row>
    <row r="1181" spans="1:47" s="2" customFormat="1" ht="10">
      <c r="A1181" s="36"/>
      <c r="B1181" s="37"/>
      <c r="C1181" s="38"/>
      <c r="D1181" s="212" t="s">
        <v>178</v>
      </c>
      <c r="E1181" s="38"/>
      <c r="F1181" s="213" t="s">
        <v>1212</v>
      </c>
      <c r="G1181" s="38"/>
      <c r="H1181" s="38"/>
      <c r="I1181" s="214"/>
      <c r="J1181" s="38"/>
      <c r="K1181" s="38"/>
      <c r="L1181" s="41"/>
      <c r="M1181" s="215"/>
      <c r="N1181" s="216"/>
      <c r="O1181" s="66"/>
      <c r="P1181" s="66"/>
      <c r="Q1181" s="66"/>
      <c r="R1181" s="66"/>
      <c r="S1181" s="66"/>
      <c r="T1181" s="67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T1181" s="19" t="s">
        <v>178</v>
      </c>
      <c r="AU1181" s="19" t="s">
        <v>86</v>
      </c>
    </row>
    <row r="1182" spans="2:51" s="13" customFormat="1" ht="10">
      <c r="B1182" s="190"/>
      <c r="C1182" s="191"/>
      <c r="D1182" s="192" t="s">
        <v>165</v>
      </c>
      <c r="E1182" s="193" t="s">
        <v>19</v>
      </c>
      <c r="F1182" s="194" t="s">
        <v>257</v>
      </c>
      <c r="G1182" s="191"/>
      <c r="H1182" s="193" t="s">
        <v>19</v>
      </c>
      <c r="I1182" s="195"/>
      <c r="J1182" s="191"/>
      <c r="K1182" s="191"/>
      <c r="L1182" s="196"/>
      <c r="M1182" s="197"/>
      <c r="N1182" s="198"/>
      <c r="O1182" s="198"/>
      <c r="P1182" s="198"/>
      <c r="Q1182" s="198"/>
      <c r="R1182" s="198"/>
      <c r="S1182" s="198"/>
      <c r="T1182" s="199"/>
      <c r="AT1182" s="200" t="s">
        <v>165</v>
      </c>
      <c r="AU1182" s="200" t="s">
        <v>86</v>
      </c>
      <c r="AV1182" s="13" t="s">
        <v>84</v>
      </c>
      <c r="AW1182" s="13" t="s">
        <v>37</v>
      </c>
      <c r="AX1182" s="13" t="s">
        <v>76</v>
      </c>
      <c r="AY1182" s="200" t="s">
        <v>157</v>
      </c>
    </row>
    <row r="1183" spans="2:51" s="13" customFormat="1" ht="10">
      <c r="B1183" s="190"/>
      <c r="C1183" s="191"/>
      <c r="D1183" s="192" t="s">
        <v>165</v>
      </c>
      <c r="E1183" s="193" t="s">
        <v>19</v>
      </c>
      <c r="F1183" s="194" t="s">
        <v>583</v>
      </c>
      <c r="G1183" s="191"/>
      <c r="H1183" s="193" t="s">
        <v>19</v>
      </c>
      <c r="I1183" s="195"/>
      <c r="J1183" s="191"/>
      <c r="K1183" s="191"/>
      <c r="L1183" s="196"/>
      <c r="M1183" s="197"/>
      <c r="N1183" s="198"/>
      <c r="O1183" s="198"/>
      <c r="P1183" s="198"/>
      <c r="Q1183" s="198"/>
      <c r="R1183" s="198"/>
      <c r="S1183" s="198"/>
      <c r="T1183" s="199"/>
      <c r="AT1183" s="200" t="s">
        <v>165</v>
      </c>
      <c r="AU1183" s="200" t="s">
        <v>86</v>
      </c>
      <c r="AV1183" s="13" t="s">
        <v>84</v>
      </c>
      <c r="AW1183" s="13" t="s">
        <v>37</v>
      </c>
      <c r="AX1183" s="13" t="s">
        <v>76</v>
      </c>
      <c r="AY1183" s="200" t="s">
        <v>157</v>
      </c>
    </row>
    <row r="1184" spans="2:51" s="13" customFormat="1" ht="10">
      <c r="B1184" s="190"/>
      <c r="C1184" s="191"/>
      <c r="D1184" s="192" t="s">
        <v>165</v>
      </c>
      <c r="E1184" s="193" t="s">
        <v>19</v>
      </c>
      <c r="F1184" s="194" t="s">
        <v>1213</v>
      </c>
      <c r="G1184" s="191"/>
      <c r="H1184" s="193" t="s">
        <v>19</v>
      </c>
      <c r="I1184" s="195"/>
      <c r="J1184" s="191"/>
      <c r="K1184" s="191"/>
      <c r="L1184" s="196"/>
      <c r="M1184" s="197"/>
      <c r="N1184" s="198"/>
      <c r="O1184" s="198"/>
      <c r="P1184" s="198"/>
      <c r="Q1184" s="198"/>
      <c r="R1184" s="198"/>
      <c r="S1184" s="198"/>
      <c r="T1184" s="199"/>
      <c r="AT1184" s="200" t="s">
        <v>165</v>
      </c>
      <c r="AU1184" s="200" t="s">
        <v>86</v>
      </c>
      <c r="AV1184" s="13" t="s">
        <v>84</v>
      </c>
      <c r="AW1184" s="13" t="s">
        <v>37</v>
      </c>
      <c r="AX1184" s="13" t="s">
        <v>76</v>
      </c>
      <c r="AY1184" s="200" t="s">
        <v>157</v>
      </c>
    </row>
    <row r="1185" spans="2:51" s="14" customFormat="1" ht="10">
      <c r="B1185" s="201"/>
      <c r="C1185" s="202"/>
      <c r="D1185" s="192" t="s">
        <v>165</v>
      </c>
      <c r="E1185" s="203" t="s">
        <v>19</v>
      </c>
      <c r="F1185" s="204" t="s">
        <v>1214</v>
      </c>
      <c r="G1185" s="202"/>
      <c r="H1185" s="205">
        <v>129.08</v>
      </c>
      <c r="I1185" s="206"/>
      <c r="J1185" s="202"/>
      <c r="K1185" s="202"/>
      <c r="L1185" s="207"/>
      <c r="M1185" s="208"/>
      <c r="N1185" s="209"/>
      <c r="O1185" s="209"/>
      <c r="P1185" s="209"/>
      <c r="Q1185" s="209"/>
      <c r="R1185" s="209"/>
      <c r="S1185" s="209"/>
      <c r="T1185" s="210"/>
      <c r="AT1185" s="211" t="s">
        <v>165</v>
      </c>
      <c r="AU1185" s="211" t="s">
        <v>86</v>
      </c>
      <c r="AV1185" s="14" t="s">
        <v>86</v>
      </c>
      <c r="AW1185" s="14" t="s">
        <v>37</v>
      </c>
      <c r="AX1185" s="14" t="s">
        <v>76</v>
      </c>
      <c r="AY1185" s="211" t="s">
        <v>157</v>
      </c>
    </row>
    <row r="1186" spans="2:51" s="15" customFormat="1" ht="10">
      <c r="B1186" s="217"/>
      <c r="C1186" s="218"/>
      <c r="D1186" s="192" t="s">
        <v>165</v>
      </c>
      <c r="E1186" s="219" t="s">
        <v>19</v>
      </c>
      <c r="F1186" s="220" t="s">
        <v>183</v>
      </c>
      <c r="G1186" s="218"/>
      <c r="H1186" s="221">
        <v>129.08</v>
      </c>
      <c r="I1186" s="222"/>
      <c r="J1186" s="218"/>
      <c r="K1186" s="218"/>
      <c r="L1186" s="223"/>
      <c r="M1186" s="224"/>
      <c r="N1186" s="225"/>
      <c r="O1186" s="225"/>
      <c r="P1186" s="225"/>
      <c r="Q1186" s="225"/>
      <c r="R1186" s="225"/>
      <c r="S1186" s="225"/>
      <c r="T1186" s="226"/>
      <c r="AT1186" s="227" t="s">
        <v>165</v>
      </c>
      <c r="AU1186" s="227" t="s">
        <v>86</v>
      </c>
      <c r="AV1186" s="15" t="s">
        <v>163</v>
      </c>
      <c r="AW1186" s="15" t="s">
        <v>37</v>
      </c>
      <c r="AX1186" s="15" t="s">
        <v>84</v>
      </c>
      <c r="AY1186" s="227" t="s">
        <v>157</v>
      </c>
    </row>
    <row r="1187" spans="1:65" s="2" customFormat="1" ht="14.4" customHeight="1">
      <c r="A1187" s="36"/>
      <c r="B1187" s="37"/>
      <c r="C1187" s="239" t="s">
        <v>1215</v>
      </c>
      <c r="D1187" s="239" t="s">
        <v>311</v>
      </c>
      <c r="E1187" s="240" t="s">
        <v>1216</v>
      </c>
      <c r="F1187" s="241" t="s">
        <v>1217</v>
      </c>
      <c r="G1187" s="242" t="s">
        <v>176</v>
      </c>
      <c r="H1187" s="243">
        <v>12.908</v>
      </c>
      <c r="I1187" s="244"/>
      <c r="J1187" s="245">
        <f>ROUND(I1187*H1187,2)</f>
        <v>0</v>
      </c>
      <c r="K1187" s="246"/>
      <c r="L1187" s="247"/>
      <c r="M1187" s="248" t="s">
        <v>19</v>
      </c>
      <c r="N1187" s="249" t="s">
        <v>47</v>
      </c>
      <c r="O1187" s="66"/>
      <c r="P1187" s="186">
        <f>O1187*H1187</f>
        <v>0</v>
      </c>
      <c r="Q1187" s="186">
        <v>0.118</v>
      </c>
      <c r="R1187" s="186">
        <f>Q1187*H1187</f>
        <v>1.5231439999999998</v>
      </c>
      <c r="S1187" s="186">
        <v>0</v>
      </c>
      <c r="T1187" s="187">
        <f>S1187*H1187</f>
        <v>0</v>
      </c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R1187" s="188" t="s">
        <v>211</v>
      </c>
      <c r="AT1187" s="188" t="s">
        <v>311</v>
      </c>
      <c r="AU1187" s="188" t="s">
        <v>86</v>
      </c>
      <c r="AY1187" s="19" t="s">
        <v>157</v>
      </c>
      <c r="BE1187" s="189">
        <f>IF(N1187="základní",J1187,0)</f>
        <v>0</v>
      </c>
      <c r="BF1187" s="189">
        <f>IF(N1187="snížená",J1187,0)</f>
        <v>0</v>
      </c>
      <c r="BG1187" s="189">
        <f>IF(N1187="zákl. přenesená",J1187,0)</f>
        <v>0</v>
      </c>
      <c r="BH1187" s="189">
        <f>IF(N1187="sníž. přenesená",J1187,0)</f>
        <v>0</v>
      </c>
      <c r="BI1187" s="189">
        <f>IF(N1187="nulová",J1187,0)</f>
        <v>0</v>
      </c>
      <c r="BJ1187" s="19" t="s">
        <v>84</v>
      </c>
      <c r="BK1187" s="189">
        <f>ROUND(I1187*H1187,2)</f>
        <v>0</v>
      </c>
      <c r="BL1187" s="19" t="s">
        <v>163</v>
      </c>
      <c r="BM1187" s="188" t="s">
        <v>1218</v>
      </c>
    </row>
    <row r="1188" spans="1:47" s="2" customFormat="1" ht="10">
      <c r="A1188" s="36"/>
      <c r="B1188" s="37"/>
      <c r="C1188" s="38"/>
      <c r="D1188" s="212" t="s">
        <v>178</v>
      </c>
      <c r="E1188" s="38"/>
      <c r="F1188" s="213" t="s">
        <v>1219</v>
      </c>
      <c r="G1188" s="38"/>
      <c r="H1188" s="38"/>
      <c r="I1188" s="214"/>
      <c r="J1188" s="38"/>
      <c r="K1188" s="38"/>
      <c r="L1188" s="41"/>
      <c r="M1188" s="215"/>
      <c r="N1188" s="216"/>
      <c r="O1188" s="66"/>
      <c r="P1188" s="66"/>
      <c r="Q1188" s="66"/>
      <c r="R1188" s="66"/>
      <c r="S1188" s="66"/>
      <c r="T1188" s="67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T1188" s="19" t="s">
        <v>178</v>
      </c>
      <c r="AU1188" s="19" t="s">
        <v>86</v>
      </c>
    </row>
    <row r="1189" spans="2:51" s="13" customFormat="1" ht="10">
      <c r="B1189" s="190"/>
      <c r="C1189" s="191"/>
      <c r="D1189" s="192" t="s">
        <v>165</v>
      </c>
      <c r="E1189" s="193" t="s">
        <v>19</v>
      </c>
      <c r="F1189" s="194" t="s">
        <v>257</v>
      </c>
      <c r="G1189" s="191"/>
      <c r="H1189" s="193" t="s">
        <v>19</v>
      </c>
      <c r="I1189" s="195"/>
      <c r="J1189" s="191"/>
      <c r="K1189" s="191"/>
      <c r="L1189" s="196"/>
      <c r="M1189" s="197"/>
      <c r="N1189" s="198"/>
      <c r="O1189" s="198"/>
      <c r="P1189" s="198"/>
      <c r="Q1189" s="198"/>
      <c r="R1189" s="198"/>
      <c r="S1189" s="198"/>
      <c r="T1189" s="199"/>
      <c r="AT1189" s="200" t="s">
        <v>165</v>
      </c>
      <c r="AU1189" s="200" t="s">
        <v>86</v>
      </c>
      <c r="AV1189" s="13" t="s">
        <v>84</v>
      </c>
      <c r="AW1189" s="13" t="s">
        <v>37</v>
      </c>
      <c r="AX1189" s="13" t="s">
        <v>76</v>
      </c>
      <c r="AY1189" s="200" t="s">
        <v>157</v>
      </c>
    </row>
    <row r="1190" spans="2:51" s="13" customFormat="1" ht="10">
      <c r="B1190" s="190"/>
      <c r="C1190" s="191"/>
      <c r="D1190" s="192" t="s">
        <v>165</v>
      </c>
      <c r="E1190" s="193" t="s">
        <v>19</v>
      </c>
      <c r="F1190" s="194" t="s">
        <v>583</v>
      </c>
      <c r="G1190" s="191"/>
      <c r="H1190" s="193" t="s">
        <v>19</v>
      </c>
      <c r="I1190" s="195"/>
      <c r="J1190" s="191"/>
      <c r="K1190" s="191"/>
      <c r="L1190" s="196"/>
      <c r="M1190" s="197"/>
      <c r="N1190" s="198"/>
      <c r="O1190" s="198"/>
      <c r="P1190" s="198"/>
      <c r="Q1190" s="198"/>
      <c r="R1190" s="198"/>
      <c r="S1190" s="198"/>
      <c r="T1190" s="199"/>
      <c r="AT1190" s="200" t="s">
        <v>165</v>
      </c>
      <c r="AU1190" s="200" t="s">
        <v>86</v>
      </c>
      <c r="AV1190" s="13" t="s">
        <v>84</v>
      </c>
      <c r="AW1190" s="13" t="s">
        <v>37</v>
      </c>
      <c r="AX1190" s="13" t="s">
        <v>76</v>
      </c>
      <c r="AY1190" s="200" t="s">
        <v>157</v>
      </c>
    </row>
    <row r="1191" spans="2:51" s="14" customFormat="1" ht="10">
      <c r="B1191" s="201"/>
      <c r="C1191" s="202"/>
      <c r="D1191" s="192" t="s">
        <v>165</v>
      </c>
      <c r="E1191" s="203" t="s">
        <v>19</v>
      </c>
      <c r="F1191" s="204" t="s">
        <v>1220</v>
      </c>
      <c r="G1191" s="202"/>
      <c r="H1191" s="205">
        <v>129.08</v>
      </c>
      <c r="I1191" s="206"/>
      <c r="J1191" s="202"/>
      <c r="K1191" s="202"/>
      <c r="L1191" s="207"/>
      <c r="M1191" s="208"/>
      <c r="N1191" s="209"/>
      <c r="O1191" s="209"/>
      <c r="P1191" s="209"/>
      <c r="Q1191" s="209"/>
      <c r="R1191" s="209"/>
      <c r="S1191" s="209"/>
      <c r="T1191" s="210"/>
      <c r="AT1191" s="211" t="s">
        <v>165</v>
      </c>
      <c r="AU1191" s="211" t="s">
        <v>86</v>
      </c>
      <c r="AV1191" s="14" t="s">
        <v>86</v>
      </c>
      <c r="AW1191" s="14" t="s">
        <v>37</v>
      </c>
      <c r="AX1191" s="14" t="s">
        <v>84</v>
      </c>
      <c r="AY1191" s="211" t="s">
        <v>157</v>
      </c>
    </row>
    <row r="1192" spans="2:51" s="14" customFormat="1" ht="10">
      <c r="B1192" s="201"/>
      <c r="C1192" s="202"/>
      <c r="D1192" s="192" t="s">
        <v>165</v>
      </c>
      <c r="E1192" s="202"/>
      <c r="F1192" s="204" t="s">
        <v>1221</v>
      </c>
      <c r="G1192" s="202"/>
      <c r="H1192" s="205">
        <v>12.908</v>
      </c>
      <c r="I1192" s="206"/>
      <c r="J1192" s="202"/>
      <c r="K1192" s="202"/>
      <c r="L1192" s="207"/>
      <c r="M1192" s="208"/>
      <c r="N1192" s="209"/>
      <c r="O1192" s="209"/>
      <c r="P1192" s="209"/>
      <c r="Q1192" s="209"/>
      <c r="R1192" s="209"/>
      <c r="S1192" s="209"/>
      <c r="T1192" s="210"/>
      <c r="AT1192" s="211" t="s">
        <v>165</v>
      </c>
      <c r="AU1192" s="211" t="s">
        <v>86</v>
      </c>
      <c r="AV1192" s="14" t="s">
        <v>86</v>
      </c>
      <c r="AW1192" s="14" t="s">
        <v>4</v>
      </c>
      <c r="AX1192" s="14" t="s">
        <v>84</v>
      </c>
      <c r="AY1192" s="211" t="s">
        <v>157</v>
      </c>
    </row>
    <row r="1193" spans="1:65" s="2" customFormat="1" ht="22.25" customHeight="1">
      <c r="A1193" s="36"/>
      <c r="B1193" s="37"/>
      <c r="C1193" s="176" t="s">
        <v>1222</v>
      </c>
      <c r="D1193" s="176" t="s">
        <v>159</v>
      </c>
      <c r="E1193" s="177" t="s">
        <v>1223</v>
      </c>
      <c r="F1193" s="178" t="s">
        <v>1224</v>
      </c>
      <c r="G1193" s="179" t="s">
        <v>224</v>
      </c>
      <c r="H1193" s="180">
        <v>320.667</v>
      </c>
      <c r="I1193" s="181"/>
      <c r="J1193" s="182">
        <f>ROUND(I1193*H1193,2)</f>
        <v>0</v>
      </c>
      <c r="K1193" s="183"/>
      <c r="L1193" s="41"/>
      <c r="M1193" s="184" t="s">
        <v>19</v>
      </c>
      <c r="N1193" s="185" t="s">
        <v>47</v>
      </c>
      <c r="O1193" s="66"/>
      <c r="P1193" s="186">
        <f>O1193*H1193</f>
        <v>0</v>
      </c>
      <c r="Q1193" s="186">
        <v>0.10095</v>
      </c>
      <c r="R1193" s="186">
        <f>Q1193*H1193</f>
        <v>32.37133365</v>
      </c>
      <c r="S1193" s="186">
        <v>0</v>
      </c>
      <c r="T1193" s="187">
        <f>S1193*H1193</f>
        <v>0</v>
      </c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R1193" s="188" t="s">
        <v>163</v>
      </c>
      <c r="AT1193" s="188" t="s">
        <v>159</v>
      </c>
      <c r="AU1193" s="188" t="s">
        <v>86</v>
      </c>
      <c r="AY1193" s="19" t="s">
        <v>157</v>
      </c>
      <c r="BE1193" s="189">
        <f>IF(N1193="základní",J1193,0)</f>
        <v>0</v>
      </c>
      <c r="BF1193" s="189">
        <f>IF(N1193="snížená",J1193,0)</f>
        <v>0</v>
      </c>
      <c r="BG1193" s="189">
        <f>IF(N1193="zákl. přenesená",J1193,0)</f>
        <v>0</v>
      </c>
      <c r="BH1193" s="189">
        <f>IF(N1193="sníž. přenesená",J1193,0)</f>
        <v>0</v>
      </c>
      <c r="BI1193" s="189">
        <f>IF(N1193="nulová",J1193,0)</f>
        <v>0</v>
      </c>
      <c r="BJ1193" s="19" t="s">
        <v>84</v>
      </c>
      <c r="BK1193" s="189">
        <f>ROUND(I1193*H1193,2)</f>
        <v>0</v>
      </c>
      <c r="BL1193" s="19" t="s">
        <v>163</v>
      </c>
      <c r="BM1193" s="188" t="s">
        <v>1225</v>
      </c>
    </row>
    <row r="1194" spans="1:47" s="2" customFormat="1" ht="10">
      <c r="A1194" s="36"/>
      <c r="B1194" s="37"/>
      <c r="C1194" s="38"/>
      <c r="D1194" s="212" t="s">
        <v>178</v>
      </c>
      <c r="E1194" s="38"/>
      <c r="F1194" s="213" t="s">
        <v>1226</v>
      </c>
      <c r="G1194" s="38"/>
      <c r="H1194" s="38"/>
      <c r="I1194" s="214"/>
      <c r="J1194" s="38"/>
      <c r="K1194" s="38"/>
      <c r="L1194" s="41"/>
      <c r="M1194" s="215"/>
      <c r="N1194" s="216"/>
      <c r="O1194" s="66"/>
      <c r="P1194" s="66"/>
      <c r="Q1194" s="66"/>
      <c r="R1194" s="66"/>
      <c r="S1194" s="66"/>
      <c r="T1194" s="67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T1194" s="19" t="s">
        <v>178</v>
      </c>
      <c r="AU1194" s="19" t="s">
        <v>86</v>
      </c>
    </row>
    <row r="1195" spans="2:51" s="13" customFormat="1" ht="10">
      <c r="B1195" s="190"/>
      <c r="C1195" s="191"/>
      <c r="D1195" s="192" t="s">
        <v>165</v>
      </c>
      <c r="E1195" s="193" t="s">
        <v>19</v>
      </c>
      <c r="F1195" s="194" t="s">
        <v>257</v>
      </c>
      <c r="G1195" s="191"/>
      <c r="H1195" s="193" t="s">
        <v>19</v>
      </c>
      <c r="I1195" s="195"/>
      <c r="J1195" s="191"/>
      <c r="K1195" s="191"/>
      <c r="L1195" s="196"/>
      <c r="M1195" s="197"/>
      <c r="N1195" s="198"/>
      <c r="O1195" s="198"/>
      <c r="P1195" s="198"/>
      <c r="Q1195" s="198"/>
      <c r="R1195" s="198"/>
      <c r="S1195" s="198"/>
      <c r="T1195" s="199"/>
      <c r="AT1195" s="200" t="s">
        <v>165</v>
      </c>
      <c r="AU1195" s="200" t="s">
        <v>86</v>
      </c>
      <c r="AV1195" s="13" t="s">
        <v>84</v>
      </c>
      <c r="AW1195" s="13" t="s">
        <v>37</v>
      </c>
      <c r="AX1195" s="13" t="s">
        <v>76</v>
      </c>
      <c r="AY1195" s="200" t="s">
        <v>157</v>
      </c>
    </row>
    <row r="1196" spans="2:51" s="13" customFormat="1" ht="10">
      <c r="B1196" s="190"/>
      <c r="C1196" s="191"/>
      <c r="D1196" s="192" t="s">
        <v>165</v>
      </c>
      <c r="E1196" s="193" t="s">
        <v>19</v>
      </c>
      <c r="F1196" s="194" t="s">
        <v>583</v>
      </c>
      <c r="G1196" s="191"/>
      <c r="H1196" s="193" t="s">
        <v>19</v>
      </c>
      <c r="I1196" s="195"/>
      <c r="J1196" s="191"/>
      <c r="K1196" s="191"/>
      <c r="L1196" s="196"/>
      <c r="M1196" s="197"/>
      <c r="N1196" s="198"/>
      <c r="O1196" s="198"/>
      <c r="P1196" s="198"/>
      <c r="Q1196" s="198"/>
      <c r="R1196" s="198"/>
      <c r="S1196" s="198"/>
      <c r="T1196" s="199"/>
      <c r="AT1196" s="200" t="s">
        <v>165</v>
      </c>
      <c r="AU1196" s="200" t="s">
        <v>86</v>
      </c>
      <c r="AV1196" s="13" t="s">
        <v>84</v>
      </c>
      <c r="AW1196" s="13" t="s">
        <v>37</v>
      </c>
      <c r="AX1196" s="13" t="s">
        <v>76</v>
      </c>
      <c r="AY1196" s="200" t="s">
        <v>157</v>
      </c>
    </row>
    <row r="1197" spans="2:51" s="13" customFormat="1" ht="10">
      <c r="B1197" s="190"/>
      <c r="C1197" s="191"/>
      <c r="D1197" s="192" t="s">
        <v>165</v>
      </c>
      <c r="E1197" s="193" t="s">
        <v>19</v>
      </c>
      <c r="F1197" s="194" t="s">
        <v>1227</v>
      </c>
      <c r="G1197" s="191"/>
      <c r="H1197" s="193" t="s">
        <v>19</v>
      </c>
      <c r="I1197" s="195"/>
      <c r="J1197" s="191"/>
      <c r="K1197" s="191"/>
      <c r="L1197" s="196"/>
      <c r="M1197" s="197"/>
      <c r="N1197" s="198"/>
      <c r="O1197" s="198"/>
      <c r="P1197" s="198"/>
      <c r="Q1197" s="198"/>
      <c r="R1197" s="198"/>
      <c r="S1197" s="198"/>
      <c r="T1197" s="199"/>
      <c r="AT1197" s="200" t="s">
        <v>165</v>
      </c>
      <c r="AU1197" s="200" t="s">
        <v>86</v>
      </c>
      <c r="AV1197" s="13" t="s">
        <v>84</v>
      </c>
      <c r="AW1197" s="13" t="s">
        <v>37</v>
      </c>
      <c r="AX1197" s="13" t="s">
        <v>76</v>
      </c>
      <c r="AY1197" s="200" t="s">
        <v>157</v>
      </c>
    </row>
    <row r="1198" spans="2:51" s="14" customFormat="1" ht="10">
      <c r="B1198" s="201"/>
      <c r="C1198" s="202"/>
      <c r="D1198" s="192" t="s">
        <v>165</v>
      </c>
      <c r="E1198" s="203" t="s">
        <v>19</v>
      </c>
      <c r="F1198" s="204" t="s">
        <v>1228</v>
      </c>
      <c r="G1198" s="202"/>
      <c r="H1198" s="205">
        <v>132.539</v>
      </c>
      <c r="I1198" s="206"/>
      <c r="J1198" s="202"/>
      <c r="K1198" s="202"/>
      <c r="L1198" s="207"/>
      <c r="M1198" s="208"/>
      <c r="N1198" s="209"/>
      <c r="O1198" s="209"/>
      <c r="P1198" s="209"/>
      <c r="Q1198" s="209"/>
      <c r="R1198" s="209"/>
      <c r="S1198" s="209"/>
      <c r="T1198" s="210"/>
      <c r="AT1198" s="211" t="s">
        <v>165</v>
      </c>
      <c r="AU1198" s="211" t="s">
        <v>86</v>
      </c>
      <c r="AV1198" s="14" t="s">
        <v>86</v>
      </c>
      <c r="AW1198" s="14" t="s">
        <v>37</v>
      </c>
      <c r="AX1198" s="14" t="s">
        <v>76</v>
      </c>
      <c r="AY1198" s="211" t="s">
        <v>157</v>
      </c>
    </row>
    <row r="1199" spans="2:51" s="14" customFormat="1" ht="10">
      <c r="B1199" s="201"/>
      <c r="C1199" s="202"/>
      <c r="D1199" s="192" t="s">
        <v>165</v>
      </c>
      <c r="E1199" s="203" t="s">
        <v>19</v>
      </c>
      <c r="F1199" s="204" t="s">
        <v>1229</v>
      </c>
      <c r="G1199" s="202"/>
      <c r="H1199" s="205">
        <v>188.128</v>
      </c>
      <c r="I1199" s="206"/>
      <c r="J1199" s="202"/>
      <c r="K1199" s="202"/>
      <c r="L1199" s="207"/>
      <c r="M1199" s="208"/>
      <c r="N1199" s="209"/>
      <c r="O1199" s="209"/>
      <c r="P1199" s="209"/>
      <c r="Q1199" s="209"/>
      <c r="R1199" s="209"/>
      <c r="S1199" s="209"/>
      <c r="T1199" s="210"/>
      <c r="AT1199" s="211" t="s">
        <v>165</v>
      </c>
      <c r="AU1199" s="211" t="s">
        <v>86</v>
      </c>
      <c r="AV1199" s="14" t="s">
        <v>86</v>
      </c>
      <c r="AW1199" s="14" t="s">
        <v>37</v>
      </c>
      <c r="AX1199" s="14" t="s">
        <v>76</v>
      </c>
      <c r="AY1199" s="211" t="s">
        <v>157</v>
      </c>
    </row>
    <row r="1200" spans="2:51" s="15" customFormat="1" ht="10">
      <c r="B1200" s="217"/>
      <c r="C1200" s="218"/>
      <c r="D1200" s="192" t="s">
        <v>165</v>
      </c>
      <c r="E1200" s="219" t="s">
        <v>19</v>
      </c>
      <c r="F1200" s="220" t="s">
        <v>183</v>
      </c>
      <c r="G1200" s="218"/>
      <c r="H1200" s="221">
        <v>320.667</v>
      </c>
      <c r="I1200" s="222"/>
      <c r="J1200" s="218"/>
      <c r="K1200" s="218"/>
      <c r="L1200" s="223"/>
      <c r="M1200" s="224"/>
      <c r="N1200" s="225"/>
      <c r="O1200" s="225"/>
      <c r="P1200" s="225"/>
      <c r="Q1200" s="225"/>
      <c r="R1200" s="225"/>
      <c r="S1200" s="225"/>
      <c r="T1200" s="226"/>
      <c r="AT1200" s="227" t="s">
        <v>165</v>
      </c>
      <c r="AU1200" s="227" t="s">
        <v>86</v>
      </c>
      <c r="AV1200" s="15" t="s">
        <v>163</v>
      </c>
      <c r="AW1200" s="15" t="s">
        <v>37</v>
      </c>
      <c r="AX1200" s="15" t="s">
        <v>84</v>
      </c>
      <c r="AY1200" s="227" t="s">
        <v>157</v>
      </c>
    </row>
    <row r="1201" spans="1:65" s="2" customFormat="1" ht="14.4" customHeight="1">
      <c r="A1201" s="36"/>
      <c r="B1201" s="37"/>
      <c r="C1201" s="239" t="s">
        <v>1230</v>
      </c>
      <c r="D1201" s="239" t="s">
        <v>311</v>
      </c>
      <c r="E1201" s="240" t="s">
        <v>1231</v>
      </c>
      <c r="F1201" s="241" t="s">
        <v>1232</v>
      </c>
      <c r="G1201" s="242" t="s">
        <v>224</v>
      </c>
      <c r="H1201" s="243">
        <v>321.98</v>
      </c>
      <c r="I1201" s="244"/>
      <c r="J1201" s="245">
        <f>ROUND(I1201*H1201,2)</f>
        <v>0</v>
      </c>
      <c r="K1201" s="246"/>
      <c r="L1201" s="247"/>
      <c r="M1201" s="248" t="s">
        <v>19</v>
      </c>
      <c r="N1201" s="249" t="s">
        <v>47</v>
      </c>
      <c r="O1201" s="66"/>
      <c r="P1201" s="186">
        <f>O1201*H1201</f>
        <v>0</v>
      </c>
      <c r="Q1201" s="186">
        <v>0.028</v>
      </c>
      <c r="R1201" s="186">
        <f>Q1201*H1201</f>
        <v>9.01544</v>
      </c>
      <c r="S1201" s="186">
        <v>0</v>
      </c>
      <c r="T1201" s="187">
        <f>S1201*H1201</f>
        <v>0</v>
      </c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R1201" s="188" t="s">
        <v>211</v>
      </c>
      <c r="AT1201" s="188" t="s">
        <v>311</v>
      </c>
      <c r="AU1201" s="188" t="s">
        <v>86</v>
      </c>
      <c r="AY1201" s="19" t="s">
        <v>157</v>
      </c>
      <c r="BE1201" s="189">
        <f>IF(N1201="základní",J1201,0)</f>
        <v>0</v>
      </c>
      <c r="BF1201" s="189">
        <f>IF(N1201="snížená",J1201,0)</f>
        <v>0</v>
      </c>
      <c r="BG1201" s="189">
        <f>IF(N1201="zákl. přenesená",J1201,0)</f>
        <v>0</v>
      </c>
      <c r="BH1201" s="189">
        <f>IF(N1201="sníž. přenesená",J1201,0)</f>
        <v>0</v>
      </c>
      <c r="BI1201" s="189">
        <f>IF(N1201="nulová",J1201,0)</f>
        <v>0</v>
      </c>
      <c r="BJ1201" s="19" t="s">
        <v>84</v>
      </c>
      <c r="BK1201" s="189">
        <f>ROUND(I1201*H1201,2)</f>
        <v>0</v>
      </c>
      <c r="BL1201" s="19" t="s">
        <v>163</v>
      </c>
      <c r="BM1201" s="188" t="s">
        <v>1233</v>
      </c>
    </row>
    <row r="1202" spans="1:47" s="2" customFormat="1" ht="10">
      <c r="A1202" s="36"/>
      <c r="B1202" s="37"/>
      <c r="C1202" s="38"/>
      <c r="D1202" s="212" t="s">
        <v>178</v>
      </c>
      <c r="E1202" s="38"/>
      <c r="F1202" s="213" t="s">
        <v>1234</v>
      </c>
      <c r="G1202" s="38"/>
      <c r="H1202" s="38"/>
      <c r="I1202" s="214"/>
      <c r="J1202" s="38"/>
      <c r="K1202" s="38"/>
      <c r="L1202" s="41"/>
      <c r="M1202" s="215"/>
      <c r="N1202" s="216"/>
      <c r="O1202" s="66"/>
      <c r="P1202" s="66"/>
      <c r="Q1202" s="66"/>
      <c r="R1202" s="66"/>
      <c r="S1202" s="66"/>
      <c r="T1202" s="67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T1202" s="19" t="s">
        <v>178</v>
      </c>
      <c r="AU1202" s="19" t="s">
        <v>86</v>
      </c>
    </row>
    <row r="1203" spans="2:51" s="13" customFormat="1" ht="10">
      <c r="B1203" s="190"/>
      <c r="C1203" s="191"/>
      <c r="D1203" s="192" t="s">
        <v>165</v>
      </c>
      <c r="E1203" s="193" t="s">
        <v>19</v>
      </c>
      <c r="F1203" s="194" t="s">
        <v>257</v>
      </c>
      <c r="G1203" s="191"/>
      <c r="H1203" s="193" t="s">
        <v>19</v>
      </c>
      <c r="I1203" s="195"/>
      <c r="J1203" s="191"/>
      <c r="K1203" s="191"/>
      <c r="L1203" s="196"/>
      <c r="M1203" s="197"/>
      <c r="N1203" s="198"/>
      <c r="O1203" s="198"/>
      <c r="P1203" s="198"/>
      <c r="Q1203" s="198"/>
      <c r="R1203" s="198"/>
      <c r="S1203" s="198"/>
      <c r="T1203" s="199"/>
      <c r="AT1203" s="200" t="s">
        <v>165</v>
      </c>
      <c r="AU1203" s="200" t="s">
        <v>86</v>
      </c>
      <c r="AV1203" s="13" t="s">
        <v>84</v>
      </c>
      <c r="AW1203" s="13" t="s">
        <v>37</v>
      </c>
      <c r="AX1203" s="13" t="s">
        <v>76</v>
      </c>
      <c r="AY1203" s="200" t="s">
        <v>157</v>
      </c>
    </row>
    <row r="1204" spans="2:51" s="13" customFormat="1" ht="10">
      <c r="B1204" s="190"/>
      <c r="C1204" s="191"/>
      <c r="D1204" s="192" t="s">
        <v>165</v>
      </c>
      <c r="E1204" s="193" t="s">
        <v>19</v>
      </c>
      <c r="F1204" s="194" t="s">
        <v>583</v>
      </c>
      <c r="G1204" s="191"/>
      <c r="H1204" s="193" t="s">
        <v>19</v>
      </c>
      <c r="I1204" s="195"/>
      <c r="J1204" s="191"/>
      <c r="K1204" s="191"/>
      <c r="L1204" s="196"/>
      <c r="M1204" s="197"/>
      <c r="N1204" s="198"/>
      <c r="O1204" s="198"/>
      <c r="P1204" s="198"/>
      <c r="Q1204" s="198"/>
      <c r="R1204" s="198"/>
      <c r="S1204" s="198"/>
      <c r="T1204" s="199"/>
      <c r="AT1204" s="200" t="s">
        <v>165</v>
      </c>
      <c r="AU1204" s="200" t="s">
        <v>86</v>
      </c>
      <c r="AV1204" s="13" t="s">
        <v>84</v>
      </c>
      <c r="AW1204" s="13" t="s">
        <v>37</v>
      </c>
      <c r="AX1204" s="13" t="s">
        <v>76</v>
      </c>
      <c r="AY1204" s="200" t="s">
        <v>157</v>
      </c>
    </row>
    <row r="1205" spans="2:51" s="13" customFormat="1" ht="10">
      <c r="B1205" s="190"/>
      <c r="C1205" s="191"/>
      <c r="D1205" s="192" t="s">
        <v>165</v>
      </c>
      <c r="E1205" s="193" t="s">
        <v>19</v>
      </c>
      <c r="F1205" s="194" t="s">
        <v>1227</v>
      </c>
      <c r="G1205" s="191"/>
      <c r="H1205" s="193" t="s">
        <v>19</v>
      </c>
      <c r="I1205" s="195"/>
      <c r="J1205" s="191"/>
      <c r="K1205" s="191"/>
      <c r="L1205" s="196"/>
      <c r="M1205" s="197"/>
      <c r="N1205" s="198"/>
      <c r="O1205" s="198"/>
      <c r="P1205" s="198"/>
      <c r="Q1205" s="198"/>
      <c r="R1205" s="198"/>
      <c r="S1205" s="198"/>
      <c r="T1205" s="199"/>
      <c r="AT1205" s="200" t="s">
        <v>165</v>
      </c>
      <c r="AU1205" s="200" t="s">
        <v>86</v>
      </c>
      <c r="AV1205" s="13" t="s">
        <v>84</v>
      </c>
      <c r="AW1205" s="13" t="s">
        <v>37</v>
      </c>
      <c r="AX1205" s="13" t="s">
        <v>76</v>
      </c>
      <c r="AY1205" s="200" t="s">
        <v>157</v>
      </c>
    </row>
    <row r="1206" spans="2:51" s="14" customFormat="1" ht="10">
      <c r="B1206" s="201"/>
      <c r="C1206" s="202"/>
      <c r="D1206" s="192" t="s">
        <v>165</v>
      </c>
      <c r="E1206" s="203" t="s">
        <v>19</v>
      </c>
      <c r="F1206" s="204" t="s">
        <v>1235</v>
      </c>
      <c r="G1206" s="202"/>
      <c r="H1206" s="205">
        <v>320.667</v>
      </c>
      <c r="I1206" s="206"/>
      <c r="J1206" s="202"/>
      <c r="K1206" s="202"/>
      <c r="L1206" s="207"/>
      <c r="M1206" s="208"/>
      <c r="N1206" s="209"/>
      <c r="O1206" s="209"/>
      <c r="P1206" s="209"/>
      <c r="Q1206" s="209"/>
      <c r="R1206" s="209"/>
      <c r="S1206" s="209"/>
      <c r="T1206" s="210"/>
      <c r="AT1206" s="211" t="s">
        <v>165</v>
      </c>
      <c r="AU1206" s="211" t="s">
        <v>86</v>
      </c>
      <c r="AV1206" s="14" t="s">
        <v>86</v>
      </c>
      <c r="AW1206" s="14" t="s">
        <v>37</v>
      </c>
      <c r="AX1206" s="14" t="s">
        <v>76</v>
      </c>
      <c r="AY1206" s="211" t="s">
        <v>157</v>
      </c>
    </row>
    <row r="1207" spans="2:51" s="14" customFormat="1" ht="10">
      <c r="B1207" s="201"/>
      <c r="C1207" s="202"/>
      <c r="D1207" s="192" t="s">
        <v>165</v>
      </c>
      <c r="E1207" s="203" t="s">
        <v>19</v>
      </c>
      <c r="F1207" s="204" t="s">
        <v>1236</v>
      </c>
      <c r="G1207" s="202"/>
      <c r="H1207" s="205">
        <v>-5</v>
      </c>
      <c r="I1207" s="206"/>
      <c r="J1207" s="202"/>
      <c r="K1207" s="202"/>
      <c r="L1207" s="207"/>
      <c r="M1207" s="208"/>
      <c r="N1207" s="209"/>
      <c r="O1207" s="209"/>
      <c r="P1207" s="209"/>
      <c r="Q1207" s="209"/>
      <c r="R1207" s="209"/>
      <c r="S1207" s="209"/>
      <c r="T1207" s="210"/>
      <c r="AT1207" s="211" t="s">
        <v>165</v>
      </c>
      <c r="AU1207" s="211" t="s">
        <v>86</v>
      </c>
      <c r="AV1207" s="14" t="s">
        <v>86</v>
      </c>
      <c r="AW1207" s="14" t="s">
        <v>37</v>
      </c>
      <c r="AX1207" s="14" t="s">
        <v>76</v>
      </c>
      <c r="AY1207" s="211" t="s">
        <v>157</v>
      </c>
    </row>
    <row r="1208" spans="2:51" s="15" customFormat="1" ht="10">
      <c r="B1208" s="217"/>
      <c r="C1208" s="218"/>
      <c r="D1208" s="192" t="s">
        <v>165</v>
      </c>
      <c r="E1208" s="219" t="s">
        <v>19</v>
      </c>
      <c r="F1208" s="220" t="s">
        <v>183</v>
      </c>
      <c r="G1208" s="218"/>
      <c r="H1208" s="221">
        <v>315.667</v>
      </c>
      <c r="I1208" s="222"/>
      <c r="J1208" s="218"/>
      <c r="K1208" s="218"/>
      <c r="L1208" s="223"/>
      <c r="M1208" s="224"/>
      <c r="N1208" s="225"/>
      <c r="O1208" s="225"/>
      <c r="P1208" s="225"/>
      <c r="Q1208" s="225"/>
      <c r="R1208" s="225"/>
      <c r="S1208" s="225"/>
      <c r="T1208" s="226"/>
      <c r="AT1208" s="227" t="s">
        <v>165</v>
      </c>
      <c r="AU1208" s="227" t="s">
        <v>86</v>
      </c>
      <c r="AV1208" s="15" t="s">
        <v>163</v>
      </c>
      <c r="AW1208" s="15" t="s">
        <v>37</v>
      </c>
      <c r="AX1208" s="15" t="s">
        <v>84</v>
      </c>
      <c r="AY1208" s="227" t="s">
        <v>157</v>
      </c>
    </row>
    <row r="1209" spans="2:51" s="14" customFormat="1" ht="10">
      <c r="B1209" s="201"/>
      <c r="C1209" s="202"/>
      <c r="D1209" s="192" t="s">
        <v>165</v>
      </c>
      <c r="E1209" s="202"/>
      <c r="F1209" s="204" t="s">
        <v>1237</v>
      </c>
      <c r="G1209" s="202"/>
      <c r="H1209" s="205">
        <v>321.98</v>
      </c>
      <c r="I1209" s="206"/>
      <c r="J1209" s="202"/>
      <c r="K1209" s="202"/>
      <c r="L1209" s="207"/>
      <c r="M1209" s="208"/>
      <c r="N1209" s="209"/>
      <c r="O1209" s="209"/>
      <c r="P1209" s="209"/>
      <c r="Q1209" s="209"/>
      <c r="R1209" s="209"/>
      <c r="S1209" s="209"/>
      <c r="T1209" s="210"/>
      <c r="AT1209" s="211" t="s">
        <v>165</v>
      </c>
      <c r="AU1209" s="211" t="s">
        <v>86</v>
      </c>
      <c r="AV1209" s="14" t="s">
        <v>86</v>
      </c>
      <c r="AW1209" s="14" t="s">
        <v>4</v>
      </c>
      <c r="AX1209" s="14" t="s">
        <v>84</v>
      </c>
      <c r="AY1209" s="211" t="s">
        <v>157</v>
      </c>
    </row>
    <row r="1210" spans="1:65" s="2" customFormat="1" ht="14.4" customHeight="1">
      <c r="A1210" s="36"/>
      <c r="B1210" s="37"/>
      <c r="C1210" s="239" t="s">
        <v>1238</v>
      </c>
      <c r="D1210" s="239" t="s">
        <v>311</v>
      </c>
      <c r="E1210" s="240" t="s">
        <v>1239</v>
      </c>
      <c r="F1210" s="241" t="s">
        <v>1240</v>
      </c>
      <c r="G1210" s="242" t="s">
        <v>224</v>
      </c>
      <c r="H1210" s="243">
        <v>5.1</v>
      </c>
      <c r="I1210" s="244"/>
      <c r="J1210" s="245">
        <f>ROUND(I1210*H1210,2)</f>
        <v>0</v>
      </c>
      <c r="K1210" s="246"/>
      <c r="L1210" s="247"/>
      <c r="M1210" s="248" t="s">
        <v>19</v>
      </c>
      <c r="N1210" s="249" t="s">
        <v>47</v>
      </c>
      <c r="O1210" s="66"/>
      <c r="P1210" s="186">
        <f>O1210*H1210</f>
        <v>0</v>
      </c>
      <c r="Q1210" s="186">
        <v>0.028</v>
      </c>
      <c r="R1210" s="186">
        <f>Q1210*H1210</f>
        <v>0.14279999999999998</v>
      </c>
      <c r="S1210" s="186">
        <v>0</v>
      </c>
      <c r="T1210" s="187">
        <f>S1210*H1210</f>
        <v>0</v>
      </c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R1210" s="188" t="s">
        <v>211</v>
      </c>
      <c r="AT1210" s="188" t="s">
        <v>311</v>
      </c>
      <c r="AU1210" s="188" t="s">
        <v>86</v>
      </c>
      <c r="AY1210" s="19" t="s">
        <v>157</v>
      </c>
      <c r="BE1210" s="189">
        <f>IF(N1210="základní",J1210,0)</f>
        <v>0</v>
      </c>
      <c r="BF1210" s="189">
        <f>IF(N1210="snížená",J1210,0)</f>
        <v>0</v>
      </c>
      <c r="BG1210" s="189">
        <f>IF(N1210="zákl. přenesená",J1210,0)</f>
        <v>0</v>
      </c>
      <c r="BH1210" s="189">
        <f>IF(N1210="sníž. přenesená",J1210,0)</f>
        <v>0</v>
      </c>
      <c r="BI1210" s="189">
        <f>IF(N1210="nulová",J1210,0)</f>
        <v>0</v>
      </c>
      <c r="BJ1210" s="19" t="s">
        <v>84</v>
      </c>
      <c r="BK1210" s="189">
        <f>ROUND(I1210*H1210,2)</f>
        <v>0</v>
      </c>
      <c r="BL1210" s="19" t="s">
        <v>163</v>
      </c>
      <c r="BM1210" s="188" t="s">
        <v>1241</v>
      </c>
    </row>
    <row r="1211" spans="1:47" s="2" customFormat="1" ht="10">
      <c r="A1211" s="36"/>
      <c r="B1211" s="37"/>
      <c r="C1211" s="38"/>
      <c r="D1211" s="212" t="s">
        <v>178</v>
      </c>
      <c r="E1211" s="38"/>
      <c r="F1211" s="213" t="s">
        <v>1242</v>
      </c>
      <c r="G1211" s="38"/>
      <c r="H1211" s="38"/>
      <c r="I1211" s="214"/>
      <c r="J1211" s="38"/>
      <c r="K1211" s="38"/>
      <c r="L1211" s="41"/>
      <c r="M1211" s="215"/>
      <c r="N1211" s="216"/>
      <c r="O1211" s="66"/>
      <c r="P1211" s="66"/>
      <c r="Q1211" s="66"/>
      <c r="R1211" s="66"/>
      <c r="S1211" s="66"/>
      <c r="T1211" s="67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T1211" s="19" t="s">
        <v>178</v>
      </c>
      <c r="AU1211" s="19" t="s">
        <v>86</v>
      </c>
    </row>
    <row r="1212" spans="2:51" s="13" customFormat="1" ht="10">
      <c r="B1212" s="190"/>
      <c r="C1212" s="191"/>
      <c r="D1212" s="192" t="s">
        <v>165</v>
      </c>
      <c r="E1212" s="193" t="s">
        <v>19</v>
      </c>
      <c r="F1212" s="194" t="s">
        <v>257</v>
      </c>
      <c r="G1212" s="191"/>
      <c r="H1212" s="193" t="s">
        <v>19</v>
      </c>
      <c r="I1212" s="195"/>
      <c r="J1212" s="191"/>
      <c r="K1212" s="191"/>
      <c r="L1212" s="196"/>
      <c r="M1212" s="197"/>
      <c r="N1212" s="198"/>
      <c r="O1212" s="198"/>
      <c r="P1212" s="198"/>
      <c r="Q1212" s="198"/>
      <c r="R1212" s="198"/>
      <c r="S1212" s="198"/>
      <c r="T1212" s="199"/>
      <c r="AT1212" s="200" t="s">
        <v>165</v>
      </c>
      <c r="AU1212" s="200" t="s">
        <v>86</v>
      </c>
      <c r="AV1212" s="13" t="s">
        <v>84</v>
      </c>
      <c r="AW1212" s="13" t="s">
        <v>37</v>
      </c>
      <c r="AX1212" s="13" t="s">
        <v>76</v>
      </c>
      <c r="AY1212" s="200" t="s">
        <v>157</v>
      </c>
    </row>
    <row r="1213" spans="2:51" s="13" customFormat="1" ht="10">
      <c r="B1213" s="190"/>
      <c r="C1213" s="191"/>
      <c r="D1213" s="192" t="s">
        <v>165</v>
      </c>
      <c r="E1213" s="193" t="s">
        <v>19</v>
      </c>
      <c r="F1213" s="194" t="s">
        <v>583</v>
      </c>
      <c r="G1213" s="191"/>
      <c r="H1213" s="193" t="s">
        <v>19</v>
      </c>
      <c r="I1213" s="195"/>
      <c r="J1213" s="191"/>
      <c r="K1213" s="191"/>
      <c r="L1213" s="196"/>
      <c r="M1213" s="197"/>
      <c r="N1213" s="198"/>
      <c r="O1213" s="198"/>
      <c r="P1213" s="198"/>
      <c r="Q1213" s="198"/>
      <c r="R1213" s="198"/>
      <c r="S1213" s="198"/>
      <c r="T1213" s="199"/>
      <c r="AT1213" s="200" t="s">
        <v>165</v>
      </c>
      <c r="AU1213" s="200" t="s">
        <v>86</v>
      </c>
      <c r="AV1213" s="13" t="s">
        <v>84</v>
      </c>
      <c r="AW1213" s="13" t="s">
        <v>37</v>
      </c>
      <c r="AX1213" s="13" t="s">
        <v>76</v>
      </c>
      <c r="AY1213" s="200" t="s">
        <v>157</v>
      </c>
    </row>
    <row r="1214" spans="2:51" s="13" customFormat="1" ht="10">
      <c r="B1214" s="190"/>
      <c r="C1214" s="191"/>
      <c r="D1214" s="192" t="s">
        <v>165</v>
      </c>
      <c r="E1214" s="193" t="s">
        <v>19</v>
      </c>
      <c r="F1214" s="194" t="s">
        <v>1227</v>
      </c>
      <c r="G1214" s="191"/>
      <c r="H1214" s="193" t="s">
        <v>19</v>
      </c>
      <c r="I1214" s="195"/>
      <c r="J1214" s="191"/>
      <c r="K1214" s="191"/>
      <c r="L1214" s="196"/>
      <c r="M1214" s="197"/>
      <c r="N1214" s="198"/>
      <c r="O1214" s="198"/>
      <c r="P1214" s="198"/>
      <c r="Q1214" s="198"/>
      <c r="R1214" s="198"/>
      <c r="S1214" s="198"/>
      <c r="T1214" s="199"/>
      <c r="AT1214" s="200" t="s">
        <v>165</v>
      </c>
      <c r="AU1214" s="200" t="s">
        <v>86</v>
      </c>
      <c r="AV1214" s="13" t="s">
        <v>84</v>
      </c>
      <c r="AW1214" s="13" t="s">
        <v>37</v>
      </c>
      <c r="AX1214" s="13" t="s">
        <v>76</v>
      </c>
      <c r="AY1214" s="200" t="s">
        <v>157</v>
      </c>
    </row>
    <row r="1215" spans="2:51" s="14" customFormat="1" ht="10">
      <c r="B1215" s="201"/>
      <c r="C1215" s="202"/>
      <c r="D1215" s="192" t="s">
        <v>165</v>
      </c>
      <c r="E1215" s="203" t="s">
        <v>19</v>
      </c>
      <c r="F1215" s="204" t="s">
        <v>1243</v>
      </c>
      <c r="G1215" s="202"/>
      <c r="H1215" s="205">
        <v>5</v>
      </c>
      <c r="I1215" s="206"/>
      <c r="J1215" s="202"/>
      <c r="K1215" s="202"/>
      <c r="L1215" s="207"/>
      <c r="M1215" s="208"/>
      <c r="N1215" s="209"/>
      <c r="O1215" s="209"/>
      <c r="P1215" s="209"/>
      <c r="Q1215" s="209"/>
      <c r="R1215" s="209"/>
      <c r="S1215" s="209"/>
      <c r="T1215" s="210"/>
      <c r="AT1215" s="211" t="s">
        <v>165</v>
      </c>
      <c r="AU1215" s="211" t="s">
        <v>86</v>
      </c>
      <c r="AV1215" s="14" t="s">
        <v>86</v>
      </c>
      <c r="AW1215" s="14" t="s">
        <v>37</v>
      </c>
      <c r="AX1215" s="14" t="s">
        <v>84</v>
      </c>
      <c r="AY1215" s="211" t="s">
        <v>157</v>
      </c>
    </row>
    <row r="1216" spans="2:51" s="14" customFormat="1" ht="10">
      <c r="B1216" s="201"/>
      <c r="C1216" s="202"/>
      <c r="D1216" s="192" t="s">
        <v>165</v>
      </c>
      <c r="E1216" s="202"/>
      <c r="F1216" s="204" t="s">
        <v>1244</v>
      </c>
      <c r="G1216" s="202"/>
      <c r="H1216" s="205">
        <v>5.1</v>
      </c>
      <c r="I1216" s="206"/>
      <c r="J1216" s="202"/>
      <c r="K1216" s="202"/>
      <c r="L1216" s="207"/>
      <c r="M1216" s="208"/>
      <c r="N1216" s="209"/>
      <c r="O1216" s="209"/>
      <c r="P1216" s="209"/>
      <c r="Q1216" s="209"/>
      <c r="R1216" s="209"/>
      <c r="S1216" s="209"/>
      <c r="T1216" s="210"/>
      <c r="AT1216" s="211" t="s">
        <v>165</v>
      </c>
      <c r="AU1216" s="211" t="s">
        <v>86</v>
      </c>
      <c r="AV1216" s="14" t="s">
        <v>86</v>
      </c>
      <c r="AW1216" s="14" t="s">
        <v>4</v>
      </c>
      <c r="AX1216" s="14" t="s">
        <v>84</v>
      </c>
      <c r="AY1216" s="211" t="s">
        <v>157</v>
      </c>
    </row>
    <row r="1217" spans="1:65" s="2" customFormat="1" ht="14.4" customHeight="1">
      <c r="A1217" s="36"/>
      <c r="B1217" s="37"/>
      <c r="C1217" s="176" t="s">
        <v>1245</v>
      </c>
      <c r="D1217" s="176" t="s">
        <v>159</v>
      </c>
      <c r="E1217" s="177" t="s">
        <v>1246</v>
      </c>
      <c r="F1217" s="178" t="s">
        <v>1247</v>
      </c>
      <c r="G1217" s="179" t="s">
        <v>224</v>
      </c>
      <c r="H1217" s="180">
        <v>290.888</v>
      </c>
      <c r="I1217" s="181"/>
      <c r="J1217" s="182">
        <f>ROUND(I1217*H1217,2)</f>
        <v>0</v>
      </c>
      <c r="K1217" s="183"/>
      <c r="L1217" s="41"/>
      <c r="M1217" s="184" t="s">
        <v>19</v>
      </c>
      <c r="N1217" s="185" t="s">
        <v>47</v>
      </c>
      <c r="O1217" s="66"/>
      <c r="P1217" s="186">
        <f>O1217*H1217</f>
        <v>0</v>
      </c>
      <c r="Q1217" s="186">
        <v>0</v>
      </c>
      <c r="R1217" s="186">
        <f>Q1217*H1217</f>
        <v>0</v>
      </c>
      <c r="S1217" s="186">
        <v>0</v>
      </c>
      <c r="T1217" s="187">
        <f>S1217*H1217</f>
        <v>0</v>
      </c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R1217" s="188" t="s">
        <v>163</v>
      </c>
      <c r="AT1217" s="188" t="s">
        <v>159</v>
      </c>
      <c r="AU1217" s="188" t="s">
        <v>86</v>
      </c>
      <c r="AY1217" s="19" t="s">
        <v>157</v>
      </c>
      <c r="BE1217" s="189">
        <f>IF(N1217="základní",J1217,0)</f>
        <v>0</v>
      </c>
      <c r="BF1217" s="189">
        <f>IF(N1217="snížená",J1217,0)</f>
        <v>0</v>
      </c>
      <c r="BG1217" s="189">
        <f>IF(N1217="zákl. přenesená",J1217,0)</f>
        <v>0</v>
      </c>
      <c r="BH1217" s="189">
        <f>IF(N1217="sníž. přenesená",J1217,0)</f>
        <v>0</v>
      </c>
      <c r="BI1217" s="189">
        <f>IF(N1217="nulová",J1217,0)</f>
        <v>0</v>
      </c>
      <c r="BJ1217" s="19" t="s">
        <v>84</v>
      </c>
      <c r="BK1217" s="189">
        <f>ROUND(I1217*H1217,2)</f>
        <v>0</v>
      </c>
      <c r="BL1217" s="19" t="s">
        <v>163</v>
      </c>
      <c r="BM1217" s="188" t="s">
        <v>1248</v>
      </c>
    </row>
    <row r="1218" spans="2:51" s="13" customFormat="1" ht="10">
      <c r="B1218" s="190"/>
      <c r="C1218" s="191"/>
      <c r="D1218" s="192" t="s">
        <v>165</v>
      </c>
      <c r="E1218" s="193" t="s">
        <v>19</v>
      </c>
      <c r="F1218" s="194" t="s">
        <v>289</v>
      </c>
      <c r="G1218" s="191"/>
      <c r="H1218" s="193" t="s">
        <v>19</v>
      </c>
      <c r="I1218" s="195"/>
      <c r="J1218" s="191"/>
      <c r="K1218" s="191"/>
      <c r="L1218" s="196"/>
      <c r="M1218" s="197"/>
      <c r="N1218" s="198"/>
      <c r="O1218" s="198"/>
      <c r="P1218" s="198"/>
      <c r="Q1218" s="198"/>
      <c r="R1218" s="198"/>
      <c r="S1218" s="198"/>
      <c r="T1218" s="199"/>
      <c r="AT1218" s="200" t="s">
        <v>165</v>
      </c>
      <c r="AU1218" s="200" t="s">
        <v>86</v>
      </c>
      <c r="AV1218" s="13" t="s">
        <v>84</v>
      </c>
      <c r="AW1218" s="13" t="s">
        <v>37</v>
      </c>
      <c r="AX1218" s="13" t="s">
        <v>76</v>
      </c>
      <c r="AY1218" s="200" t="s">
        <v>157</v>
      </c>
    </row>
    <row r="1219" spans="2:51" s="13" customFormat="1" ht="10">
      <c r="B1219" s="190"/>
      <c r="C1219" s="191"/>
      <c r="D1219" s="192" t="s">
        <v>165</v>
      </c>
      <c r="E1219" s="193" t="s">
        <v>19</v>
      </c>
      <c r="F1219" s="194" t="s">
        <v>853</v>
      </c>
      <c r="G1219" s="191"/>
      <c r="H1219" s="193" t="s">
        <v>19</v>
      </c>
      <c r="I1219" s="195"/>
      <c r="J1219" s="191"/>
      <c r="K1219" s="191"/>
      <c r="L1219" s="196"/>
      <c r="M1219" s="197"/>
      <c r="N1219" s="198"/>
      <c r="O1219" s="198"/>
      <c r="P1219" s="198"/>
      <c r="Q1219" s="198"/>
      <c r="R1219" s="198"/>
      <c r="S1219" s="198"/>
      <c r="T1219" s="199"/>
      <c r="AT1219" s="200" t="s">
        <v>165</v>
      </c>
      <c r="AU1219" s="200" t="s">
        <v>86</v>
      </c>
      <c r="AV1219" s="13" t="s">
        <v>84</v>
      </c>
      <c r="AW1219" s="13" t="s">
        <v>37</v>
      </c>
      <c r="AX1219" s="13" t="s">
        <v>76</v>
      </c>
      <c r="AY1219" s="200" t="s">
        <v>157</v>
      </c>
    </row>
    <row r="1220" spans="2:51" s="13" customFormat="1" ht="10">
      <c r="B1220" s="190"/>
      <c r="C1220" s="191"/>
      <c r="D1220" s="192" t="s">
        <v>165</v>
      </c>
      <c r="E1220" s="193" t="s">
        <v>19</v>
      </c>
      <c r="F1220" s="194" t="s">
        <v>1249</v>
      </c>
      <c r="G1220" s="191"/>
      <c r="H1220" s="193" t="s">
        <v>19</v>
      </c>
      <c r="I1220" s="195"/>
      <c r="J1220" s="191"/>
      <c r="K1220" s="191"/>
      <c r="L1220" s="196"/>
      <c r="M1220" s="197"/>
      <c r="N1220" s="198"/>
      <c r="O1220" s="198"/>
      <c r="P1220" s="198"/>
      <c r="Q1220" s="198"/>
      <c r="R1220" s="198"/>
      <c r="S1220" s="198"/>
      <c r="T1220" s="199"/>
      <c r="AT1220" s="200" t="s">
        <v>165</v>
      </c>
      <c r="AU1220" s="200" t="s">
        <v>86</v>
      </c>
      <c r="AV1220" s="13" t="s">
        <v>84</v>
      </c>
      <c r="AW1220" s="13" t="s">
        <v>37</v>
      </c>
      <c r="AX1220" s="13" t="s">
        <v>76</v>
      </c>
      <c r="AY1220" s="200" t="s">
        <v>157</v>
      </c>
    </row>
    <row r="1221" spans="2:51" s="13" customFormat="1" ht="10">
      <c r="B1221" s="190"/>
      <c r="C1221" s="191"/>
      <c r="D1221" s="192" t="s">
        <v>165</v>
      </c>
      <c r="E1221" s="193" t="s">
        <v>19</v>
      </c>
      <c r="F1221" s="194" t="s">
        <v>1250</v>
      </c>
      <c r="G1221" s="191"/>
      <c r="H1221" s="193" t="s">
        <v>19</v>
      </c>
      <c r="I1221" s="195"/>
      <c r="J1221" s="191"/>
      <c r="K1221" s="191"/>
      <c r="L1221" s="196"/>
      <c r="M1221" s="197"/>
      <c r="N1221" s="198"/>
      <c r="O1221" s="198"/>
      <c r="P1221" s="198"/>
      <c r="Q1221" s="198"/>
      <c r="R1221" s="198"/>
      <c r="S1221" s="198"/>
      <c r="T1221" s="199"/>
      <c r="AT1221" s="200" t="s">
        <v>165</v>
      </c>
      <c r="AU1221" s="200" t="s">
        <v>86</v>
      </c>
      <c r="AV1221" s="13" t="s">
        <v>84</v>
      </c>
      <c r="AW1221" s="13" t="s">
        <v>37</v>
      </c>
      <c r="AX1221" s="13" t="s">
        <v>76</v>
      </c>
      <c r="AY1221" s="200" t="s">
        <v>157</v>
      </c>
    </row>
    <row r="1222" spans="2:51" s="14" customFormat="1" ht="10">
      <c r="B1222" s="201"/>
      <c r="C1222" s="202"/>
      <c r="D1222" s="192" t="s">
        <v>165</v>
      </c>
      <c r="E1222" s="203" t="s">
        <v>19</v>
      </c>
      <c r="F1222" s="204" t="s">
        <v>1251</v>
      </c>
      <c r="G1222" s="202"/>
      <c r="H1222" s="205">
        <v>71.464</v>
      </c>
      <c r="I1222" s="206"/>
      <c r="J1222" s="202"/>
      <c r="K1222" s="202"/>
      <c r="L1222" s="207"/>
      <c r="M1222" s="208"/>
      <c r="N1222" s="209"/>
      <c r="O1222" s="209"/>
      <c r="P1222" s="209"/>
      <c r="Q1222" s="209"/>
      <c r="R1222" s="209"/>
      <c r="S1222" s="209"/>
      <c r="T1222" s="210"/>
      <c r="AT1222" s="211" t="s">
        <v>165</v>
      </c>
      <c r="AU1222" s="211" t="s">
        <v>86</v>
      </c>
      <c r="AV1222" s="14" t="s">
        <v>86</v>
      </c>
      <c r="AW1222" s="14" t="s">
        <v>37</v>
      </c>
      <c r="AX1222" s="14" t="s">
        <v>76</v>
      </c>
      <c r="AY1222" s="211" t="s">
        <v>157</v>
      </c>
    </row>
    <row r="1223" spans="2:51" s="14" customFormat="1" ht="10">
      <c r="B1223" s="201"/>
      <c r="C1223" s="202"/>
      <c r="D1223" s="192" t="s">
        <v>165</v>
      </c>
      <c r="E1223" s="203" t="s">
        <v>19</v>
      </c>
      <c r="F1223" s="204" t="s">
        <v>1252</v>
      </c>
      <c r="G1223" s="202"/>
      <c r="H1223" s="205">
        <v>152.081</v>
      </c>
      <c r="I1223" s="206"/>
      <c r="J1223" s="202"/>
      <c r="K1223" s="202"/>
      <c r="L1223" s="207"/>
      <c r="M1223" s="208"/>
      <c r="N1223" s="209"/>
      <c r="O1223" s="209"/>
      <c r="P1223" s="209"/>
      <c r="Q1223" s="209"/>
      <c r="R1223" s="209"/>
      <c r="S1223" s="209"/>
      <c r="T1223" s="210"/>
      <c r="AT1223" s="211" t="s">
        <v>165</v>
      </c>
      <c r="AU1223" s="211" t="s">
        <v>86</v>
      </c>
      <c r="AV1223" s="14" t="s">
        <v>86</v>
      </c>
      <c r="AW1223" s="14" t="s">
        <v>37</v>
      </c>
      <c r="AX1223" s="14" t="s">
        <v>76</v>
      </c>
      <c r="AY1223" s="211" t="s">
        <v>157</v>
      </c>
    </row>
    <row r="1224" spans="2:51" s="16" customFormat="1" ht="10">
      <c r="B1224" s="228"/>
      <c r="C1224" s="229"/>
      <c r="D1224" s="192" t="s">
        <v>165</v>
      </c>
      <c r="E1224" s="230" t="s">
        <v>19</v>
      </c>
      <c r="F1224" s="231" t="s">
        <v>190</v>
      </c>
      <c r="G1224" s="229"/>
      <c r="H1224" s="232">
        <v>223.545</v>
      </c>
      <c r="I1224" s="233"/>
      <c r="J1224" s="229"/>
      <c r="K1224" s="229"/>
      <c r="L1224" s="234"/>
      <c r="M1224" s="235"/>
      <c r="N1224" s="236"/>
      <c r="O1224" s="236"/>
      <c r="P1224" s="236"/>
      <c r="Q1224" s="236"/>
      <c r="R1224" s="236"/>
      <c r="S1224" s="236"/>
      <c r="T1224" s="237"/>
      <c r="AT1224" s="238" t="s">
        <v>165</v>
      </c>
      <c r="AU1224" s="238" t="s">
        <v>86</v>
      </c>
      <c r="AV1224" s="16" t="s">
        <v>173</v>
      </c>
      <c r="AW1224" s="16" t="s">
        <v>37</v>
      </c>
      <c r="AX1224" s="16" t="s">
        <v>76</v>
      </c>
      <c r="AY1224" s="238" t="s">
        <v>157</v>
      </c>
    </row>
    <row r="1225" spans="2:51" s="13" customFormat="1" ht="10">
      <c r="B1225" s="190"/>
      <c r="C1225" s="191"/>
      <c r="D1225" s="192" t="s">
        <v>165</v>
      </c>
      <c r="E1225" s="193" t="s">
        <v>19</v>
      </c>
      <c r="F1225" s="194" t="s">
        <v>1253</v>
      </c>
      <c r="G1225" s="191"/>
      <c r="H1225" s="193" t="s">
        <v>19</v>
      </c>
      <c r="I1225" s="195"/>
      <c r="J1225" s="191"/>
      <c r="K1225" s="191"/>
      <c r="L1225" s="196"/>
      <c r="M1225" s="197"/>
      <c r="N1225" s="198"/>
      <c r="O1225" s="198"/>
      <c r="P1225" s="198"/>
      <c r="Q1225" s="198"/>
      <c r="R1225" s="198"/>
      <c r="S1225" s="198"/>
      <c r="T1225" s="199"/>
      <c r="AT1225" s="200" t="s">
        <v>165</v>
      </c>
      <c r="AU1225" s="200" t="s">
        <v>86</v>
      </c>
      <c r="AV1225" s="13" t="s">
        <v>84</v>
      </c>
      <c r="AW1225" s="13" t="s">
        <v>37</v>
      </c>
      <c r="AX1225" s="13" t="s">
        <v>76</v>
      </c>
      <c r="AY1225" s="200" t="s">
        <v>157</v>
      </c>
    </row>
    <row r="1226" spans="2:51" s="14" customFormat="1" ht="10">
      <c r="B1226" s="201"/>
      <c r="C1226" s="202"/>
      <c r="D1226" s="192" t="s">
        <v>165</v>
      </c>
      <c r="E1226" s="203" t="s">
        <v>19</v>
      </c>
      <c r="F1226" s="204" t="s">
        <v>1254</v>
      </c>
      <c r="G1226" s="202"/>
      <c r="H1226" s="205">
        <v>67.343</v>
      </c>
      <c r="I1226" s="206"/>
      <c r="J1226" s="202"/>
      <c r="K1226" s="202"/>
      <c r="L1226" s="207"/>
      <c r="M1226" s="208"/>
      <c r="N1226" s="209"/>
      <c r="O1226" s="209"/>
      <c r="P1226" s="209"/>
      <c r="Q1226" s="209"/>
      <c r="R1226" s="209"/>
      <c r="S1226" s="209"/>
      <c r="T1226" s="210"/>
      <c r="AT1226" s="211" t="s">
        <v>165</v>
      </c>
      <c r="AU1226" s="211" t="s">
        <v>86</v>
      </c>
      <c r="AV1226" s="14" t="s">
        <v>86</v>
      </c>
      <c r="AW1226" s="14" t="s">
        <v>37</v>
      </c>
      <c r="AX1226" s="14" t="s">
        <v>76</v>
      </c>
      <c r="AY1226" s="211" t="s">
        <v>157</v>
      </c>
    </row>
    <row r="1227" spans="2:51" s="15" customFormat="1" ht="10">
      <c r="B1227" s="217"/>
      <c r="C1227" s="218"/>
      <c r="D1227" s="192" t="s">
        <v>165</v>
      </c>
      <c r="E1227" s="219" t="s">
        <v>19</v>
      </c>
      <c r="F1227" s="220" t="s">
        <v>183</v>
      </c>
      <c r="G1227" s="218"/>
      <c r="H1227" s="221">
        <v>290.888</v>
      </c>
      <c r="I1227" s="222"/>
      <c r="J1227" s="218"/>
      <c r="K1227" s="218"/>
      <c r="L1227" s="223"/>
      <c r="M1227" s="224"/>
      <c r="N1227" s="225"/>
      <c r="O1227" s="225"/>
      <c r="P1227" s="225"/>
      <c r="Q1227" s="225"/>
      <c r="R1227" s="225"/>
      <c r="S1227" s="225"/>
      <c r="T1227" s="226"/>
      <c r="AT1227" s="227" t="s">
        <v>165</v>
      </c>
      <c r="AU1227" s="227" t="s">
        <v>86</v>
      </c>
      <c r="AV1227" s="15" t="s">
        <v>163</v>
      </c>
      <c r="AW1227" s="15" t="s">
        <v>37</v>
      </c>
      <c r="AX1227" s="15" t="s">
        <v>84</v>
      </c>
      <c r="AY1227" s="227" t="s">
        <v>157</v>
      </c>
    </row>
    <row r="1228" spans="1:65" s="2" customFormat="1" ht="19.75" customHeight="1">
      <c r="A1228" s="36"/>
      <c r="B1228" s="37"/>
      <c r="C1228" s="239" t="s">
        <v>1255</v>
      </c>
      <c r="D1228" s="239" t="s">
        <v>311</v>
      </c>
      <c r="E1228" s="240" t="s">
        <v>1256</v>
      </c>
      <c r="F1228" s="241" t="s">
        <v>1257</v>
      </c>
      <c r="G1228" s="242" t="s">
        <v>162</v>
      </c>
      <c r="H1228" s="243">
        <v>146</v>
      </c>
      <c r="I1228" s="244"/>
      <c r="J1228" s="245">
        <f>ROUND(I1228*H1228,2)</f>
        <v>0</v>
      </c>
      <c r="K1228" s="246"/>
      <c r="L1228" s="247"/>
      <c r="M1228" s="248" t="s">
        <v>19</v>
      </c>
      <c r="N1228" s="249" t="s">
        <v>47</v>
      </c>
      <c r="O1228" s="66"/>
      <c r="P1228" s="186">
        <f>O1228*H1228</f>
        <v>0</v>
      </c>
      <c r="Q1228" s="186">
        <v>0.00124</v>
      </c>
      <c r="R1228" s="186">
        <f>Q1228*H1228</f>
        <v>0.18104</v>
      </c>
      <c r="S1228" s="186">
        <v>0</v>
      </c>
      <c r="T1228" s="187">
        <f>S1228*H1228</f>
        <v>0</v>
      </c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R1228" s="188" t="s">
        <v>211</v>
      </c>
      <c r="AT1228" s="188" t="s">
        <v>311</v>
      </c>
      <c r="AU1228" s="188" t="s">
        <v>86</v>
      </c>
      <c r="AY1228" s="19" t="s">
        <v>157</v>
      </c>
      <c r="BE1228" s="189">
        <f>IF(N1228="základní",J1228,0)</f>
        <v>0</v>
      </c>
      <c r="BF1228" s="189">
        <f>IF(N1228="snížená",J1228,0)</f>
        <v>0</v>
      </c>
      <c r="BG1228" s="189">
        <f>IF(N1228="zákl. přenesená",J1228,0)</f>
        <v>0</v>
      </c>
      <c r="BH1228" s="189">
        <f>IF(N1228="sníž. přenesená",J1228,0)</f>
        <v>0</v>
      </c>
      <c r="BI1228" s="189">
        <f>IF(N1228="nulová",J1228,0)</f>
        <v>0</v>
      </c>
      <c r="BJ1228" s="19" t="s">
        <v>84</v>
      </c>
      <c r="BK1228" s="189">
        <f>ROUND(I1228*H1228,2)</f>
        <v>0</v>
      </c>
      <c r="BL1228" s="19" t="s">
        <v>163</v>
      </c>
      <c r="BM1228" s="188" t="s">
        <v>1258</v>
      </c>
    </row>
    <row r="1229" spans="2:51" s="13" customFormat="1" ht="10">
      <c r="B1229" s="190"/>
      <c r="C1229" s="191"/>
      <c r="D1229" s="192" t="s">
        <v>165</v>
      </c>
      <c r="E1229" s="193" t="s">
        <v>19</v>
      </c>
      <c r="F1229" s="194" t="s">
        <v>289</v>
      </c>
      <c r="G1229" s="191"/>
      <c r="H1229" s="193" t="s">
        <v>19</v>
      </c>
      <c r="I1229" s="195"/>
      <c r="J1229" s="191"/>
      <c r="K1229" s="191"/>
      <c r="L1229" s="196"/>
      <c r="M1229" s="197"/>
      <c r="N1229" s="198"/>
      <c r="O1229" s="198"/>
      <c r="P1229" s="198"/>
      <c r="Q1229" s="198"/>
      <c r="R1229" s="198"/>
      <c r="S1229" s="198"/>
      <c r="T1229" s="199"/>
      <c r="AT1229" s="200" t="s">
        <v>165</v>
      </c>
      <c r="AU1229" s="200" t="s">
        <v>86</v>
      </c>
      <c r="AV1229" s="13" t="s">
        <v>84</v>
      </c>
      <c r="AW1229" s="13" t="s">
        <v>37</v>
      </c>
      <c r="AX1229" s="13" t="s">
        <v>76</v>
      </c>
      <c r="AY1229" s="200" t="s">
        <v>157</v>
      </c>
    </row>
    <row r="1230" spans="2:51" s="13" customFormat="1" ht="10">
      <c r="B1230" s="190"/>
      <c r="C1230" s="191"/>
      <c r="D1230" s="192" t="s">
        <v>165</v>
      </c>
      <c r="E1230" s="193" t="s">
        <v>19</v>
      </c>
      <c r="F1230" s="194" t="s">
        <v>853</v>
      </c>
      <c r="G1230" s="191"/>
      <c r="H1230" s="193" t="s">
        <v>19</v>
      </c>
      <c r="I1230" s="195"/>
      <c r="J1230" s="191"/>
      <c r="K1230" s="191"/>
      <c r="L1230" s="196"/>
      <c r="M1230" s="197"/>
      <c r="N1230" s="198"/>
      <c r="O1230" s="198"/>
      <c r="P1230" s="198"/>
      <c r="Q1230" s="198"/>
      <c r="R1230" s="198"/>
      <c r="S1230" s="198"/>
      <c r="T1230" s="199"/>
      <c r="AT1230" s="200" t="s">
        <v>165</v>
      </c>
      <c r="AU1230" s="200" t="s">
        <v>86</v>
      </c>
      <c r="AV1230" s="13" t="s">
        <v>84</v>
      </c>
      <c r="AW1230" s="13" t="s">
        <v>37</v>
      </c>
      <c r="AX1230" s="13" t="s">
        <v>76</v>
      </c>
      <c r="AY1230" s="200" t="s">
        <v>157</v>
      </c>
    </row>
    <row r="1231" spans="2:51" s="13" customFormat="1" ht="10">
      <c r="B1231" s="190"/>
      <c r="C1231" s="191"/>
      <c r="D1231" s="192" t="s">
        <v>165</v>
      </c>
      <c r="E1231" s="193" t="s">
        <v>19</v>
      </c>
      <c r="F1231" s="194" t="s">
        <v>1249</v>
      </c>
      <c r="G1231" s="191"/>
      <c r="H1231" s="193" t="s">
        <v>19</v>
      </c>
      <c r="I1231" s="195"/>
      <c r="J1231" s="191"/>
      <c r="K1231" s="191"/>
      <c r="L1231" s="196"/>
      <c r="M1231" s="197"/>
      <c r="N1231" s="198"/>
      <c r="O1231" s="198"/>
      <c r="P1231" s="198"/>
      <c r="Q1231" s="198"/>
      <c r="R1231" s="198"/>
      <c r="S1231" s="198"/>
      <c r="T1231" s="199"/>
      <c r="AT1231" s="200" t="s">
        <v>165</v>
      </c>
      <c r="AU1231" s="200" t="s">
        <v>86</v>
      </c>
      <c r="AV1231" s="13" t="s">
        <v>84</v>
      </c>
      <c r="AW1231" s="13" t="s">
        <v>37</v>
      </c>
      <c r="AX1231" s="13" t="s">
        <v>76</v>
      </c>
      <c r="AY1231" s="200" t="s">
        <v>157</v>
      </c>
    </row>
    <row r="1232" spans="2:51" s="14" customFormat="1" ht="10">
      <c r="B1232" s="201"/>
      <c r="C1232" s="202"/>
      <c r="D1232" s="192" t="s">
        <v>165</v>
      </c>
      <c r="E1232" s="203" t="s">
        <v>19</v>
      </c>
      <c r="F1232" s="204" t="s">
        <v>1259</v>
      </c>
      <c r="G1232" s="202"/>
      <c r="H1232" s="205">
        <v>146</v>
      </c>
      <c r="I1232" s="206"/>
      <c r="J1232" s="202"/>
      <c r="K1232" s="202"/>
      <c r="L1232" s="207"/>
      <c r="M1232" s="208"/>
      <c r="N1232" s="209"/>
      <c r="O1232" s="209"/>
      <c r="P1232" s="209"/>
      <c r="Q1232" s="209"/>
      <c r="R1232" s="209"/>
      <c r="S1232" s="209"/>
      <c r="T1232" s="210"/>
      <c r="AT1232" s="211" t="s">
        <v>165</v>
      </c>
      <c r="AU1232" s="211" t="s">
        <v>86</v>
      </c>
      <c r="AV1232" s="14" t="s">
        <v>86</v>
      </c>
      <c r="AW1232" s="14" t="s">
        <v>37</v>
      </c>
      <c r="AX1232" s="14" t="s">
        <v>84</v>
      </c>
      <c r="AY1232" s="211" t="s">
        <v>157</v>
      </c>
    </row>
    <row r="1233" spans="1:65" s="2" customFormat="1" ht="14.4" customHeight="1">
      <c r="A1233" s="36"/>
      <c r="B1233" s="37"/>
      <c r="C1233" s="176" t="s">
        <v>1260</v>
      </c>
      <c r="D1233" s="176" t="s">
        <v>159</v>
      </c>
      <c r="E1233" s="177" t="s">
        <v>1261</v>
      </c>
      <c r="F1233" s="178" t="s">
        <v>1262</v>
      </c>
      <c r="G1233" s="179" t="s">
        <v>224</v>
      </c>
      <c r="H1233" s="180">
        <v>27.223</v>
      </c>
      <c r="I1233" s="181"/>
      <c r="J1233" s="182">
        <f>ROUND(I1233*H1233,2)</f>
        <v>0</v>
      </c>
      <c r="K1233" s="183"/>
      <c r="L1233" s="41"/>
      <c r="M1233" s="184" t="s">
        <v>19</v>
      </c>
      <c r="N1233" s="185" t="s">
        <v>47</v>
      </c>
      <c r="O1233" s="66"/>
      <c r="P1233" s="186">
        <f>O1233*H1233</f>
        <v>0</v>
      </c>
      <c r="Q1233" s="186">
        <v>0</v>
      </c>
      <c r="R1233" s="186">
        <f>Q1233*H1233</f>
        <v>0</v>
      </c>
      <c r="S1233" s="186">
        <v>0</v>
      </c>
      <c r="T1233" s="187">
        <f>S1233*H1233</f>
        <v>0</v>
      </c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R1233" s="188" t="s">
        <v>163</v>
      </c>
      <c r="AT1233" s="188" t="s">
        <v>159</v>
      </c>
      <c r="AU1233" s="188" t="s">
        <v>86</v>
      </c>
      <c r="AY1233" s="19" t="s">
        <v>157</v>
      </c>
      <c r="BE1233" s="189">
        <f>IF(N1233="základní",J1233,0)</f>
        <v>0</v>
      </c>
      <c r="BF1233" s="189">
        <f>IF(N1233="snížená",J1233,0)</f>
        <v>0</v>
      </c>
      <c r="BG1233" s="189">
        <f>IF(N1233="zákl. přenesená",J1233,0)</f>
        <v>0</v>
      </c>
      <c r="BH1233" s="189">
        <f>IF(N1233="sníž. přenesená",J1233,0)</f>
        <v>0</v>
      </c>
      <c r="BI1233" s="189">
        <f>IF(N1233="nulová",J1233,0)</f>
        <v>0</v>
      </c>
      <c r="BJ1233" s="19" t="s">
        <v>84</v>
      </c>
      <c r="BK1233" s="189">
        <f>ROUND(I1233*H1233,2)</f>
        <v>0</v>
      </c>
      <c r="BL1233" s="19" t="s">
        <v>163</v>
      </c>
      <c r="BM1233" s="188" t="s">
        <v>1263</v>
      </c>
    </row>
    <row r="1234" spans="1:47" s="2" customFormat="1" ht="10">
      <c r="A1234" s="36"/>
      <c r="B1234" s="37"/>
      <c r="C1234" s="38"/>
      <c r="D1234" s="212" t="s">
        <v>178</v>
      </c>
      <c r="E1234" s="38"/>
      <c r="F1234" s="213" t="s">
        <v>1264</v>
      </c>
      <c r="G1234" s="38"/>
      <c r="H1234" s="38"/>
      <c r="I1234" s="214"/>
      <c r="J1234" s="38"/>
      <c r="K1234" s="38"/>
      <c r="L1234" s="41"/>
      <c r="M1234" s="215"/>
      <c r="N1234" s="216"/>
      <c r="O1234" s="66"/>
      <c r="P1234" s="66"/>
      <c r="Q1234" s="66"/>
      <c r="R1234" s="66"/>
      <c r="S1234" s="66"/>
      <c r="T1234" s="67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T1234" s="19" t="s">
        <v>178</v>
      </c>
      <c r="AU1234" s="19" t="s">
        <v>86</v>
      </c>
    </row>
    <row r="1235" spans="2:51" s="13" customFormat="1" ht="10">
      <c r="B1235" s="190"/>
      <c r="C1235" s="191"/>
      <c r="D1235" s="192" t="s">
        <v>165</v>
      </c>
      <c r="E1235" s="193" t="s">
        <v>19</v>
      </c>
      <c r="F1235" s="194" t="s">
        <v>166</v>
      </c>
      <c r="G1235" s="191"/>
      <c r="H1235" s="193" t="s">
        <v>19</v>
      </c>
      <c r="I1235" s="195"/>
      <c r="J1235" s="191"/>
      <c r="K1235" s="191"/>
      <c r="L1235" s="196"/>
      <c r="M1235" s="197"/>
      <c r="N1235" s="198"/>
      <c r="O1235" s="198"/>
      <c r="P1235" s="198"/>
      <c r="Q1235" s="198"/>
      <c r="R1235" s="198"/>
      <c r="S1235" s="198"/>
      <c r="T1235" s="199"/>
      <c r="AT1235" s="200" t="s">
        <v>165</v>
      </c>
      <c r="AU1235" s="200" t="s">
        <v>86</v>
      </c>
      <c r="AV1235" s="13" t="s">
        <v>84</v>
      </c>
      <c r="AW1235" s="13" t="s">
        <v>37</v>
      </c>
      <c r="AX1235" s="13" t="s">
        <v>76</v>
      </c>
      <c r="AY1235" s="200" t="s">
        <v>157</v>
      </c>
    </row>
    <row r="1236" spans="2:51" s="13" customFormat="1" ht="10">
      <c r="B1236" s="190"/>
      <c r="C1236" s="191"/>
      <c r="D1236" s="192" t="s">
        <v>165</v>
      </c>
      <c r="E1236" s="193" t="s">
        <v>19</v>
      </c>
      <c r="F1236" s="194" t="s">
        <v>1265</v>
      </c>
      <c r="G1236" s="191"/>
      <c r="H1236" s="193" t="s">
        <v>19</v>
      </c>
      <c r="I1236" s="195"/>
      <c r="J1236" s="191"/>
      <c r="K1236" s="191"/>
      <c r="L1236" s="196"/>
      <c r="M1236" s="197"/>
      <c r="N1236" s="198"/>
      <c r="O1236" s="198"/>
      <c r="P1236" s="198"/>
      <c r="Q1236" s="198"/>
      <c r="R1236" s="198"/>
      <c r="S1236" s="198"/>
      <c r="T1236" s="199"/>
      <c r="AT1236" s="200" t="s">
        <v>165</v>
      </c>
      <c r="AU1236" s="200" t="s">
        <v>86</v>
      </c>
      <c r="AV1236" s="13" t="s">
        <v>84</v>
      </c>
      <c r="AW1236" s="13" t="s">
        <v>37</v>
      </c>
      <c r="AX1236" s="13" t="s">
        <v>76</v>
      </c>
      <c r="AY1236" s="200" t="s">
        <v>157</v>
      </c>
    </row>
    <row r="1237" spans="2:51" s="14" customFormat="1" ht="10">
      <c r="B1237" s="201"/>
      <c r="C1237" s="202"/>
      <c r="D1237" s="192" t="s">
        <v>165</v>
      </c>
      <c r="E1237" s="203" t="s">
        <v>19</v>
      </c>
      <c r="F1237" s="204" t="s">
        <v>1266</v>
      </c>
      <c r="G1237" s="202"/>
      <c r="H1237" s="205">
        <v>17.283</v>
      </c>
      <c r="I1237" s="206"/>
      <c r="J1237" s="202"/>
      <c r="K1237" s="202"/>
      <c r="L1237" s="207"/>
      <c r="M1237" s="208"/>
      <c r="N1237" s="209"/>
      <c r="O1237" s="209"/>
      <c r="P1237" s="209"/>
      <c r="Q1237" s="209"/>
      <c r="R1237" s="209"/>
      <c r="S1237" s="209"/>
      <c r="T1237" s="210"/>
      <c r="AT1237" s="211" t="s">
        <v>165</v>
      </c>
      <c r="AU1237" s="211" t="s">
        <v>86</v>
      </c>
      <c r="AV1237" s="14" t="s">
        <v>86</v>
      </c>
      <c r="AW1237" s="14" t="s">
        <v>37</v>
      </c>
      <c r="AX1237" s="14" t="s">
        <v>76</v>
      </c>
      <c r="AY1237" s="211" t="s">
        <v>157</v>
      </c>
    </row>
    <row r="1238" spans="2:51" s="13" customFormat="1" ht="10">
      <c r="B1238" s="190"/>
      <c r="C1238" s="191"/>
      <c r="D1238" s="192" t="s">
        <v>165</v>
      </c>
      <c r="E1238" s="193" t="s">
        <v>19</v>
      </c>
      <c r="F1238" s="194" t="s">
        <v>1267</v>
      </c>
      <c r="G1238" s="191"/>
      <c r="H1238" s="193" t="s">
        <v>19</v>
      </c>
      <c r="I1238" s="195"/>
      <c r="J1238" s="191"/>
      <c r="K1238" s="191"/>
      <c r="L1238" s="196"/>
      <c r="M1238" s="197"/>
      <c r="N1238" s="198"/>
      <c r="O1238" s="198"/>
      <c r="P1238" s="198"/>
      <c r="Q1238" s="198"/>
      <c r="R1238" s="198"/>
      <c r="S1238" s="198"/>
      <c r="T1238" s="199"/>
      <c r="AT1238" s="200" t="s">
        <v>165</v>
      </c>
      <c r="AU1238" s="200" t="s">
        <v>86</v>
      </c>
      <c r="AV1238" s="13" t="s">
        <v>84</v>
      </c>
      <c r="AW1238" s="13" t="s">
        <v>37</v>
      </c>
      <c r="AX1238" s="13" t="s">
        <v>76</v>
      </c>
      <c r="AY1238" s="200" t="s">
        <v>157</v>
      </c>
    </row>
    <row r="1239" spans="2:51" s="14" customFormat="1" ht="10">
      <c r="B1239" s="201"/>
      <c r="C1239" s="202"/>
      <c r="D1239" s="192" t="s">
        <v>165</v>
      </c>
      <c r="E1239" s="203" t="s">
        <v>19</v>
      </c>
      <c r="F1239" s="204" t="s">
        <v>1268</v>
      </c>
      <c r="G1239" s="202"/>
      <c r="H1239" s="205">
        <v>9.94</v>
      </c>
      <c r="I1239" s="206"/>
      <c r="J1239" s="202"/>
      <c r="K1239" s="202"/>
      <c r="L1239" s="207"/>
      <c r="M1239" s="208"/>
      <c r="N1239" s="209"/>
      <c r="O1239" s="209"/>
      <c r="P1239" s="209"/>
      <c r="Q1239" s="209"/>
      <c r="R1239" s="209"/>
      <c r="S1239" s="209"/>
      <c r="T1239" s="210"/>
      <c r="AT1239" s="211" t="s">
        <v>165</v>
      </c>
      <c r="AU1239" s="211" t="s">
        <v>86</v>
      </c>
      <c r="AV1239" s="14" t="s">
        <v>86</v>
      </c>
      <c r="AW1239" s="14" t="s">
        <v>37</v>
      </c>
      <c r="AX1239" s="14" t="s">
        <v>76</v>
      </c>
      <c r="AY1239" s="211" t="s">
        <v>157</v>
      </c>
    </row>
    <row r="1240" spans="2:51" s="15" customFormat="1" ht="10">
      <c r="B1240" s="217"/>
      <c r="C1240" s="218"/>
      <c r="D1240" s="192" t="s">
        <v>165</v>
      </c>
      <c r="E1240" s="219" t="s">
        <v>19</v>
      </c>
      <c r="F1240" s="220" t="s">
        <v>183</v>
      </c>
      <c r="G1240" s="218"/>
      <c r="H1240" s="221">
        <v>27.223</v>
      </c>
      <c r="I1240" s="222"/>
      <c r="J1240" s="218"/>
      <c r="K1240" s="218"/>
      <c r="L1240" s="223"/>
      <c r="M1240" s="224"/>
      <c r="N1240" s="225"/>
      <c r="O1240" s="225"/>
      <c r="P1240" s="225"/>
      <c r="Q1240" s="225"/>
      <c r="R1240" s="225"/>
      <c r="S1240" s="225"/>
      <c r="T1240" s="226"/>
      <c r="AT1240" s="227" t="s">
        <v>165</v>
      </c>
      <c r="AU1240" s="227" t="s">
        <v>86</v>
      </c>
      <c r="AV1240" s="15" t="s">
        <v>163</v>
      </c>
      <c r="AW1240" s="15" t="s">
        <v>37</v>
      </c>
      <c r="AX1240" s="15" t="s">
        <v>84</v>
      </c>
      <c r="AY1240" s="227" t="s">
        <v>157</v>
      </c>
    </row>
    <row r="1241" spans="1:65" s="2" customFormat="1" ht="22.25" customHeight="1">
      <c r="A1241" s="36"/>
      <c r="B1241" s="37"/>
      <c r="C1241" s="176" t="s">
        <v>1269</v>
      </c>
      <c r="D1241" s="176" t="s">
        <v>159</v>
      </c>
      <c r="E1241" s="177" t="s">
        <v>1270</v>
      </c>
      <c r="F1241" s="178" t="s">
        <v>1271</v>
      </c>
      <c r="G1241" s="179" t="s">
        <v>162</v>
      </c>
      <c r="H1241" s="180">
        <v>9</v>
      </c>
      <c r="I1241" s="181"/>
      <c r="J1241" s="182">
        <f>ROUND(I1241*H1241,2)</f>
        <v>0</v>
      </c>
      <c r="K1241" s="183"/>
      <c r="L1241" s="41"/>
      <c r="M1241" s="184" t="s">
        <v>19</v>
      </c>
      <c r="N1241" s="185" t="s">
        <v>47</v>
      </c>
      <c r="O1241" s="66"/>
      <c r="P1241" s="186">
        <f>O1241*H1241</f>
        <v>0</v>
      </c>
      <c r="Q1241" s="186">
        <v>0.09716</v>
      </c>
      <c r="R1241" s="186">
        <f>Q1241*H1241</f>
        <v>0.87444</v>
      </c>
      <c r="S1241" s="186">
        <v>0</v>
      </c>
      <c r="T1241" s="187">
        <f>S1241*H1241</f>
        <v>0</v>
      </c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R1241" s="188" t="s">
        <v>163</v>
      </c>
      <c r="AT1241" s="188" t="s">
        <v>159</v>
      </c>
      <c r="AU1241" s="188" t="s">
        <v>86</v>
      </c>
      <c r="AY1241" s="19" t="s">
        <v>157</v>
      </c>
      <c r="BE1241" s="189">
        <f>IF(N1241="základní",J1241,0)</f>
        <v>0</v>
      </c>
      <c r="BF1241" s="189">
        <f>IF(N1241="snížená",J1241,0)</f>
        <v>0</v>
      </c>
      <c r="BG1241" s="189">
        <f>IF(N1241="zákl. přenesená",J1241,0)</f>
        <v>0</v>
      </c>
      <c r="BH1241" s="189">
        <f>IF(N1241="sníž. přenesená",J1241,0)</f>
        <v>0</v>
      </c>
      <c r="BI1241" s="189">
        <f>IF(N1241="nulová",J1241,0)</f>
        <v>0</v>
      </c>
      <c r="BJ1241" s="19" t="s">
        <v>84</v>
      </c>
      <c r="BK1241" s="189">
        <f>ROUND(I1241*H1241,2)</f>
        <v>0</v>
      </c>
      <c r="BL1241" s="19" t="s">
        <v>163</v>
      </c>
      <c r="BM1241" s="188" t="s">
        <v>1272</v>
      </c>
    </row>
    <row r="1242" spans="1:47" s="2" customFormat="1" ht="10">
      <c r="A1242" s="36"/>
      <c r="B1242" s="37"/>
      <c r="C1242" s="38"/>
      <c r="D1242" s="212" t="s">
        <v>178</v>
      </c>
      <c r="E1242" s="38"/>
      <c r="F1242" s="213" t="s">
        <v>1273</v>
      </c>
      <c r="G1242" s="38"/>
      <c r="H1242" s="38"/>
      <c r="I1242" s="214"/>
      <c r="J1242" s="38"/>
      <c r="K1242" s="38"/>
      <c r="L1242" s="41"/>
      <c r="M1242" s="215"/>
      <c r="N1242" s="216"/>
      <c r="O1242" s="66"/>
      <c r="P1242" s="66"/>
      <c r="Q1242" s="66"/>
      <c r="R1242" s="66"/>
      <c r="S1242" s="66"/>
      <c r="T1242" s="67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T1242" s="19" t="s">
        <v>178</v>
      </c>
      <c r="AU1242" s="19" t="s">
        <v>86</v>
      </c>
    </row>
    <row r="1243" spans="2:51" s="13" customFormat="1" ht="10">
      <c r="B1243" s="190"/>
      <c r="C1243" s="191"/>
      <c r="D1243" s="192" t="s">
        <v>165</v>
      </c>
      <c r="E1243" s="193" t="s">
        <v>19</v>
      </c>
      <c r="F1243" s="194" t="s">
        <v>289</v>
      </c>
      <c r="G1243" s="191"/>
      <c r="H1243" s="193" t="s">
        <v>19</v>
      </c>
      <c r="I1243" s="195"/>
      <c r="J1243" s="191"/>
      <c r="K1243" s="191"/>
      <c r="L1243" s="196"/>
      <c r="M1243" s="197"/>
      <c r="N1243" s="198"/>
      <c r="O1243" s="198"/>
      <c r="P1243" s="198"/>
      <c r="Q1243" s="198"/>
      <c r="R1243" s="198"/>
      <c r="S1243" s="198"/>
      <c r="T1243" s="199"/>
      <c r="AT1243" s="200" t="s">
        <v>165</v>
      </c>
      <c r="AU1243" s="200" t="s">
        <v>86</v>
      </c>
      <c r="AV1243" s="13" t="s">
        <v>84</v>
      </c>
      <c r="AW1243" s="13" t="s">
        <v>37</v>
      </c>
      <c r="AX1243" s="13" t="s">
        <v>76</v>
      </c>
      <c r="AY1243" s="200" t="s">
        <v>157</v>
      </c>
    </row>
    <row r="1244" spans="2:51" s="13" customFormat="1" ht="10">
      <c r="B1244" s="190"/>
      <c r="C1244" s="191"/>
      <c r="D1244" s="192" t="s">
        <v>165</v>
      </c>
      <c r="E1244" s="193" t="s">
        <v>19</v>
      </c>
      <c r="F1244" s="194" t="s">
        <v>853</v>
      </c>
      <c r="G1244" s="191"/>
      <c r="H1244" s="193" t="s">
        <v>19</v>
      </c>
      <c r="I1244" s="195"/>
      <c r="J1244" s="191"/>
      <c r="K1244" s="191"/>
      <c r="L1244" s="196"/>
      <c r="M1244" s="197"/>
      <c r="N1244" s="198"/>
      <c r="O1244" s="198"/>
      <c r="P1244" s="198"/>
      <c r="Q1244" s="198"/>
      <c r="R1244" s="198"/>
      <c r="S1244" s="198"/>
      <c r="T1244" s="199"/>
      <c r="AT1244" s="200" t="s">
        <v>165</v>
      </c>
      <c r="AU1244" s="200" t="s">
        <v>86</v>
      </c>
      <c r="AV1244" s="13" t="s">
        <v>84</v>
      </c>
      <c r="AW1244" s="13" t="s">
        <v>37</v>
      </c>
      <c r="AX1244" s="13" t="s">
        <v>76</v>
      </c>
      <c r="AY1244" s="200" t="s">
        <v>157</v>
      </c>
    </row>
    <row r="1245" spans="2:51" s="13" customFormat="1" ht="10">
      <c r="B1245" s="190"/>
      <c r="C1245" s="191"/>
      <c r="D1245" s="192" t="s">
        <v>165</v>
      </c>
      <c r="E1245" s="193" t="s">
        <v>19</v>
      </c>
      <c r="F1245" s="194" t="s">
        <v>1274</v>
      </c>
      <c r="G1245" s="191"/>
      <c r="H1245" s="193" t="s">
        <v>19</v>
      </c>
      <c r="I1245" s="195"/>
      <c r="J1245" s="191"/>
      <c r="K1245" s="191"/>
      <c r="L1245" s="196"/>
      <c r="M1245" s="197"/>
      <c r="N1245" s="198"/>
      <c r="O1245" s="198"/>
      <c r="P1245" s="198"/>
      <c r="Q1245" s="198"/>
      <c r="R1245" s="198"/>
      <c r="S1245" s="198"/>
      <c r="T1245" s="199"/>
      <c r="AT1245" s="200" t="s">
        <v>165</v>
      </c>
      <c r="AU1245" s="200" t="s">
        <v>86</v>
      </c>
      <c r="AV1245" s="13" t="s">
        <v>84</v>
      </c>
      <c r="AW1245" s="13" t="s">
        <v>37</v>
      </c>
      <c r="AX1245" s="13" t="s">
        <v>76</v>
      </c>
      <c r="AY1245" s="200" t="s">
        <v>157</v>
      </c>
    </row>
    <row r="1246" spans="2:51" s="14" customFormat="1" ht="10">
      <c r="B1246" s="201"/>
      <c r="C1246" s="202"/>
      <c r="D1246" s="192" t="s">
        <v>165</v>
      </c>
      <c r="E1246" s="203" t="s">
        <v>19</v>
      </c>
      <c r="F1246" s="204" t="s">
        <v>1275</v>
      </c>
      <c r="G1246" s="202"/>
      <c r="H1246" s="205">
        <v>9</v>
      </c>
      <c r="I1246" s="206"/>
      <c r="J1246" s="202"/>
      <c r="K1246" s="202"/>
      <c r="L1246" s="207"/>
      <c r="M1246" s="208"/>
      <c r="N1246" s="209"/>
      <c r="O1246" s="209"/>
      <c r="P1246" s="209"/>
      <c r="Q1246" s="209"/>
      <c r="R1246" s="209"/>
      <c r="S1246" s="209"/>
      <c r="T1246" s="210"/>
      <c r="AT1246" s="211" t="s">
        <v>165</v>
      </c>
      <c r="AU1246" s="211" t="s">
        <v>86</v>
      </c>
      <c r="AV1246" s="14" t="s">
        <v>86</v>
      </c>
      <c r="AW1246" s="14" t="s">
        <v>37</v>
      </c>
      <c r="AX1246" s="14" t="s">
        <v>84</v>
      </c>
      <c r="AY1246" s="211" t="s">
        <v>157</v>
      </c>
    </row>
    <row r="1247" spans="1:65" s="2" customFormat="1" ht="14.4" customHeight="1">
      <c r="A1247" s="36"/>
      <c r="B1247" s="37"/>
      <c r="C1247" s="239" t="s">
        <v>1276</v>
      </c>
      <c r="D1247" s="239" t="s">
        <v>311</v>
      </c>
      <c r="E1247" s="240" t="s">
        <v>1277</v>
      </c>
      <c r="F1247" s="241" t="s">
        <v>1278</v>
      </c>
      <c r="G1247" s="242" t="s">
        <v>162</v>
      </c>
      <c r="H1247" s="243">
        <v>9</v>
      </c>
      <c r="I1247" s="244"/>
      <c r="J1247" s="245">
        <f>ROUND(I1247*H1247,2)</f>
        <v>0</v>
      </c>
      <c r="K1247" s="246"/>
      <c r="L1247" s="247"/>
      <c r="M1247" s="248" t="s">
        <v>19</v>
      </c>
      <c r="N1247" s="249" t="s">
        <v>47</v>
      </c>
      <c r="O1247" s="66"/>
      <c r="P1247" s="186">
        <f>O1247*H1247</f>
        <v>0</v>
      </c>
      <c r="Q1247" s="186">
        <v>0.052</v>
      </c>
      <c r="R1247" s="186">
        <f>Q1247*H1247</f>
        <v>0.46799999999999997</v>
      </c>
      <c r="S1247" s="186">
        <v>0</v>
      </c>
      <c r="T1247" s="187">
        <f>S1247*H1247</f>
        <v>0</v>
      </c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R1247" s="188" t="s">
        <v>211</v>
      </c>
      <c r="AT1247" s="188" t="s">
        <v>311</v>
      </c>
      <c r="AU1247" s="188" t="s">
        <v>86</v>
      </c>
      <c r="AY1247" s="19" t="s">
        <v>157</v>
      </c>
      <c r="BE1247" s="189">
        <f>IF(N1247="základní",J1247,0)</f>
        <v>0</v>
      </c>
      <c r="BF1247" s="189">
        <f>IF(N1247="snížená",J1247,0)</f>
        <v>0</v>
      </c>
      <c r="BG1247" s="189">
        <f>IF(N1247="zákl. přenesená",J1247,0)</f>
        <v>0</v>
      </c>
      <c r="BH1247" s="189">
        <f>IF(N1247="sníž. přenesená",J1247,0)</f>
        <v>0</v>
      </c>
      <c r="BI1247" s="189">
        <f>IF(N1247="nulová",J1247,0)</f>
        <v>0</v>
      </c>
      <c r="BJ1247" s="19" t="s">
        <v>84</v>
      </c>
      <c r="BK1247" s="189">
        <f>ROUND(I1247*H1247,2)</f>
        <v>0</v>
      </c>
      <c r="BL1247" s="19" t="s">
        <v>163</v>
      </c>
      <c r="BM1247" s="188" t="s">
        <v>1279</v>
      </c>
    </row>
    <row r="1248" spans="2:51" s="13" customFormat="1" ht="10">
      <c r="B1248" s="190"/>
      <c r="C1248" s="191"/>
      <c r="D1248" s="192" t="s">
        <v>165</v>
      </c>
      <c r="E1248" s="193" t="s">
        <v>19</v>
      </c>
      <c r="F1248" s="194" t="s">
        <v>289</v>
      </c>
      <c r="G1248" s="191"/>
      <c r="H1248" s="193" t="s">
        <v>19</v>
      </c>
      <c r="I1248" s="195"/>
      <c r="J1248" s="191"/>
      <c r="K1248" s="191"/>
      <c r="L1248" s="196"/>
      <c r="M1248" s="197"/>
      <c r="N1248" s="198"/>
      <c r="O1248" s="198"/>
      <c r="P1248" s="198"/>
      <c r="Q1248" s="198"/>
      <c r="R1248" s="198"/>
      <c r="S1248" s="198"/>
      <c r="T1248" s="199"/>
      <c r="AT1248" s="200" t="s">
        <v>165</v>
      </c>
      <c r="AU1248" s="200" t="s">
        <v>86</v>
      </c>
      <c r="AV1248" s="13" t="s">
        <v>84</v>
      </c>
      <c r="AW1248" s="13" t="s">
        <v>37</v>
      </c>
      <c r="AX1248" s="13" t="s">
        <v>76</v>
      </c>
      <c r="AY1248" s="200" t="s">
        <v>157</v>
      </c>
    </row>
    <row r="1249" spans="2:51" s="13" customFormat="1" ht="10">
      <c r="B1249" s="190"/>
      <c r="C1249" s="191"/>
      <c r="D1249" s="192" t="s">
        <v>165</v>
      </c>
      <c r="E1249" s="193" t="s">
        <v>19</v>
      </c>
      <c r="F1249" s="194" t="s">
        <v>853</v>
      </c>
      <c r="G1249" s="191"/>
      <c r="H1249" s="193" t="s">
        <v>19</v>
      </c>
      <c r="I1249" s="195"/>
      <c r="J1249" s="191"/>
      <c r="K1249" s="191"/>
      <c r="L1249" s="196"/>
      <c r="M1249" s="197"/>
      <c r="N1249" s="198"/>
      <c r="O1249" s="198"/>
      <c r="P1249" s="198"/>
      <c r="Q1249" s="198"/>
      <c r="R1249" s="198"/>
      <c r="S1249" s="198"/>
      <c r="T1249" s="199"/>
      <c r="AT1249" s="200" t="s">
        <v>165</v>
      </c>
      <c r="AU1249" s="200" t="s">
        <v>86</v>
      </c>
      <c r="AV1249" s="13" t="s">
        <v>84</v>
      </c>
      <c r="AW1249" s="13" t="s">
        <v>37</v>
      </c>
      <c r="AX1249" s="13" t="s">
        <v>76</v>
      </c>
      <c r="AY1249" s="200" t="s">
        <v>157</v>
      </c>
    </row>
    <row r="1250" spans="2:51" s="13" customFormat="1" ht="10">
      <c r="B1250" s="190"/>
      <c r="C1250" s="191"/>
      <c r="D1250" s="192" t="s">
        <v>165</v>
      </c>
      <c r="E1250" s="193" t="s">
        <v>19</v>
      </c>
      <c r="F1250" s="194" t="s">
        <v>1274</v>
      </c>
      <c r="G1250" s="191"/>
      <c r="H1250" s="193" t="s">
        <v>19</v>
      </c>
      <c r="I1250" s="195"/>
      <c r="J1250" s="191"/>
      <c r="K1250" s="191"/>
      <c r="L1250" s="196"/>
      <c r="M1250" s="197"/>
      <c r="N1250" s="198"/>
      <c r="O1250" s="198"/>
      <c r="P1250" s="198"/>
      <c r="Q1250" s="198"/>
      <c r="R1250" s="198"/>
      <c r="S1250" s="198"/>
      <c r="T1250" s="199"/>
      <c r="AT1250" s="200" t="s">
        <v>165</v>
      </c>
      <c r="AU1250" s="200" t="s">
        <v>86</v>
      </c>
      <c r="AV1250" s="13" t="s">
        <v>84</v>
      </c>
      <c r="AW1250" s="13" t="s">
        <v>37</v>
      </c>
      <c r="AX1250" s="13" t="s">
        <v>76</v>
      </c>
      <c r="AY1250" s="200" t="s">
        <v>157</v>
      </c>
    </row>
    <row r="1251" spans="2:51" s="14" customFormat="1" ht="10">
      <c r="B1251" s="201"/>
      <c r="C1251" s="202"/>
      <c r="D1251" s="192" t="s">
        <v>165</v>
      </c>
      <c r="E1251" s="203" t="s">
        <v>19</v>
      </c>
      <c r="F1251" s="204" t="s">
        <v>1280</v>
      </c>
      <c r="G1251" s="202"/>
      <c r="H1251" s="205">
        <v>9</v>
      </c>
      <c r="I1251" s="206"/>
      <c r="J1251" s="202"/>
      <c r="K1251" s="202"/>
      <c r="L1251" s="207"/>
      <c r="M1251" s="208"/>
      <c r="N1251" s="209"/>
      <c r="O1251" s="209"/>
      <c r="P1251" s="209"/>
      <c r="Q1251" s="209"/>
      <c r="R1251" s="209"/>
      <c r="S1251" s="209"/>
      <c r="T1251" s="210"/>
      <c r="AT1251" s="211" t="s">
        <v>165</v>
      </c>
      <c r="AU1251" s="211" t="s">
        <v>86</v>
      </c>
      <c r="AV1251" s="14" t="s">
        <v>86</v>
      </c>
      <c r="AW1251" s="14" t="s">
        <v>37</v>
      </c>
      <c r="AX1251" s="14" t="s">
        <v>84</v>
      </c>
      <c r="AY1251" s="211" t="s">
        <v>157</v>
      </c>
    </row>
    <row r="1252" spans="1:65" s="2" customFormat="1" ht="22.25" customHeight="1">
      <c r="A1252" s="36"/>
      <c r="B1252" s="37"/>
      <c r="C1252" s="239" t="s">
        <v>1281</v>
      </c>
      <c r="D1252" s="239" t="s">
        <v>311</v>
      </c>
      <c r="E1252" s="240" t="s">
        <v>1282</v>
      </c>
      <c r="F1252" s="241" t="s">
        <v>1283</v>
      </c>
      <c r="G1252" s="242" t="s">
        <v>162</v>
      </c>
      <c r="H1252" s="243">
        <v>9</v>
      </c>
      <c r="I1252" s="244"/>
      <c r="J1252" s="245">
        <f>ROUND(I1252*H1252,2)</f>
        <v>0</v>
      </c>
      <c r="K1252" s="246"/>
      <c r="L1252" s="247"/>
      <c r="M1252" s="248" t="s">
        <v>19</v>
      </c>
      <c r="N1252" s="249" t="s">
        <v>47</v>
      </c>
      <c r="O1252" s="66"/>
      <c r="P1252" s="186">
        <f>O1252*H1252</f>
        <v>0</v>
      </c>
      <c r="Q1252" s="186">
        <v>0.052</v>
      </c>
      <c r="R1252" s="186">
        <f>Q1252*H1252</f>
        <v>0.46799999999999997</v>
      </c>
      <c r="S1252" s="186">
        <v>0</v>
      </c>
      <c r="T1252" s="187">
        <f>S1252*H1252</f>
        <v>0</v>
      </c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R1252" s="188" t="s">
        <v>211</v>
      </c>
      <c r="AT1252" s="188" t="s">
        <v>311</v>
      </c>
      <c r="AU1252" s="188" t="s">
        <v>86</v>
      </c>
      <c r="AY1252" s="19" t="s">
        <v>157</v>
      </c>
      <c r="BE1252" s="189">
        <f>IF(N1252="základní",J1252,0)</f>
        <v>0</v>
      </c>
      <c r="BF1252" s="189">
        <f>IF(N1252="snížená",J1252,0)</f>
        <v>0</v>
      </c>
      <c r="BG1252" s="189">
        <f>IF(N1252="zákl. přenesená",J1252,0)</f>
        <v>0</v>
      </c>
      <c r="BH1252" s="189">
        <f>IF(N1252="sníž. přenesená",J1252,0)</f>
        <v>0</v>
      </c>
      <c r="BI1252" s="189">
        <f>IF(N1252="nulová",J1252,0)</f>
        <v>0</v>
      </c>
      <c r="BJ1252" s="19" t="s">
        <v>84</v>
      </c>
      <c r="BK1252" s="189">
        <f>ROUND(I1252*H1252,2)</f>
        <v>0</v>
      </c>
      <c r="BL1252" s="19" t="s">
        <v>163</v>
      </c>
      <c r="BM1252" s="188" t="s">
        <v>1284</v>
      </c>
    </row>
    <row r="1253" spans="2:51" s="13" customFormat="1" ht="10">
      <c r="B1253" s="190"/>
      <c r="C1253" s="191"/>
      <c r="D1253" s="192" t="s">
        <v>165</v>
      </c>
      <c r="E1253" s="193" t="s">
        <v>19</v>
      </c>
      <c r="F1253" s="194" t="s">
        <v>289</v>
      </c>
      <c r="G1253" s="191"/>
      <c r="H1253" s="193" t="s">
        <v>19</v>
      </c>
      <c r="I1253" s="195"/>
      <c r="J1253" s="191"/>
      <c r="K1253" s="191"/>
      <c r="L1253" s="196"/>
      <c r="M1253" s="197"/>
      <c r="N1253" s="198"/>
      <c r="O1253" s="198"/>
      <c r="P1253" s="198"/>
      <c r="Q1253" s="198"/>
      <c r="R1253" s="198"/>
      <c r="S1253" s="198"/>
      <c r="T1253" s="199"/>
      <c r="AT1253" s="200" t="s">
        <v>165</v>
      </c>
      <c r="AU1253" s="200" t="s">
        <v>86</v>
      </c>
      <c r="AV1253" s="13" t="s">
        <v>84</v>
      </c>
      <c r="AW1253" s="13" t="s">
        <v>37</v>
      </c>
      <c r="AX1253" s="13" t="s">
        <v>76</v>
      </c>
      <c r="AY1253" s="200" t="s">
        <v>157</v>
      </c>
    </row>
    <row r="1254" spans="2:51" s="13" customFormat="1" ht="10">
      <c r="B1254" s="190"/>
      <c r="C1254" s="191"/>
      <c r="D1254" s="192" t="s">
        <v>165</v>
      </c>
      <c r="E1254" s="193" t="s">
        <v>19</v>
      </c>
      <c r="F1254" s="194" t="s">
        <v>853</v>
      </c>
      <c r="G1254" s="191"/>
      <c r="H1254" s="193" t="s">
        <v>19</v>
      </c>
      <c r="I1254" s="195"/>
      <c r="J1254" s="191"/>
      <c r="K1254" s="191"/>
      <c r="L1254" s="196"/>
      <c r="M1254" s="197"/>
      <c r="N1254" s="198"/>
      <c r="O1254" s="198"/>
      <c r="P1254" s="198"/>
      <c r="Q1254" s="198"/>
      <c r="R1254" s="198"/>
      <c r="S1254" s="198"/>
      <c r="T1254" s="199"/>
      <c r="AT1254" s="200" t="s">
        <v>165</v>
      </c>
      <c r="AU1254" s="200" t="s">
        <v>86</v>
      </c>
      <c r="AV1254" s="13" t="s">
        <v>84</v>
      </c>
      <c r="AW1254" s="13" t="s">
        <v>37</v>
      </c>
      <c r="AX1254" s="13" t="s">
        <v>76</v>
      </c>
      <c r="AY1254" s="200" t="s">
        <v>157</v>
      </c>
    </row>
    <row r="1255" spans="2:51" s="13" customFormat="1" ht="10">
      <c r="B1255" s="190"/>
      <c r="C1255" s="191"/>
      <c r="D1255" s="192" t="s">
        <v>165</v>
      </c>
      <c r="E1255" s="193" t="s">
        <v>19</v>
      </c>
      <c r="F1255" s="194" t="s">
        <v>1274</v>
      </c>
      <c r="G1255" s="191"/>
      <c r="H1255" s="193" t="s">
        <v>19</v>
      </c>
      <c r="I1255" s="195"/>
      <c r="J1255" s="191"/>
      <c r="K1255" s="191"/>
      <c r="L1255" s="196"/>
      <c r="M1255" s="197"/>
      <c r="N1255" s="198"/>
      <c r="O1255" s="198"/>
      <c r="P1255" s="198"/>
      <c r="Q1255" s="198"/>
      <c r="R1255" s="198"/>
      <c r="S1255" s="198"/>
      <c r="T1255" s="199"/>
      <c r="AT1255" s="200" t="s">
        <v>165</v>
      </c>
      <c r="AU1255" s="200" t="s">
        <v>86</v>
      </c>
      <c r="AV1255" s="13" t="s">
        <v>84</v>
      </c>
      <c r="AW1255" s="13" t="s">
        <v>37</v>
      </c>
      <c r="AX1255" s="13" t="s">
        <v>76</v>
      </c>
      <c r="AY1255" s="200" t="s">
        <v>157</v>
      </c>
    </row>
    <row r="1256" spans="2:51" s="14" customFormat="1" ht="10">
      <c r="B1256" s="201"/>
      <c r="C1256" s="202"/>
      <c r="D1256" s="192" t="s">
        <v>165</v>
      </c>
      <c r="E1256" s="203" t="s">
        <v>19</v>
      </c>
      <c r="F1256" s="204" t="s">
        <v>1280</v>
      </c>
      <c r="G1256" s="202"/>
      <c r="H1256" s="205">
        <v>9</v>
      </c>
      <c r="I1256" s="206"/>
      <c r="J1256" s="202"/>
      <c r="K1256" s="202"/>
      <c r="L1256" s="207"/>
      <c r="M1256" s="208"/>
      <c r="N1256" s="209"/>
      <c r="O1256" s="209"/>
      <c r="P1256" s="209"/>
      <c r="Q1256" s="209"/>
      <c r="R1256" s="209"/>
      <c r="S1256" s="209"/>
      <c r="T1256" s="210"/>
      <c r="AT1256" s="211" t="s">
        <v>165</v>
      </c>
      <c r="AU1256" s="211" t="s">
        <v>86</v>
      </c>
      <c r="AV1256" s="14" t="s">
        <v>86</v>
      </c>
      <c r="AW1256" s="14" t="s">
        <v>37</v>
      </c>
      <c r="AX1256" s="14" t="s">
        <v>84</v>
      </c>
      <c r="AY1256" s="211" t="s">
        <v>157</v>
      </c>
    </row>
    <row r="1257" spans="1:65" s="2" customFormat="1" ht="14.4" customHeight="1">
      <c r="A1257" s="36"/>
      <c r="B1257" s="37"/>
      <c r="C1257" s="176" t="s">
        <v>1285</v>
      </c>
      <c r="D1257" s="176" t="s">
        <v>159</v>
      </c>
      <c r="E1257" s="177" t="s">
        <v>1286</v>
      </c>
      <c r="F1257" s="178" t="s">
        <v>1287</v>
      </c>
      <c r="G1257" s="179" t="s">
        <v>162</v>
      </c>
      <c r="H1257" s="180">
        <v>8</v>
      </c>
      <c r="I1257" s="181"/>
      <c r="J1257" s="182">
        <f>ROUND(I1257*H1257,2)</f>
        <v>0</v>
      </c>
      <c r="K1257" s="183"/>
      <c r="L1257" s="41"/>
      <c r="M1257" s="184" t="s">
        <v>19</v>
      </c>
      <c r="N1257" s="185" t="s">
        <v>47</v>
      </c>
      <c r="O1257" s="66"/>
      <c r="P1257" s="186">
        <f>O1257*H1257</f>
        <v>0</v>
      </c>
      <c r="Q1257" s="186">
        <v>0.0008</v>
      </c>
      <c r="R1257" s="186">
        <f>Q1257*H1257</f>
        <v>0.0064</v>
      </c>
      <c r="S1257" s="186">
        <v>0</v>
      </c>
      <c r="T1257" s="187">
        <f>S1257*H1257</f>
        <v>0</v>
      </c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R1257" s="188" t="s">
        <v>163</v>
      </c>
      <c r="AT1257" s="188" t="s">
        <v>159</v>
      </c>
      <c r="AU1257" s="188" t="s">
        <v>86</v>
      </c>
      <c r="AY1257" s="19" t="s">
        <v>157</v>
      </c>
      <c r="BE1257" s="189">
        <f>IF(N1257="základní",J1257,0)</f>
        <v>0</v>
      </c>
      <c r="BF1257" s="189">
        <f>IF(N1257="snížená",J1257,0)</f>
        <v>0</v>
      </c>
      <c r="BG1257" s="189">
        <f>IF(N1257="zákl. přenesená",J1257,0)</f>
        <v>0</v>
      </c>
      <c r="BH1257" s="189">
        <f>IF(N1257="sníž. přenesená",J1257,0)</f>
        <v>0</v>
      </c>
      <c r="BI1257" s="189">
        <f>IF(N1257="nulová",J1257,0)</f>
        <v>0</v>
      </c>
      <c r="BJ1257" s="19" t="s">
        <v>84</v>
      </c>
      <c r="BK1257" s="189">
        <f>ROUND(I1257*H1257,2)</f>
        <v>0</v>
      </c>
      <c r="BL1257" s="19" t="s">
        <v>163</v>
      </c>
      <c r="BM1257" s="188" t="s">
        <v>1288</v>
      </c>
    </row>
    <row r="1258" spans="2:51" s="13" customFormat="1" ht="10">
      <c r="B1258" s="190"/>
      <c r="C1258" s="191"/>
      <c r="D1258" s="192" t="s">
        <v>165</v>
      </c>
      <c r="E1258" s="193" t="s">
        <v>19</v>
      </c>
      <c r="F1258" s="194" t="s">
        <v>289</v>
      </c>
      <c r="G1258" s="191"/>
      <c r="H1258" s="193" t="s">
        <v>19</v>
      </c>
      <c r="I1258" s="195"/>
      <c r="J1258" s="191"/>
      <c r="K1258" s="191"/>
      <c r="L1258" s="196"/>
      <c r="M1258" s="197"/>
      <c r="N1258" s="198"/>
      <c r="O1258" s="198"/>
      <c r="P1258" s="198"/>
      <c r="Q1258" s="198"/>
      <c r="R1258" s="198"/>
      <c r="S1258" s="198"/>
      <c r="T1258" s="199"/>
      <c r="AT1258" s="200" t="s">
        <v>165</v>
      </c>
      <c r="AU1258" s="200" t="s">
        <v>86</v>
      </c>
      <c r="AV1258" s="13" t="s">
        <v>84</v>
      </c>
      <c r="AW1258" s="13" t="s">
        <v>37</v>
      </c>
      <c r="AX1258" s="13" t="s">
        <v>76</v>
      </c>
      <c r="AY1258" s="200" t="s">
        <v>157</v>
      </c>
    </row>
    <row r="1259" spans="2:51" s="13" customFormat="1" ht="10">
      <c r="B1259" s="190"/>
      <c r="C1259" s="191"/>
      <c r="D1259" s="192" t="s">
        <v>165</v>
      </c>
      <c r="E1259" s="193" t="s">
        <v>19</v>
      </c>
      <c r="F1259" s="194" t="s">
        <v>1289</v>
      </c>
      <c r="G1259" s="191"/>
      <c r="H1259" s="193" t="s">
        <v>19</v>
      </c>
      <c r="I1259" s="195"/>
      <c r="J1259" s="191"/>
      <c r="K1259" s="191"/>
      <c r="L1259" s="196"/>
      <c r="M1259" s="197"/>
      <c r="N1259" s="198"/>
      <c r="O1259" s="198"/>
      <c r="P1259" s="198"/>
      <c r="Q1259" s="198"/>
      <c r="R1259" s="198"/>
      <c r="S1259" s="198"/>
      <c r="T1259" s="199"/>
      <c r="AT1259" s="200" t="s">
        <v>165</v>
      </c>
      <c r="AU1259" s="200" t="s">
        <v>86</v>
      </c>
      <c r="AV1259" s="13" t="s">
        <v>84</v>
      </c>
      <c r="AW1259" s="13" t="s">
        <v>37</v>
      </c>
      <c r="AX1259" s="13" t="s">
        <v>76</v>
      </c>
      <c r="AY1259" s="200" t="s">
        <v>157</v>
      </c>
    </row>
    <row r="1260" spans="2:51" s="13" customFormat="1" ht="10">
      <c r="B1260" s="190"/>
      <c r="C1260" s="191"/>
      <c r="D1260" s="192" t="s">
        <v>165</v>
      </c>
      <c r="E1260" s="193" t="s">
        <v>19</v>
      </c>
      <c r="F1260" s="194" t="s">
        <v>853</v>
      </c>
      <c r="G1260" s="191"/>
      <c r="H1260" s="193" t="s">
        <v>19</v>
      </c>
      <c r="I1260" s="195"/>
      <c r="J1260" s="191"/>
      <c r="K1260" s="191"/>
      <c r="L1260" s="196"/>
      <c r="M1260" s="197"/>
      <c r="N1260" s="198"/>
      <c r="O1260" s="198"/>
      <c r="P1260" s="198"/>
      <c r="Q1260" s="198"/>
      <c r="R1260" s="198"/>
      <c r="S1260" s="198"/>
      <c r="T1260" s="199"/>
      <c r="AT1260" s="200" t="s">
        <v>165</v>
      </c>
      <c r="AU1260" s="200" t="s">
        <v>86</v>
      </c>
      <c r="AV1260" s="13" t="s">
        <v>84</v>
      </c>
      <c r="AW1260" s="13" t="s">
        <v>37</v>
      </c>
      <c r="AX1260" s="13" t="s">
        <v>76</v>
      </c>
      <c r="AY1260" s="200" t="s">
        <v>157</v>
      </c>
    </row>
    <row r="1261" spans="2:51" s="13" customFormat="1" ht="10">
      <c r="B1261" s="190"/>
      <c r="C1261" s="191"/>
      <c r="D1261" s="192" t="s">
        <v>165</v>
      </c>
      <c r="E1261" s="193" t="s">
        <v>19</v>
      </c>
      <c r="F1261" s="194" t="s">
        <v>1290</v>
      </c>
      <c r="G1261" s="191"/>
      <c r="H1261" s="193" t="s">
        <v>19</v>
      </c>
      <c r="I1261" s="195"/>
      <c r="J1261" s="191"/>
      <c r="K1261" s="191"/>
      <c r="L1261" s="196"/>
      <c r="M1261" s="197"/>
      <c r="N1261" s="198"/>
      <c r="O1261" s="198"/>
      <c r="P1261" s="198"/>
      <c r="Q1261" s="198"/>
      <c r="R1261" s="198"/>
      <c r="S1261" s="198"/>
      <c r="T1261" s="199"/>
      <c r="AT1261" s="200" t="s">
        <v>165</v>
      </c>
      <c r="AU1261" s="200" t="s">
        <v>86</v>
      </c>
      <c r="AV1261" s="13" t="s">
        <v>84</v>
      </c>
      <c r="AW1261" s="13" t="s">
        <v>37</v>
      </c>
      <c r="AX1261" s="13" t="s">
        <v>76</v>
      </c>
      <c r="AY1261" s="200" t="s">
        <v>157</v>
      </c>
    </row>
    <row r="1262" spans="2:51" s="13" customFormat="1" ht="10">
      <c r="B1262" s="190"/>
      <c r="C1262" s="191"/>
      <c r="D1262" s="192" t="s">
        <v>165</v>
      </c>
      <c r="E1262" s="193" t="s">
        <v>19</v>
      </c>
      <c r="F1262" s="194" t="s">
        <v>1291</v>
      </c>
      <c r="G1262" s="191"/>
      <c r="H1262" s="193" t="s">
        <v>19</v>
      </c>
      <c r="I1262" s="195"/>
      <c r="J1262" s="191"/>
      <c r="K1262" s="191"/>
      <c r="L1262" s="196"/>
      <c r="M1262" s="197"/>
      <c r="N1262" s="198"/>
      <c r="O1262" s="198"/>
      <c r="P1262" s="198"/>
      <c r="Q1262" s="198"/>
      <c r="R1262" s="198"/>
      <c r="S1262" s="198"/>
      <c r="T1262" s="199"/>
      <c r="AT1262" s="200" t="s">
        <v>165</v>
      </c>
      <c r="AU1262" s="200" t="s">
        <v>86</v>
      </c>
      <c r="AV1262" s="13" t="s">
        <v>84</v>
      </c>
      <c r="AW1262" s="13" t="s">
        <v>37</v>
      </c>
      <c r="AX1262" s="13" t="s">
        <v>76</v>
      </c>
      <c r="AY1262" s="200" t="s">
        <v>157</v>
      </c>
    </row>
    <row r="1263" spans="2:51" s="14" customFormat="1" ht="10">
      <c r="B1263" s="201"/>
      <c r="C1263" s="202"/>
      <c r="D1263" s="192" t="s">
        <v>165</v>
      </c>
      <c r="E1263" s="203" t="s">
        <v>19</v>
      </c>
      <c r="F1263" s="204" t="s">
        <v>1292</v>
      </c>
      <c r="G1263" s="202"/>
      <c r="H1263" s="205">
        <v>8</v>
      </c>
      <c r="I1263" s="206"/>
      <c r="J1263" s="202"/>
      <c r="K1263" s="202"/>
      <c r="L1263" s="207"/>
      <c r="M1263" s="208"/>
      <c r="N1263" s="209"/>
      <c r="O1263" s="209"/>
      <c r="P1263" s="209"/>
      <c r="Q1263" s="209"/>
      <c r="R1263" s="209"/>
      <c r="S1263" s="209"/>
      <c r="T1263" s="210"/>
      <c r="AT1263" s="211" t="s">
        <v>165</v>
      </c>
      <c r="AU1263" s="211" t="s">
        <v>86</v>
      </c>
      <c r="AV1263" s="14" t="s">
        <v>86</v>
      </c>
      <c r="AW1263" s="14" t="s">
        <v>37</v>
      </c>
      <c r="AX1263" s="14" t="s">
        <v>84</v>
      </c>
      <c r="AY1263" s="211" t="s">
        <v>157</v>
      </c>
    </row>
    <row r="1264" spans="1:65" s="2" customFormat="1" ht="30" customHeight="1">
      <c r="A1264" s="36"/>
      <c r="B1264" s="37"/>
      <c r="C1264" s="239" t="s">
        <v>1293</v>
      </c>
      <c r="D1264" s="239" t="s">
        <v>311</v>
      </c>
      <c r="E1264" s="240" t="s">
        <v>1294</v>
      </c>
      <c r="F1264" s="241" t="s">
        <v>1295</v>
      </c>
      <c r="G1264" s="242" t="s">
        <v>162</v>
      </c>
      <c r="H1264" s="243">
        <v>8</v>
      </c>
      <c r="I1264" s="244"/>
      <c r="J1264" s="245">
        <f>ROUND(I1264*H1264,2)</f>
        <v>0</v>
      </c>
      <c r="K1264" s="246"/>
      <c r="L1264" s="247"/>
      <c r="M1264" s="248" t="s">
        <v>19</v>
      </c>
      <c r="N1264" s="249" t="s">
        <v>47</v>
      </c>
      <c r="O1264" s="66"/>
      <c r="P1264" s="186">
        <f>O1264*H1264</f>
        <v>0</v>
      </c>
      <c r="Q1264" s="186">
        <v>0.006</v>
      </c>
      <c r="R1264" s="186">
        <f>Q1264*H1264</f>
        <v>0.048</v>
      </c>
      <c r="S1264" s="186">
        <v>0</v>
      </c>
      <c r="T1264" s="187">
        <f>S1264*H1264</f>
        <v>0</v>
      </c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R1264" s="188" t="s">
        <v>211</v>
      </c>
      <c r="AT1264" s="188" t="s">
        <v>311</v>
      </c>
      <c r="AU1264" s="188" t="s">
        <v>86</v>
      </c>
      <c r="AY1264" s="19" t="s">
        <v>157</v>
      </c>
      <c r="BE1264" s="189">
        <f>IF(N1264="základní",J1264,0)</f>
        <v>0</v>
      </c>
      <c r="BF1264" s="189">
        <f>IF(N1264="snížená",J1264,0)</f>
        <v>0</v>
      </c>
      <c r="BG1264" s="189">
        <f>IF(N1264="zákl. přenesená",J1264,0)</f>
        <v>0</v>
      </c>
      <c r="BH1264" s="189">
        <f>IF(N1264="sníž. přenesená",J1264,0)</f>
        <v>0</v>
      </c>
      <c r="BI1264" s="189">
        <f>IF(N1264="nulová",J1264,0)</f>
        <v>0</v>
      </c>
      <c r="BJ1264" s="19" t="s">
        <v>84</v>
      </c>
      <c r="BK1264" s="189">
        <f>ROUND(I1264*H1264,2)</f>
        <v>0</v>
      </c>
      <c r="BL1264" s="19" t="s">
        <v>163</v>
      </c>
      <c r="BM1264" s="188" t="s">
        <v>1296</v>
      </c>
    </row>
    <row r="1265" spans="2:51" s="13" customFormat="1" ht="10">
      <c r="B1265" s="190"/>
      <c r="C1265" s="191"/>
      <c r="D1265" s="192" t="s">
        <v>165</v>
      </c>
      <c r="E1265" s="193" t="s">
        <v>19</v>
      </c>
      <c r="F1265" s="194" t="s">
        <v>289</v>
      </c>
      <c r="G1265" s="191"/>
      <c r="H1265" s="193" t="s">
        <v>19</v>
      </c>
      <c r="I1265" s="195"/>
      <c r="J1265" s="191"/>
      <c r="K1265" s="191"/>
      <c r="L1265" s="196"/>
      <c r="M1265" s="197"/>
      <c r="N1265" s="198"/>
      <c r="O1265" s="198"/>
      <c r="P1265" s="198"/>
      <c r="Q1265" s="198"/>
      <c r="R1265" s="198"/>
      <c r="S1265" s="198"/>
      <c r="T1265" s="199"/>
      <c r="AT1265" s="200" t="s">
        <v>165</v>
      </c>
      <c r="AU1265" s="200" t="s">
        <v>86</v>
      </c>
      <c r="AV1265" s="13" t="s">
        <v>84</v>
      </c>
      <c r="AW1265" s="13" t="s">
        <v>37</v>
      </c>
      <c r="AX1265" s="13" t="s">
        <v>76</v>
      </c>
      <c r="AY1265" s="200" t="s">
        <v>157</v>
      </c>
    </row>
    <row r="1266" spans="2:51" s="13" customFormat="1" ht="10">
      <c r="B1266" s="190"/>
      <c r="C1266" s="191"/>
      <c r="D1266" s="192" t="s">
        <v>165</v>
      </c>
      <c r="E1266" s="193" t="s">
        <v>19</v>
      </c>
      <c r="F1266" s="194" t="s">
        <v>1289</v>
      </c>
      <c r="G1266" s="191"/>
      <c r="H1266" s="193" t="s">
        <v>19</v>
      </c>
      <c r="I1266" s="195"/>
      <c r="J1266" s="191"/>
      <c r="K1266" s="191"/>
      <c r="L1266" s="196"/>
      <c r="M1266" s="197"/>
      <c r="N1266" s="198"/>
      <c r="O1266" s="198"/>
      <c r="P1266" s="198"/>
      <c r="Q1266" s="198"/>
      <c r="R1266" s="198"/>
      <c r="S1266" s="198"/>
      <c r="T1266" s="199"/>
      <c r="AT1266" s="200" t="s">
        <v>165</v>
      </c>
      <c r="AU1266" s="200" t="s">
        <v>86</v>
      </c>
      <c r="AV1266" s="13" t="s">
        <v>84</v>
      </c>
      <c r="AW1266" s="13" t="s">
        <v>37</v>
      </c>
      <c r="AX1266" s="13" t="s">
        <v>76</v>
      </c>
      <c r="AY1266" s="200" t="s">
        <v>157</v>
      </c>
    </row>
    <row r="1267" spans="2:51" s="13" customFormat="1" ht="10">
      <c r="B1267" s="190"/>
      <c r="C1267" s="191"/>
      <c r="D1267" s="192" t="s">
        <v>165</v>
      </c>
      <c r="E1267" s="193" t="s">
        <v>19</v>
      </c>
      <c r="F1267" s="194" t="s">
        <v>853</v>
      </c>
      <c r="G1267" s="191"/>
      <c r="H1267" s="193" t="s">
        <v>19</v>
      </c>
      <c r="I1267" s="195"/>
      <c r="J1267" s="191"/>
      <c r="K1267" s="191"/>
      <c r="L1267" s="196"/>
      <c r="M1267" s="197"/>
      <c r="N1267" s="198"/>
      <c r="O1267" s="198"/>
      <c r="P1267" s="198"/>
      <c r="Q1267" s="198"/>
      <c r="R1267" s="198"/>
      <c r="S1267" s="198"/>
      <c r="T1267" s="199"/>
      <c r="AT1267" s="200" t="s">
        <v>165</v>
      </c>
      <c r="AU1267" s="200" t="s">
        <v>86</v>
      </c>
      <c r="AV1267" s="13" t="s">
        <v>84</v>
      </c>
      <c r="AW1267" s="13" t="s">
        <v>37</v>
      </c>
      <c r="AX1267" s="13" t="s">
        <v>76</v>
      </c>
      <c r="AY1267" s="200" t="s">
        <v>157</v>
      </c>
    </row>
    <row r="1268" spans="2:51" s="13" customFormat="1" ht="10">
      <c r="B1268" s="190"/>
      <c r="C1268" s="191"/>
      <c r="D1268" s="192" t="s">
        <v>165</v>
      </c>
      <c r="E1268" s="193" t="s">
        <v>19</v>
      </c>
      <c r="F1268" s="194" t="s">
        <v>1291</v>
      </c>
      <c r="G1268" s="191"/>
      <c r="H1268" s="193" t="s">
        <v>19</v>
      </c>
      <c r="I1268" s="195"/>
      <c r="J1268" s="191"/>
      <c r="K1268" s="191"/>
      <c r="L1268" s="196"/>
      <c r="M1268" s="197"/>
      <c r="N1268" s="198"/>
      <c r="O1268" s="198"/>
      <c r="P1268" s="198"/>
      <c r="Q1268" s="198"/>
      <c r="R1268" s="198"/>
      <c r="S1268" s="198"/>
      <c r="T1268" s="199"/>
      <c r="AT1268" s="200" t="s">
        <v>165</v>
      </c>
      <c r="AU1268" s="200" t="s">
        <v>86</v>
      </c>
      <c r="AV1268" s="13" t="s">
        <v>84</v>
      </c>
      <c r="AW1268" s="13" t="s">
        <v>37</v>
      </c>
      <c r="AX1268" s="13" t="s">
        <v>76</v>
      </c>
      <c r="AY1268" s="200" t="s">
        <v>157</v>
      </c>
    </row>
    <row r="1269" spans="2:51" s="14" customFormat="1" ht="10">
      <c r="B1269" s="201"/>
      <c r="C1269" s="202"/>
      <c r="D1269" s="192" t="s">
        <v>165</v>
      </c>
      <c r="E1269" s="203" t="s">
        <v>19</v>
      </c>
      <c r="F1269" s="204" t="s">
        <v>1297</v>
      </c>
      <c r="G1269" s="202"/>
      <c r="H1269" s="205">
        <v>8</v>
      </c>
      <c r="I1269" s="206"/>
      <c r="J1269" s="202"/>
      <c r="K1269" s="202"/>
      <c r="L1269" s="207"/>
      <c r="M1269" s="208"/>
      <c r="N1269" s="209"/>
      <c r="O1269" s="209"/>
      <c r="P1269" s="209"/>
      <c r="Q1269" s="209"/>
      <c r="R1269" s="209"/>
      <c r="S1269" s="209"/>
      <c r="T1269" s="210"/>
      <c r="AT1269" s="211" t="s">
        <v>165</v>
      </c>
      <c r="AU1269" s="211" t="s">
        <v>86</v>
      </c>
      <c r="AV1269" s="14" t="s">
        <v>86</v>
      </c>
      <c r="AW1269" s="14" t="s">
        <v>37</v>
      </c>
      <c r="AX1269" s="14" t="s">
        <v>84</v>
      </c>
      <c r="AY1269" s="211" t="s">
        <v>157</v>
      </c>
    </row>
    <row r="1270" spans="1:65" s="2" customFormat="1" ht="14.4" customHeight="1">
      <c r="A1270" s="36"/>
      <c r="B1270" s="37"/>
      <c r="C1270" s="176" t="s">
        <v>1298</v>
      </c>
      <c r="D1270" s="176" t="s">
        <v>159</v>
      </c>
      <c r="E1270" s="177" t="s">
        <v>1299</v>
      </c>
      <c r="F1270" s="178" t="s">
        <v>1300</v>
      </c>
      <c r="G1270" s="179" t="s">
        <v>162</v>
      </c>
      <c r="H1270" s="180">
        <v>6</v>
      </c>
      <c r="I1270" s="181"/>
      <c r="J1270" s="182">
        <f>ROUND(I1270*H1270,2)</f>
        <v>0</v>
      </c>
      <c r="K1270" s="183"/>
      <c r="L1270" s="41"/>
      <c r="M1270" s="184" t="s">
        <v>19</v>
      </c>
      <c r="N1270" s="185" t="s">
        <v>47</v>
      </c>
      <c r="O1270" s="66"/>
      <c r="P1270" s="186">
        <f>O1270*H1270</f>
        <v>0</v>
      </c>
      <c r="Q1270" s="186">
        <v>0.0008</v>
      </c>
      <c r="R1270" s="186">
        <f>Q1270*H1270</f>
        <v>0.0048000000000000004</v>
      </c>
      <c r="S1270" s="186">
        <v>0</v>
      </c>
      <c r="T1270" s="187">
        <f>S1270*H1270</f>
        <v>0</v>
      </c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R1270" s="188" t="s">
        <v>163</v>
      </c>
      <c r="AT1270" s="188" t="s">
        <v>159</v>
      </c>
      <c r="AU1270" s="188" t="s">
        <v>86</v>
      </c>
      <c r="AY1270" s="19" t="s">
        <v>157</v>
      </c>
      <c r="BE1270" s="189">
        <f>IF(N1270="základní",J1270,0)</f>
        <v>0</v>
      </c>
      <c r="BF1270" s="189">
        <f>IF(N1270="snížená",J1270,0)</f>
        <v>0</v>
      </c>
      <c r="BG1270" s="189">
        <f>IF(N1270="zákl. přenesená",J1270,0)</f>
        <v>0</v>
      </c>
      <c r="BH1270" s="189">
        <f>IF(N1270="sníž. přenesená",J1270,0)</f>
        <v>0</v>
      </c>
      <c r="BI1270" s="189">
        <f>IF(N1270="nulová",J1270,0)</f>
        <v>0</v>
      </c>
      <c r="BJ1270" s="19" t="s">
        <v>84</v>
      </c>
      <c r="BK1270" s="189">
        <f>ROUND(I1270*H1270,2)</f>
        <v>0</v>
      </c>
      <c r="BL1270" s="19" t="s">
        <v>163</v>
      </c>
      <c r="BM1270" s="188" t="s">
        <v>1301</v>
      </c>
    </row>
    <row r="1271" spans="2:51" s="13" customFormat="1" ht="10">
      <c r="B1271" s="190"/>
      <c r="C1271" s="191"/>
      <c r="D1271" s="192" t="s">
        <v>165</v>
      </c>
      <c r="E1271" s="193" t="s">
        <v>19</v>
      </c>
      <c r="F1271" s="194" t="s">
        <v>289</v>
      </c>
      <c r="G1271" s="191"/>
      <c r="H1271" s="193" t="s">
        <v>19</v>
      </c>
      <c r="I1271" s="195"/>
      <c r="J1271" s="191"/>
      <c r="K1271" s="191"/>
      <c r="L1271" s="196"/>
      <c r="M1271" s="197"/>
      <c r="N1271" s="198"/>
      <c r="O1271" s="198"/>
      <c r="P1271" s="198"/>
      <c r="Q1271" s="198"/>
      <c r="R1271" s="198"/>
      <c r="S1271" s="198"/>
      <c r="T1271" s="199"/>
      <c r="AT1271" s="200" t="s">
        <v>165</v>
      </c>
      <c r="AU1271" s="200" t="s">
        <v>86</v>
      </c>
      <c r="AV1271" s="13" t="s">
        <v>84</v>
      </c>
      <c r="AW1271" s="13" t="s">
        <v>37</v>
      </c>
      <c r="AX1271" s="13" t="s">
        <v>76</v>
      </c>
      <c r="AY1271" s="200" t="s">
        <v>157</v>
      </c>
    </row>
    <row r="1272" spans="2:51" s="13" customFormat="1" ht="10">
      <c r="B1272" s="190"/>
      <c r="C1272" s="191"/>
      <c r="D1272" s="192" t="s">
        <v>165</v>
      </c>
      <c r="E1272" s="193" t="s">
        <v>19</v>
      </c>
      <c r="F1272" s="194" t="s">
        <v>1289</v>
      </c>
      <c r="G1272" s="191"/>
      <c r="H1272" s="193" t="s">
        <v>19</v>
      </c>
      <c r="I1272" s="195"/>
      <c r="J1272" s="191"/>
      <c r="K1272" s="191"/>
      <c r="L1272" s="196"/>
      <c r="M1272" s="197"/>
      <c r="N1272" s="198"/>
      <c r="O1272" s="198"/>
      <c r="P1272" s="198"/>
      <c r="Q1272" s="198"/>
      <c r="R1272" s="198"/>
      <c r="S1272" s="198"/>
      <c r="T1272" s="199"/>
      <c r="AT1272" s="200" t="s">
        <v>165</v>
      </c>
      <c r="AU1272" s="200" t="s">
        <v>86</v>
      </c>
      <c r="AV1272" s="13" t="s">
        <v>84</v>
      </c>
      <c r="AW1272" s="13" t="s">
        <v>37</v>
      </c>
      <c r="AX1272" s="13" t="s">
        <v>76</v>
      </c>
      <c r="AY1272" s="200" t="s">
        <v>157</v>
      </c>
    </row>
    <row r="1273" spans="2:51" s="13" customFormat="1" ht="10">
      <c r="B1273" s="190"/>
      <c r="C1273" s="191"/>
      <c r="D1273" s="192" t="s">
        <v>165</v>
      </c>
      <c r="E1273" s="193" t="s">
        <v>19</v>
      </c>
      <c r="F1273" s="194" t="s">
        <v>853</v>
      </c>
      <c r="G1273" s="191"/>
      <c r="H1273" s="193" t="s">
        <v>19</v>
      </c>
      <c r="I1273" s="195"/>
      <c r="J1273" s="191"/>
      <c r="K1273" s="191"/>
      <c r="L1273" s="196"/>
      <c r="M1273" s="197"/>
      <c r="N1273" s="198"/>
      <c r="O1273" s="198"/>
      <c r="P1273" s="198"/>
      <c r="Q1273" s="198"/>
      <c r="R1273" s="198"/>
      <c r="S1273" s="198"/>
      <c r="T1273" s="199"/>
      <c r="AT1273" s="200" t="s">
        <v>165</v>
      </c>
      <c r="AU1273" s="200" t="s">
        <v>86</v>
      </c>
      <c r="AV1273" s="13" t="s">
        <v>84</v>
      </c>
      <c r="AW1273" s="13" t="s">
        <v>37</v>
      </c>
      <c r="AX1273" s="13" t="s">
        <v>76</v>
      </c>
      <c r="AY1273" s="200" t="s">
        <v>157</v>
      </c>
    </row>
    <row r="1274" spans="2:51" s="13" customFormat="1" ht="10">
      <c r="B1274" s="190"/>
      <c r="C1274" s="191"/>
      <c r="D1274" s="192" t="s">
        <v>165</v>
      </c>
      <c r="E1274" s="193" t="s">
        <v>19</v>
      </c>
      <c r="F1274" s="194" t="s">
        <v>1302</v>
      </c>
      <c r="G1274" s="191"/>
      <c r="H1274" s="193" t="s">
        <v>19</v>
      </c>
      <c r="I1274" s="195"/>
      <c r="J1274" s="191"/>
      <c r="K1274" s="191"/>
      <c r="L1274" s="196"/>
      <c r="M1274" s="197"/>
      <c r="N1274" s="198"/>
      <c r="O1274" s="198"/>
      <c r="P1274" s="198"/>
      <c r="Q1274" s="198"/>
      <c r="R1274" s="198"/>
      <c r="S1274" s="198"/>
      <c r="T1274" s="199"/>
      <c r="AT1274" s="200" t="s">
        <v>165</v>
      </c>
      <c r="AU1274" s="200" t="s">
        <v>86</v>
      </c>
      <c r="AV1274" s="13" t="s">
        <v>84</v>
      </c>
      <c r="AW1274" s="13" t="s">
        <v>37</v>
      </c>
      <c r="AX1274" s="13" t="s">
        <v>76</v>
      </c>
      <c r="AY1274" s="200" t="s">
        <v>157</v>
      </c>
    </row>
    <row r="1275" spans="2:51" s="13" customFormat="1" ht="10">
      <c r="B1275" s="190"/>
      <c r="C1275" s="191"/>
      <c r="D1275" s="192" t="s">
        <v>165</v>
      </c>
      <c r="E1275" s="193" t="s">
        <v>19</v>
      </c>
      <c r="F1275" s="194" t="s">
        <v>1303</v>
      </c>
      <c r="G1275" s="191"/>
      <c r="H1275" s="193" t="s">
        <v>19</v>
      </c>
      <c r="I1275" s="195"/>
      <c r="J1275" s="191"/>
      <c r="K1275" s="191"/>
      <c r="L1275" s="196"/>
      <c r="M1275" s="197"/>
      <c r="N1275" s="198"/>
      <c r="O1275" s="198"/>
      <c r="P1275" s="198"/>
      <c r="Q1275" s="198"/>
      <c r="R1275" s="198"/>
      <c r="S1275" s="198"/>
      <c r="T1275" s="199"/>
      <c r="AT1275" s="200" t="s">
        <v>165</v>
      </c>
      <c r="AU1275" s="200" t="s">
        <v>86</v>
      </c>
      <c r="AV1275" s="13" t="s">
        <v>84</v>
      </c>
      <c r="AW1275" s="13" t="s">
        <v>37</v>
      </c>
      <c r="AX1275" s="13" t="s">
        <v>76</v>
      </c>
      <c r="AY1275" s="200" t="s">
        <v>157</v>
      </c>
    </row>
    <row r="1276" spans="2:51" s="14" customFormat="1" ht="10">
      <c r="B1276" s="201"/>
      <c r="C1276" s="202"/>
      <c r="D1276" s="192" t="s">
        <v>165</v>
      </c>
      <c r="E1276" s="203" t="s">
        <v>19</v>
      </c>
      <c r="F1276" s="204" t="s">
        <v>1304</v>
      </c>
      <c r="G1276" s="202"/>
      <c r="H1276" s="205">
        <v>6</v>
      </c>
      <c r="I1276" s="206"/>
      <c r="J1276" s="202"/>
      <c r="K1276" s="202"/>
      <c r="L1276" s="207"/>
      <c r="M1276" s="208"/>
      <c r="N1276" s="209"/>
      <c r="O1276" s="209"/>
      <c r="P1276" s="209"/>
      <c r="Q1276" s="209"/>
      <c r="R1276" s="209"/>
      <c r="S1276" s="209"/>
      <c r="T1276" s="210"/>
      <c r="AT1276" s="211" t="s">
        <v>165</v>
      </c>
      <c r="AU1276" s="211" t="s">
        <v>86</v>
      </c>
      <c r="AV1276" s="14" t="s">
        <v>86</v>
      </c>
      <c r="AW1276" s="14" t="s">
        <v>37</v>
      </c>
      <c r="AX1276" s="14" t="s">
        <v>84</v>
      </c>
      <c r="AY1276" s="211" t="s">
        <v>157</v>
      </c>
    </row>
    <row r="1277" spans="1:65" s="2" customFormat="1" ht="34.75" customHeight="1">
      <c r="A1277" s="36"/>
      <c r="B1277" s="37"/>
      <c r="C1277" s="239" t="s">
        <v>1305</v>
      </c>
      <c r="D1277" s="239" t="s">
        <v>311</v>
      </c>
      <c r="E1277" s="240" t="s">
        <v>1306</v>
      </c>
      <c r="F1277" s="241" t="s">
        <v>1307</v>
      </c>
      <c r="G1277" s="242" t="s">
        <v>162</v>
      </c>
      <c r="H1277" s="243">
        <v>6</v>
      </c>
      <c r="I1277" s="244"/>
      <c r="J1277" s="245">
        <f>ROUND(I1277*H1277,2)</f>
        <v>0</v>
      </c>
      <c r="K1277" s="246"/>
      <c r="L1277" s="247"/>
      <c r="M1277" s="248" t="s">
        <v>19</v>
      </c>
      <c r="N1277" s="249" t="s">
        <v>47</v>
      </c>
      <c r="O1277" s="66"/>
      <c r="P1277" s="186">
        <f>O1277*H1277</f>
        <v>0</v>
      </c>
      <c r="Q1277" s="186">
        <v>0.006</v>
      </c>
      <c r="R1277" s="186">
        <f>Q1277*H1277</f>
        <v>0.036000000000000004</v>
      </c>
      <c r="S1277" s="186">
        <v>0</v>
      </c>
      <c r="T1277" s="187">
        <f>S1277*H1277</f>
        <v>0</v>
      </c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R1277" s="188" t="s">
        <v>211</v>
      </c>
      <c r="AT1277" s="188" t="s">
        <v>311</v>
      </c>
      <c r="AU1277" s="188" t="s">
        <v>86</v>
      </c>
      <c r="AY1277" s="19" t="s">
        <v>157</v>
      </c>
      <c r="BE1277" s="189">
        <f>IF(N1277="základní",J1277,0)</f>
        <v>0</v>
      </c>
      <c r="BF1277" s="189">
        <f>IF(N1277="snížená",J1277,0)</f>
        <v>0</v>
      </c>
      <c r="BG1277" s="189">
        <f>IF(N1277="zákl. přenesená",J1277,0)</f>
        <v>0</v>
      </c>
      <c r="BH1277" s="189">
        <f>IF(N1277="sníž. přenesená",J1277,0)</f>
        <v>0</v>
      </c>
      <c r="BI1277" s="189">
        <f>IF(N1277="nulová",J1277,0)</f>
        <v>0</v>
      </c>
      <c r="BJ1277" s="19" t="s">
        <v>84</v>
      </c>
      <c r="BK1277" s="189">
        <f>ROUND(I1277*H1277,2)</f>
        <v>0</v>
      </c>
      <c r="BL1277" s="19" t="s">
        <v>163</v>
      </c>
      <c r="BM1277" s="188" t="s">
        <v>1308</v>
      </c>
    </row>
    <row r="1278" spans="2:51" s="13" customFormat="1" ht="10">
      <c r="B1278" s="190"/>
      <c r="C1278" s="191"/>
      <c r="D1278" s="192" t="s">
        <v>165</v>
      </c>
      <c r="E1278" s="193" t="s">
        <v>19</v>
      </c>
      <c r="F1278" s="194" t="s">
        <v>289</v>
      </c>
      <c r="G1278" s="191"/>
      <c r="H1278" s="193" t="s">
        <v>19</v>
      </c>
      <c r="I1278" s="195"/>
      <c r="J1278" s="191"/>
      <c r="K1278" s="191"/>
      <c r="L1278" s="196"/>
      <c r="M1278" s="197"/>
      <c r="N1278" s="198"/>
      <c r="O1278" s="198"/>
      <c r="P1278" s="198"/>
      <c r="Q1278" s="198"/>
      <c r="R1278" s="198"/>
      <c r="S1278" s="198"/>
      <c r="T1278" s="199"/>
      <c r="AT1278" s="200" t="s">
        <v>165</v>
      </c>
      <c r="AU1278" s="200" t="s">
        <v>86</v>
      </c>
      <c r="AV1278" s="13" t="s">
        <v>84</v>
      </c>
      <c r="AW1278" s="13" t="s">
        <v>37</v>
      </c>
      <c r="AX1278" s="13" t="s">
        <v>76</v>
      </c>
      <c r="AY1278" s="200" t="s">
        <v>157</v>
      </c>
    </row>
    <row r="1279" spans="2:51" s="13" customFormat="1" ht="10">
      <c r="B1279" s="190"/>
      <c r="C1279" s="191"/>
      <c r="D1279" s="192" t="s">
        <v>165</v>
      </c>
      <c r="E1279" s="193" t="s">
        <v>19</v>
      </c>
      <c r="F1279" s="194" t="s">
        <v>1289</v>
      </c>
      <c r="G1279" s="191"/>
      <c r="H1279" s="193" t="s">
        <v>19</v>
      </c>
      <c r="I1279" s="195"/>
      <c r="J1279" s="191"/>
      <c r="K1279" s="191"/>
      <c r="L1279" s="196"/>
      <c r="M1279" s="197"/>
      <c r="N1279" s="198"/>
      <c r="O1279" s="198"/>
      <c r="P1279" s="198"/>
      <c r="Q1279" s="198"/>
      <c r="R1279" s="198"/>
      <c r="S1279" s="198"/>
      <c r="T1279" s="199"/>
      <c r="AT1279" s="200" t="s">
        <v>165</v>
      </c>
      <c r="AU1279" s="200" t="s">
        <v>86</v>
      </c>
      <c r="AV1279" s="13" t="s">
        <v>84</v>
      </c>
      <c r="AW1279" s="13" t="s">
        <v>37</v>
      </c>
      <c r="AX1279" s="13" t="s">
        <v>76</v>
      </c>
      <c r="AY1279" s="200" t="s">
        <v>157</v>
      </c>
    </row>
    <row r="1280" spans="2:51" s="13" customFormat="1" ht="10">
      <c r="B1280" s="190"/>
      <c r="C1280" s="191"/>
      <c r="D1280" s="192" t="s">
        <v>165</v>
      </c>
      <c r="E1280" s="193" t="s">
        <v>19</v>
      </c>
      <c r="F1280" s="194" t="s">
        <v>853</v>
      </c>
      <c r="G1280" s="191"/>
      <c r="H1280" s="193" t="s">
        <v>19</v>
      </c>
      <c r="I1280" s="195"/>
      <c r="J1280" s="191"/>
      <c r="K1280" s="191"/>
      <c r="L1280" s="196"/>
      <c r="M1280" s="197"/>
      <c r="N1280" s="198"/>
      <c r="O1280" s="198"/>
      <c r="P1280" s="198"/>
      <c r="Q1280" s="198"/>
      <c r="R1280" s="198"/>
      <c r="S1280" s="198"/>
      <c r="T1280" s="199"/>
      <c r="AT1280" s="200" t="s">
        <v>165</v>
      </c>
      <c r="AU1280" s="200" t="s">
        <v>86</v>
      </c>
      <c r="AV1280" s="13" t="s">
        <v>84</v>
      </c>
      <c r="AW1280" s="13" t="s">
        <v>37</v>
      </c>
      <c r="AX1280" s="13" t="s">
        <v>76</v>
      </c>
      <c r="AY1280" s="200" t="s">
        <v>157</v>
      </c>
    </row>
    <row r="1281" spans="2:51" s="13" customFormat="1" ht="10">
      <c r="B1281" s="190"/>
      <c r="C1281" s="191"/>
      <c r="D1281" s="192" t="s">
        <v>165</v>
      </c>
      <c r="E1281" s="193" t="s">
        <v>19</v>
      </c>
      <c r="F1281" s="194" t="s">
        <v>1303</v>
      </c>
      <c r="G1281" s="191"/>
      <c r="H1281" s="193" t="s">
        <v>19</v>
      </c>
      <c r="I1281" s="195"/>
      <c r="J1281" s="191"/>
      <c r="K1281" s="191"/>
      <c r="L1281" s="196"/>
      <c r="M1281" s="197"/>
      <c r="N1281" s="198"/>
      <c r="O1281" s="198"/>
      <c r="P1281" s="198"/>
      <c r="Q1281" s="198"/>
      <c r="R1281" s="198"/>
      <c r="S1281" s="198"/>
      <c r="T1281" s="199"/>
      <c r="AT1281" s="200" t="s">
        <v>165</v>
      </c>
      <c r="AU1281" s="200" t="s">
        <v>86</v>
      </c>
      <c r="AV1281" s="13" t="s">
        <v>84</v>
      </c>
      <c r="AW1281" s="13" t="s">
        <v>37</v>
      </c>
      <c r="AX1281" s="13" t="s">
        <v>76</v>
      </c>
      <c r="AY1281" s="200" t="s">
        <v>157</v>
      </c>
    </row>
    <row r="1282" spans="2:51" s="14" customFormat="1" ht="10">
      <c r="B1282" s="201"/>
      <c r="C1282" s="202"/>
      <c r="D1282" s="192" t="s">
        <v>165</v>
      </c>
      <c r="E1282" s="203" t="s">
        <v>19</v>
      </c>
      <c r="F1282" s="204" t="s">
        <v>1309</v>
      </c>
      <c r="G1282" s="202"/>
      <c r="H1282" s="205">
        <v>6</v>
      </c>
      <c r="I1282" s="206"/>
      <c r="J1282" s="202"/>
      <c r="K1282" s="202"/>
      <c r="L1282" s="207"/>
      <c r="M1282" s="208"/>
      <c r="N1282" s="209"/>
      <c r="O1282" s="209"/>
      <c r="P1282" s="209"/>
      <c r="Q1282" s="209"/>
      <c r="R1282" s="209"/>
      <c r="S1282" s="209"/>
      <c r="T1282" s="210"/>
      <c r="AT1282" s="211" t="s">
        <v>165</v>
      </c>
      <c r="AU1282" s="211" t="s">
        <v>86</v>
      </c>
      <c r="AV1282" s="14" t="s">
        <v>86</v>
      </c>
      <c r="AW1282" s="14" t="s">
        <v>37</v>
      </c>
      <c r="AX1282" s="14" t="s">
        <v>84</v>
      </c>
      <c r="AY1282" s="211" t="s">
        <v>157</v>
      </c>
    </row>
    <row r="1283" spans="1:65" s="2" customFormat="1" ht="14.4" customHeight="1">
      <c r="A1283" s="36"/>
      <c r="B1283" s="37"/>
      <c r="C1283" s="176" t="s">
        <v>1310</v>
      </c>
      <c r="D1283" s="176" t="s">
        <v>159</v>
      </c>
      <c r="E1283" s="177" t="s">
        <v>1311</v>
      </c>
      <c r="F1283" s="178" t="s">
        <v>1312</v>
      </c>
      <c r="G1283" s="179" t="s">
        <v>162</v>
      </c>
      <c r="H1283" s="180">
        <v>8</v>
      </c>
      <c r="I1283" s="181"/>
      <c r="J1283" s="182">
        <f>ROUND(I1283*H1283,2)</f>
        <v>0</v>
      </c>
      <c r="K1283" s="183"/>
      <c r="L1283" s="41"/>
      <c r="M1283" s="184" t="s">
        <v>19</v>
      </c>
      <c r="N1283" s="185" t="s">
        <v>47</v>
      </c>
      <c r="O1283" s="66"/>
      <c r="P1283" s="186">
        <f>O1283*H1283</f>
        <v>0</v>
      </c>
      <c r="Q1283" s="186">
        <v>0.001</v>
      </c>
      <c r="R1283" s="186">
        <f>Q1283*H1283</f>
        <v>0.008</v>
      </c>
      <c r="S1283" s="186">
        <v>0</v>
      </c>
      <c r="T1283" s="187">
        <f>S1283*H1283</f>
        <v>0</v>
      </c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R1283" s="188" t="s">
        <v>163</v>
      </c>
      <c r="AT1283" s="188" t="s">
        <v>159</v>
      </c>
      <c r="AU1283" s="188" t="s">
        <v>86</v>
      </c>
      <c r="AY1283" s="19" t="s">
        <v>157</v>
      </c>
      <c r="BE1283" s="189">
        <f>IF(N1283="základní",J1283,0)</f>
        <v>0</v>
      </c>
      <c r="BF1283" s="189">
        <f>IF(N1283="snížená",J1283,0)</f>
        <v>0</v>
      </c>
      <c r="BG1283" s="189">
        <f>IF(N1283="zákl. přenesená",J1283,0)</f>
        <v>0</v>
      </c>
      <c r="BH1283" s="189">
        <f>IF(N1283="sníž. přenesená",J1283,0)</f>
        <v>0</v>
      </c>
      <c r="BI1283" s="189">
        <f>IF(N1283="nulová",J1283,0)</f>
        <v>0</v>
      </c>
      <c r="BJ1283" s="19" t="s">
        <v>84</v>
      </c>
      <c r="BK1283" s="189">
        <f>ROUND(I1283*H1283,2)</f>
        <v>0</v>
      </c>
      <c r="BL1283" s="19" t="s">
        <v>163</v>
      </c>
      <c r="BM1283" s="188" t="s">
        <v>1313</v>
      </c>
    </row>
    <row r="1284" spans="2:51" s="13" customFormat="1" ht="10">
      <c r="B1284" s="190"/>
      <c r="C1284" s="191"/>
      <c r="D1284" s="192" t="s">
        <v>165</v>
      </c>
      <c r="E1284" s="193" t="s">
        <v>19</v>
      </c>
      <c r="F1284" s="194" t="s">
        <v>289</v>
      </c>
      <c r="G1284" s="191"/>
      <c r="H1284" s="193" t="s">
        <v>19</v>
      </c>
      <c r="I1284" s="195"/>
      <c r="J1284" s="191"/>
      <c r="K1284" s="191"/>
      <c r="L1284" s="196"/>
      <c r="M1284" s="197"/>
      <c r="N1284" s="198"/>
      <c r="O1284" s="198"/>
      <c r="P1284" s="198"/>
      <c r="Q1284" s="198"/>
      <c r="R1284" s="198"/>
      <c r="S1284" s="198"/>
      <c r="T1284" s="199"/>
      <c r="AT1284" s="200" t="s">
        <v>165</v>
      </c>
      <c r="AU1284" s="200" t="s">
        <v>86</v>
      </c>
      <c r="AV1284" s="13" t="s">
        <v>84</v>
      </c>
      <c r="AW1284" s="13" t="s">
        <v>37</v>
      </c>
      <c r="AX1284" s="13" t="s">
        <v>76</v>
      </c>
      <c r="AY1284" s="200" t="s">
        <v>157</v>
      </c>
    </row>
    <row r="1285" spans="2:51" s="13" customFormat="1" ht="10">
      <c r="B1285" s="190"/>
      <c r="C1285" s="191"/>
      <c r="D1285" s="192" t="s">
        <v>165</v>
      </c>
      <c r="E1285" s="193" t="s">
        <v>19</v>
      </c>
      <c r="F1285" s="194" t="s">
        <v>1289</v>
      </c>
      <c r="G1285" s="191"/>
      <c r="H1285" s="193" t="s">
        <v>19</v>
      </c>
      <c r="I1285" s="195"/>
      <c r="J1285" s="191"/>
      <c r="K1285" s="191"/>
      <c r="L1285" s="196"/>
      <c r="M1285" s="197"/>
      <c r="N1285" s="198"/>
      <c r="O1285" s="198"/>
      <c r="P1285" s="198"/>
      <c r="Q1285" s="198"/>
      <c r="R1285" s="198"/>
      <c r="S1285" s="198"/>
      <c r="T1285" s="199"/>
      <c r="AT1285" s="200" t="s">
        <v>165</v>
      </c>
      <c r="AU1285" s="200" t="s">
        <v>86</v>
      </c>
      <c r="AV1285" s="13" t="s">
        <v>84</v>
      </c>
      <c r="AW1285" s="13" t="s">
        <v>37</v>
      </c>
      <c r="AX1285" s="13" t="s">
        <v>76</v>
      </c>
      <c r="AY1285" s="200" t="s">
        <v>157</v>
      </c>
    </row>
    <row r="1286" spans="2:51" s="13" customFormat="1" ht="10">
      <c r="B1286" s="190"/>
      <c r="C1286" s="191"/>
      <c r="D1286" s="192" t="s">
        <v>165</v>
      </c>
      <c r="E1286" s="193" t="s">
        <v>19</v>
      </c>
      <c r="F1286" s="194" t="s">
        <v>853</v>
      </c>
      <c r="G1286" s="191"/>
      <c r="H1286" s="193" t="s">
        <v>19</v>
      </c>
      <c r="I1286" s="195"/>
      <c r="J1286" s="191"/>
      <c r="K1286" s="191"/>
      <c r="L1286" s="196"/>
      <c r="M1286" s="197"/>
      <c r="N1286" s="198"/>
      <c r="O1286" s="198"/>
      <c r="P1286" s="198"/>
      <c r="Q1286" s="198"/>
      <c r="R1286" s="198"/>
      <c r="S1286" s="198"/>
      <c r="T1286" s="199"/>
      <c r="AT1286" s="200" t="s">
        <v>165</v>
      </c>
      <c r="AU1286" s="200" t="s">
        <v>86</v>
      </c>
      <c r="AV1286" s="13" t="s">
        <v>84</v>
      </c>
      <c r="AW1286" s="13" t="s">
        <v>37</v>
      </c>
      <c r="AX1286" s="13" t="s">
        <v>76</v>
      </c>
      <c r="AY1286" s="200" t="s">
        <v>157</v>
      </c>
    </row>
    <row r="1287" spans="2:51" s="13" customFormat="1" ht="10">
      <c r="B1287" s="190"/>
      <c r="C1287" s="191"/>
      <c r="D1287" s="192" t="s">
        <v>165</v>
      </c>
      <c r="E1287" s="193" t="s">
        <v>19</v>
      </c>
      <c r="F1287" s="194" t="s">
        <v>1314</v>
      </c>
      <c r="G1287" s="191"/>
      <c r="H1287" s="193" t="s">
        <v>19</v>
      </c>
      <c r="I1287" s="195"/>
      <c r="J1287" s="191"/>
      <c r="K1287" s="191"/>
      <c r="L1287" s="196"/>
      <c r="M1287" s="197"/>
      <c r="N1287" s="198"/>
      <c r="O1287" s="198"/>
      <c r="P1287" s="198"/>
      <c r="Q1287" s="198"/>
      <c r="R1287" s="198"/>
      <c r="S1287" s="198"/>
      <c r="T1287" s="199"/>
      <c r="AT1287" s="200" t="s">
        <v>165</v>
      </c>
      <c r="AU1287" s="200" t="s">
        <v>86</v>
      </c>
      <c r="AV1287" s="13" t="s">
        <v>84</v>
      </c>
      <c r="AW1287" s="13" t="s">
        <v>37</v>
      </c>
      <c r="AX1287" s="13" t="s">
        <v>76</v>
      </c>
      <c r="AY1287" s="200" t="s">
        <v>157</v>
      </c>
    </row>
    <row r="1288" spans="2:51" s="13" customFormat="1" ht="10">
      <c r="B1288" s="190"/>
      <c r="C1288" s="191"/>
      <c r="D1288" s="192" t="s">
        <v>165</v>
      </c>
      <c r="E1288" s="193" t="s">
        <v>19</v>
      </c>
      <c r="F1288" s="194" t="s">
        <v>1315</v>
      </c>
      <c r="G1288" s="191"/>
      <c r="H1288" s="193" t="s">
        <v>19</v>
      </c>
      <c r="I1288" s="195"/>
      <c r="J1288" s="191"/>
      <c r="K1288" s="191"/>
      <c r="L1288" s="196"/>
      <c r="M1288" s="197"/>
      <c r="N1288" s="198"/>
      <c r="O1288" s="198"/>
      <c r="P1288" s="198"/>
      <c r="Q1288" s="198"/>
      <c r="R1288" s="198"/>
      <c r="S1288" s="198"/>
      <c r="T1288" s="199"/>
      <c r="AT1288" s="200" t="s">
        <v>165</v>
      </c>
      <c r="AU1288" s="200" t="s">
        <v>86</v>
      </c>
      <c r="AV1288" s="13" t="s">
        <v>84</v>
      </c>
      <c r="AW1288" s="13" t="s">
        <v>37</v>
      </c>
      <c r="AX1288" s="13" t="s">
        <v>76</v>
      </c>
      <c r="AY1288" s="200" t="s">
        <v>157</v>
      </c>
    </row>
    <row r="1289" spans="2:51" s="14" customFormat="1" ht="10">
      <c r="B1289" s="201"/>
      <c r="C1289" s="202"/>
      <c r="D1289" s="192" t="s">
        <v>165</v>
      </c>
      <c r="E1289" s="203" t="s">
        <v>19</v>
      </c>
      <c r="F1289" s="204" t="s">
        <v>1316</v>
      </c>
      <c r="G1289" s="202"/>
      <c r="H1289" s="205">
        <v>8</v>
      </c>
      <c r="I1289" s="206"/>
      <c r="J1289" s="202"/>
      <c r="K1289" s="202"/>
      <c r="L1289" s="207"/>
      <c r="M1289" s="208"/>
      <c r="N1289" s="209"/>
      <c r="O1289" s="209"/>
      <c r="P1289" s="209"/>
      <c r="Q1289" s="209"/>
      <c r="R1289" s="209"/>
      <c r="S1289" s="209"/>
      <c r="T1289" s="210"/>
      <c r="AT1289" s="211" t="s">
        <v>165</v>
      </c>
      <c r="AU1289" s="211" t="s">
        <v>86</v>
      </c>
      <c r="AV1289" s="14" t="s">
        <v>86</v>
      </c>
      <c r="AW1289" s="14" t="s">
        <v>37</v>
      </c>
      <c r="AX1289" s="14" t="s">
        <v>84</v>
      </c>
      <c r="AY1289" s="211" t="s">
        <v>157</v>
      </c>
    </row>
    <row r="1290" spans="1:65" s="2" customFormat="1" ht="22.25" customHeight="1">
      <c r="A1290" s="36"/>
      <c r="B1290" s="37"/>
      <c r="C1290" s="239" t="s">
        <v>1317</v>
      </c>
      <c r="D1290" s="239" t="s">
        <v>311</v>
      </c>
      <c r="E1290" s="240" t="s">
        <v>1318</v>
      </c>
      <c r="F1290" s="241" t="s">
        <v>1319</v>
      </c>
      <c r="G1290" s="242" t="s">
        <v>162</v>
      </c>
      <c r="H1290" s="243">
        <v>8</v>
      </c>
      <c r="I1290" s="244"/>
      <c r="J1290" s="245">
        <f>ROUND(I1290*H1290,2)</f>
        <v>0</v>
      </c>
      <c r="K1290" s="246"/>
      <c r="L1290" s="247"/>
      <c r="M1290" s="248" t="s">
        <v>19</v>
      </c>
      <c r="N1290" s="249" t="s">
        <v>47</v>
      </c>
      <c r="O1290" s="66"/>
      <c r="P1290" s="186">
        <f>O1290*H1290</f>
        <v>0</v>
      </c>
      <c r="Q1290" s="186">
        <v>0.0566</v>
      </c>
      <c r="R1290" s="186">
        <f>Q1290*H1290</f>
        <v>0.4528</v>
      </c>
      <c r="S1290" s="186">
        <v>0</v>
      </c>
      <c r="T1290" s="187">
        <f>S1290*H1290</f>
        <v>0</v>
      </c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R1290" s="188" t="s">
        <v>211</v>
      </c>
      <c r="AT1290" s="188" t="s">
        <v>311</v>
      </c>
      <c r="AU1290" s="188" t="s">
        <v>86</v>
      </c>
      <c r="AY1290" s="19" t="s">
        <v>157</v>
      </c>
      <c r="BE1290" s="189">
        <f>IF(N1290="základní",J1290,0)</f>
        <v>0</v>
      </c>
      <c r="BF1290" s="189">
        <f>IF(N1290="snížená",J1290,0)</f>
        <v>0</v>
      </c>
      <c r="BG1290" s="189">
        <f>IF(N1290="zákl. přenesená",J1290,0)</f>
        <v>0</v>
      </c>
      <c r="BH1290" s="189">
        <f>IF(N1290="sníž. přenesená",J1290,0)</f>
        <v>0</v>
      </c>
      <c r="BI1290" s="189">
        <f>IF(N1290="nulová",J1290,0)</f>
        <v>0</v>
      </c>
      <c r="BJ1290" s="19" t="s">
        <v>84</v>
      </c>
      <c r="BK1290" s="189">
        <f>ROUND(I1290*H1290,2)</f>
        <v>0</v>
      </c>
      <c r="BL1290" s="19" t="s">
        <v>163</v>
      </c>
      <c r="BM1290" s="188" t="s">
        <v>1320</v>
      </c>
    </row>
    <row r="1291" spans="2:51" s="13" customFormat="1" ht="10">
      <c r="B1291" s="190"/>
      <c r="C1291" s="191"/>
      <c r="D1291" s="192" t="s">
        <v>165</v>
      </c>
      <c r="E1291" s="193" t="s">
        <v>19</v>
      </c>
      <c r="F1291" s="194" t="s">
        <v>289</v>
      </c>
      <c r="G1291" s="191"/>
      <c r="H1291" s="193" t="s">
        <v>19</v>
      </c>
      <c r="I1291" s="195"/>
      <c r="J1291" s="191"/>
      <c r="K1291" s="191"/>
      <c r="L1291" s="196"/>
      <c r="M1291" s="197"/>
      <c r="N1291" s="198"/>
      <c r="O1291" s="198"/>
      <c r="P1291" s="198"/>
      <c r="Q1291" s="198"/>
      <c r="R1291" s="198"/>
      <c r="S1291" s="198"/>
      <c r="T1291" s="199"/>
      <c r="AT1291" s="200" t="s">
        <v>165</v>
      </c>
      <c r="AU1291" s="200" t="s">
        <v>86</v>
      </c>
      <c r="AV1291" s="13" t="s">
        <v>84</v>
      </c>
      <c r="AW1291" s="13" t="s">
        <v>37</v>
      </c>
      <c r="AX1291" s="13" t="s">
        <v>76</v>
      </c>
      <c r="AY1291" s="200" t="s">
        <v>157</v>
      </c>
    </row>
    <row r="1292" spans="2:51" s="13" customFormat="1" ht="10">
      <c r="B1292" s="190"/>
      <c r="C1292" s="191"/>
      <c r="D1292" s="192" t="s">
        <v>165</v>
      </c>
      <c r="E1292" s="193" t="s">
        <v>19</v>
      </c>
      <c r="F1292" s="194" t="s">
        <v>1289</v>
      </c>
      <c r="G1292" s="191"/>
      <c r="H1292" s="193" t="s">
        <v>19</v>
      </c>
      <c r="I1292" s="195"/>
      <c r="J1292" s="191"/>
      <c r="K1292" s="191"/>
      <c r="L1292" s="196"/>
      <c r="M1292" s="197"/>
      <c r="N1292" s="198"/>
      <c r="O1292" s="198"/>
      <c r="P1292" s="198"/>
      <c r="Q1292" s="198"/>
      <c r="R1292" s="198"/>
      <c r="S1292" s="198"/>
      <c r="T1292" s="199"/>
      <c r="AT1292" s="200" t="s">
        <v>165</v>
      </c>
      <c r="AU1292" s="200" t="s">
        <v>86</v>
      </c>
      <c r="AV1292" s="13" t="s">
        <v>84</v>
      </c>
      <c r="AW1292" s="13" t="s">
        <v>37</v>
      </c>
      <c r="AX1292" s="13" t="s">
        <v>76</v>
      </c>
      <c r="AY1292" s="200" t="s">
        <v>157</v>
      </c>
    </row>
    <row r="1293" spans="2:51" s="13" customFormat="1" ht="10">
      <c r="B1293" s="190"/>
      <c r="C1293" s="191"/>
      <c r="D1293" s="192" t="s">
        <v>165</v>
      </c>
      <c r="E1293" s="193" t="s">
        <v>19</v>
      </c>
      <c r="F1293" s="194" t="s">
        <v>853</v>
      </c>
      <c r="G1293" s="191"/>
      <c r="H1293" s="193" t="s">
        <v>19</v>
      </c>
      <c r="I1293" s="195"/>
      <c r="J1293" s="191"/>
      <c r="K1293" s="191"/>
      <c r="L1293" s="196"/>
      <c r="M1293" s="197"/>
      <c r="N1293" s="198"/>
      <c r="O1293" s="198"/>
      <c r="P1293" s="198"/>
      <c r="Q1293" s="198"/>
      <c r="R1293" s="198"/>
      <c r="S1293" s="198"/>
      <c r="T1293" s="199"/>
      <c r="AT1293" s="200" t="s">
        <v>165</v>
      </c>
      <c r="AU1293" s="200" t="s">
        <v>86</v>
      </c>
      <c r="AV1293" s="13" t="s">
        <v>84</v>
      </c>
      <c r="AW1293" s="13" t="s">
        <v>37</v>
      </c>
      <c r="AX1293" s="13" t="s">
        <v>76</v>
      </c>
      <c r="AY1293" s="200" t="s">
        <v>157</v>
      </c>
    </row>
    <row r="1294" spans="2:51" s="13" customFormat="1" ht="10">
      <c r="B1294" s="190"/>
      <c r="C1294" s="191"/>
      <c r="D1294" s="192" t="s">
        <v>165</v>
      </c>
      <c r="E1294" s="193" t="s">
        <v>19</v>
      </c>
      <c r="F1294" s="194" t="s">
        <v>1314</v>
      </c>
      <c r="G1294" s="191"/>
      <c r="H1294" s="193" t="s">
        <v>19</v>
      </c>
      <c r="I1294" s="195"/>
      <c r="J1294" s="191"/>
      <c r="K1294" s="191"/>
      <c r="L1294" s="196"/>
      <c r="M1294" s="197"/>
      <c r="N1294" s="198"/>
      <c r="O1294" s="198"/>
      <c r="P1294" s="198"/>
      <c r="Q1294" s="198"/>
      <c r="R1294" s="198"/>
      <c r="S1294" s="198"/>
      <c r="T1294" s="199"/>
      <c r="AT1294" s="200" t="s">
        <v>165</v>
      </c>
      <c r="AU1294" s="200" t="s">
        <v>86</v>
      </c>
      <c r="AV1294" s="13" t="s">
        <v>84</v>
      </c>
      <c r="AW1294" s="13" t="s">
        <v>37</v>
      </c>
      <c r="AX1294" s="13" t="s">
        <v>76</v>
      </c>
      <c r="AY1294" s="200" t="s">
        <v>157</v>
      </c>
    </row>
    <row r="1295" spans="2:51" s="14" customFormat="1" ht="10">
      <c r="B1295" s="201"/>
      <c r="C1295" s="202"/>
      <c r="D1295" s="192" t="s">
        <v>165</v>
      </c>
      <c r="E1295" s="203" t="s">
        <v>19</v>
      </c>
      <c r="F1295" s="204" t="s">
        <v>1321</v>
      </c>
      <c r="G1295" s="202"/>
      <c r="H1295" s="205">
        <v>8</v>
      </c>
      <c r="I1295" s="206"/>
      <c r="J1295" s="202"/>
      <c r="K1295" s="202"/>
      <c r="L1295" s="207"/>
      <c r="M1295" s="208"/>
      <c r="N1295" s="209"/>
      <c r="O1295" s="209"/>
      <c r="P1295" s="209"/>
      <c r="Q1295" s="209"/>
      <c r="R1295" s="209"/>
      <c r="S1295" s="209"/>
      <c r="T1295" s="210"/>
      <c r="AT1295" s="211" t="s">
        <v>165</v>
      </c>
      <c r="AU1295" s="211" t="s">
        <v>86</v>
      </c>
      <c r="AV1295" s="14" t="s">
        <v>86</v>
      </c>
      <c r="AW1295" s="14" t="s">
        <v>37</v>
      </c>
      <c r="AX1295" s="14" t="s">
        <v>84</v>
      </c>
      <c r="AY1295" s="211" t="s">
        <v>157</v>
      </c>
    </row>
    <row r="1296" spans="1:65" s="2" customFormat="1" ht="19.75" customHeight="1">
      <c r="A1296" s="36"/>
      <c r="B1296" s="37"/>
      <c r="C1296" s="176" t="s">
        <v>1322</v>
      </c>
      <c r="D1296" s="176" t="s">
        <v>159</v>
      </c>
      <c r="E1296" s="177" t="s">
        <v>1323</v>
      </c>
      <c r="F1296" s="178" t="s">
        <v>1324</v>
      </c>
      <c r="G1296" s="179" t="s">
        <v>162</v>
      </c>
      <c r="H1296" s="180">
        <v>4</v>
      </c>
      <c r="I1296" s="181"/>
      <c r="J1296" s="182">
        <f>ROUND(I1296*H1296,2)</f>
        <v>0</v>
      </c>
      <c r="K1296" s="183"/>
      <c r="L1296" s="41"/>
      <c r="M1296" s="184" t="s">
        <v>19</v>
      </c>
      <c r="N1296" s="185" t="s">
        <v>47</v>
      </c>
      <c r="O1296" s="66"/>
      <c r="P1296" s="186">
        <f>O1296*H1296</f>
        <v>0</v>
      </c>
      <c r="Q1296" s="186">
        <v>0.001</v>
      </c>
      <c r="R1296" s="186">
        <f>Q1296*H1296</f>
        <v>0.004</v>
      </c>
      <c r="S1296" s="186">
        <v>0</v>
      </c>
      <c r="T1296" s="187">
        <f>S1296*H1296</f>
        <v>0</v>
      </c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R1296" s="188" t="s">
        <v>163</v>
      </c>
      <c r="AT1296" s="188" t="s">
        <v>159</v>
      </c>
      <c r="AU1296" s="188" t="s">
        <v>86</v>
      </c>
      <c r="AY1296" s="19" t="s">
        <v>157</v>
      </c>
      <c r="BE1296" s="189">
        <f>IF(N1296="základní",J1296,0)</f>
        <v>0</v>
      </c>
      <c r="BF1296" s="189">
        <f>IF(N1296="snížená",J1296,0)</f>
        <v>0</v>
      </c>
      <c r="BG1296" s="189">
        <f>IF(N1296="zákl. přenesená",J1296,0)</f>
        <v>0</v>
      </c>
      <c r="BH1296" s="189">
        <f>IF(N1296="sníž. přenesená",J1296,0)</f>
        <v>0</v>
      </c>
      <c r="BI1296" s="189">
        <f>IF(N1296="nulová",J1296,0)</f>
        <v>0</v>
      </c>
      <c r="BJ1296" s="19" t="s">
        <v>84</v>
      </c>
      <c r="BK1296" s="189">
        <f>ROUND(I1296*H1296,2)</f>
        <v>0</v>
      </c>
      <c r="BL1296" s="19" t="s">
        <v>163</v>
      </c>
      <c r="BM1296" s="188" t="s">
        <v>1325</v>
      </c>
    </row>
    <row r="1297" spans="2:51" s="13" customFormat="1" ht="10">
      <c r="B1297" s="190"/>
      <c r="C1297" s="191"/>
      <c r="D1297" s="192" t="s">
        <v>165</v>
      </c>
      <c r="E1297" s="193" t="s">
        <v>19</v>
      </c>
      <c r="F1297" s="194" t="s">
        <v>289</v>
      </c>
      <c r="G1297" s="191"/>
      <c r="H1297" s="193" t="s">
        <v>19</v>
      </c>
      <c r="I1297" s="195"/>
      <c r="J1297" s="191"/>
      <c r="K1297" s="191"/>
      <c r="L1297" s="196"/>
      <c r="M1297" s="197"/>
      <c r="N1297" s="198"/>
      <c r="O1297" s="198"/>
      <c r="P1297" s="198"/>
      <c r="Q1297" s="198"/>
      <c r="R1297" s="198"/>
      <c r="S1297" s="198"/>
      <c r="T1297" s="199"/>
      <c r="AT1297" s="200" t="s">
        <v>165</v>
      </c>
      <c r="AU1297" s="200" t="s">
        <v>86</v>
      </c>
      <c r="AV1297" s="13" t="s">
        <v>84</v>
      </c>
      <c r="AW1297" s="13" t="s">
        <v>37</v>
      </c>
      <c r="AX1297" s="13" t="s">
        <v>76</v>
      </c>
      <c r="AY1297" s="200" t="s">
        <v>157</v>
      </c>
    </row>
    <row r="1298" spans="2:51" s="13" customFormat="1" ht="10">
      <c r="B1298" s="190"/>
      <c r="C1298" s="191"/>
      <c r="D1298" s="192" t="s">
        <v>165</v>
      </c>
      <c r="E1298" s="193" t="s">
        <v>19</v>
      </c>
      <c r="F1298" s="194" t="s">
        <v>1289</v>
      </c>
      <c r="G1298" s="191"/>
      <c r="H1298" s="193" t="s">
        <v>19</v>
      </c>
      <c r="I1298" s="195"/>
      <c r="J1298" s="191"/>
      <c r="K1298" s="191"/>
      <c r="L1298" s="196"/>
      <c r="M1298" s="197"/>
      <c r="N1298" s="198"/>
      <c r="O1298" s="198"/>
      <c r="P1298" s="198"/>
      <c r="Q1298" s="198"/>
      <c r="R1298" s="198"/>
      <c r="S1298" s="198"/>
      <c r="T1298" s="199"/>
      <c r="AT1298" s="200" t="s">
        <v>165</v>
      </c>
      <c r="AU1298" s="200" t="s">
        <v>86</v>
      </c>
      <c r="AV1298" s="13" t="s">
        <v>84</v>
      </c>
      <c r="AW1298" s="13" t="s">
        <v>37</v>
      </c>
      <c r="AX1298" s="13" t="s">
        <v>76</v>
      </c>
      <c r="AY1298" s="200" t="s">
        <v>157</v>
      </c>
    </row>
    <row r="1299" spans="2:51" s="13" customFormat="1" ht="10">
      <c r="B1299" s="190"/>
      <c r="C1299" s="191"/>
      <c r="D1299" s="192" t="s">
        <v>165</v>
      </c>
      <c r="E1299" s="193" t="s">
        <v>19</v>
      </c>
      <c r="F1299" s="194" t="s">
        <v>853</v>
      </c>
      <c r="G1299" s="191"/>
      <c r="H1299" s="193" t="s">
        <v>19</v>
      </c>
      <c r="I1299" s="195"/>
      <c r="J1299" s="191"/>
      <c r="K1299" s="191"/>
      <c r="L1299" s="196"/>
      <c r="M1299" s="197"/>
      <c r="N1299" s="198"/>
      <c r="O1299" s="198"/>
      <c r="P1299" s="198"/>
      <c r="Q1299" s="198"/>
      <c r="R1299" s="198"/>
      <c r="S1299" s="198"/>
      <c r="T1299" s="199"/>
      <c r="AT1299" s="200" t="s">
        <v>165</v>
      </c>
      <c r="AU1299" s="200" t="s">
        <v>86</v>
      </c>
      <c r="AV1299" s="13" t="s">
        <v>84</v>
      </c>
      <c r="AW1299" s="13" t="s">
        <v>37</v>
      </c>
      <c r="AX1299" s="13" t="s">
        <v>76</v>
      </c>
      <c r="AY1299" s="200" t="s">
        <v>157</v>
      </c>
    </row>
    <row r="1300" spans="2:51" s="13" customFormat="1" ht="10">
      <c r="B1300" s="190"/>
      <c r="C1300" s="191"/>
      <c r="D1300" s="192" t="s">
        <v>165</v>
      </c>
      <c r="E1300" s="193" t="s">
        <v>19</v>
      </c>
      <c r="F1300" s="194" t="s">
        <v>1326</v>
      </c>
      <c r="G1300" s="191"/>
      <c r="H1300" s="193" t="s">
        <v>19</v>
      </c>
      <c r="I1300" s="195"/>
      <c r="J1300" s="191"/>
      <c r="K1300" s="191"/>
      <c r="L1300" s="196"/>
      <c r="M1300" s="197"/>
      <c r="N1300" s="198"/>
      <c r="O1300" s="198"/>
      <c r="P1300" s="198"/>
      <c r="Q1300" s="198"/>
      <c r="R1300" s="198"/>
      <c r="S1300" s="198"/>
      <c r="T1300" s="199"/>
      <c r="AT1300" s="200" t="s">
        <v>165</v>
      </c>
      <c r="AU1300" s="200" t="s">
        <v>86</v>
      </c>
      <c r="AV1300" s="13" t="s">
        <v>84</v>
      </c>
      <c r="AW1300" s="13" t="s">
        <v>37</v>
      </c>
      <c r="AX1300" s="13" t="s">
        <v>76</v>
      </c>
      <c r="AY1300" s="200" t="s">
        <v>157</v>
      </c>
    </row>
    <row r="1301" spans="2:51" s="14" customFormat="1" ht="10">
      <c r="B1301" s="201"/>
      <c r="C1301" s="202"/>
      <c r="D1301" s="192" t="s">
        <v>165</v>
      </c>
      <c r="E1301" s="203" t="s">
        <v>19</v>
      </c>
      <c r="F1301" s="204" t="s">
        <v>1327</v>
      </c>
      <c r="G1301" s="202"/>
      <c r="H1301" s="205">
        <v>4</v>
      </c>
      <c r="I1301" s="206"/>
      <c r="J1301" s="202"/>
      <c r="K1301" s="202"/>
      <c r="L1301" s="207"/>
      <c r="M1301" s="208"/>
      <c r="N1301" s="209"/>
      <c r="O1301" s="209"/>
      <c r="P1301" s="209"/>
      <c r="Q1301" s="209"/>
      <c r="R1301" s="209"/>
      <c r="S1301" s="209"/>
      <c r="T1301" s="210"/>
      <c r="AT1301" s="211" t="s">
        <v>165</v>
      </c>
      <c r="AU1301" s="211" t="s">
        <v>86</v>
      </c>
      <c r="AV1301" s="14" t="s">
        <v>86</v>
      </c>
      <c r="AW1301" s="14" t="s">
        <v>37</v>
      </c>
      <c r="AX1301" s="14" t="s">
        <v>84</v>
      </c>
      <c r="AY1301" s="211" t="s">
        <v>157</v>
      </c>
    </row>
    <row r="1302" spans="1:65" s="2" customFormat="1" ht="22.25" customHeight="1">
      <c r="A1302" s="36"/>
      <c r="B1302" s="37"/>
      <c r="C1302" s="239" t="s">
        <v>1328</v>
      </c>
      <c r="D1302" s="239" t="s">
        <v>311</v>
      </c>
      <c r="E1302" s="240" t="s">
        <v>1329</v>
      </c>
      <c r="F1302" s="241" t="s">
        <v>1330</v>
      </c>
      <c r="G1302" s="242" t="s">
        <v>162</v>
      </c>
      <c r="H1302" s="243">
        <v>4</v>
      </c>
      <c r="I1302" s="244"/>
      <c r="J1302" s="245">
        <f>ROUND(I1302*H1302,2)</f>
        <v>0</v>
      </c>
      <c r="K1302" s="246"/>
      <c r="L1302" s="247"/>
      <c r="M1302" s="248" t="s">
        <v>19</v>
      </c>
      <c r="N1302" s="249" t="s">
        <v>47</v>
      </c>
      <c r="O1302" s="66"/>
      <c r="P1302" s="186">
        <f>O1302*H1302</f>
        <v>0</v>
      </c>
      <c r="Q1302" s="186">
        <v>0.0566</v>
      </c>
      <c r="R1302" s="186">
        <f>Q1302*H1302</f>
        <v>0.2264</v>
      </c>
      <c r="S1302" s="186">
        <v>0</v>
      </c>
      <c r="T1302" s="187">
        <f>S1302*H1302</f>
        <v>0</v>
      </c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R1302" s="188" t="s">
        <v>211</v>
      </c>
      <c r="AT1302" s="188" t="s">
        <v>311</v>
      </c>
      <c r="AU1302" s="188" t="s">
        <v>86</v>
      </c>
      <c r="AY1302" s="19" t="s">
        <v>157</v>
      </c>
      <c r="BE1302" s="189">
        <f>IF(N1302="základní",J1302,0)</f>
        <v>0</v>
      </c>
      <c r="BF1302" s="189">
        <f>IF(N1302="snížená",J1302,0)</f>
        <v>0</v>
      </c>
      <c r="BG1302" s="189">
        <f>IF(N1302="zákl. přenesená",J1302,0)</f>
        <v>0</v>
      </c>
      <c r="BH1302" s="189">
        <f>IF(N1302="sníž. přenesená",J1302,0)</f>
        <v>0</v>
      </c>
      <c r="BI1302" s="189">
        <f>IF(N1302="nulová",J1302,0)</f>
        <v>0</v>
      </c>
      <c r="BJ1302" s="19" t="s">
        <v>84</v>
      </c>
      <c r="BK1302" s="189">
        <f>ROUND(I1302*H1302,2)</f>
        <v>0</v>
      </c>
      <c r="BL1302" s="19" t="s">
        <v>163</v>
      </c>
      <c r="BM1302" s="188" t="s">
        <v>1331</v>
      </c>
    </row>
    <row r="1303" spans="2:51" s="13" customFormat="1" ht="10">
      <c r="B1303" s="190"/>
      <c r="C1303" s="191"/>
      <c r="D1303" s="192" t="s">
        <v>165</v>
      </c>
      <c r="E1303" s="193" t="s">
        <v>19</v>
      </c>
      <c r="F1303" s="194" t="s">
        <v>289</v>
      </c>
      <c r="G1303" s="191"/>
      <c r="H1303" s="193" t="s">
        <v>19</v>
      </c>
      <c r="I1303" s="195"/>
      <c r="J1303" s="191"/>
      <c r="K1303" s="191"/>
      <c r="L1303" s="196"/>
      <c r="M1303" s="197"/>
      <c r="N1303" s="198"/>
      <c r="O1303" s="198"/>
      <c r="P1303" s="198"/>
      <c r="Q1303" s="198"/>
      <c r="R1303" s="198"/>
      <c r="S1303" s="198"/>
      <c r="T1303" s="199"/>
      <c r="AT1303" s="200" t="s">
        <v>165</v>
      </c>
      <c r="AU1303" s="200" t="s">
        <v>86</v>
      </c>
      <c r="AV1303" s="13" t="s">
        <v>84</v>
      </c>
      <c r="AW1303" s="13" t="s">
        <v>37</v>
      </c>
      <c r="AX1303" s="13" t="s">
        <v>76</v>
      </c>
      <c r="AY1303" s="200" t="s">
        <v>157</v>
      </c>
    </row>
    <row r="1304" spans="2:51" s="13" customFormat="1" ht="10">
      <c r="B1304" s="190"/>
      <c r="C1304" s="191"/>
      <c r="D1304" s="192" t="s">
        <v>165</v>
      </c>
      <c r="E1304" s="193" t="s">
        <v>19</v>
      </c>
      <c r="F1304" s="194" t="s">
        <v>1289</v>
      </c>
      <c r="G1304" s="191"/>
      <c r="H1304" s="193" t="s">
        <v>19</v>
      </c>
      <c r="I1304" s="195"/>
      <c r="J1304" s="191"/>
      <c r="K1304" s="191"/>
      <c r="L1304" s="196"/>
      <c r="M1304" s="197"/>
      <c r="N1304" s="198"/>
      <c r="O1304" s="198"/>
      <c r="P1304" s="198"/>
      <c r="Q1304" s="198"/>
      <c r="R1304" s="198"/>
      <c r="S1304" s="198"/>
      <c r="T1304" s="199"/>
      <c r="AT1304" s="200" t="s">
        <v>165</v>
      </c>
      <c r="AU1304" s="200" t="s">
        <v>86</v>
      </c>
      <c r="AV1304" s="13" t="s">
        <v>84</v>
      </c>
      <c r="AW1304" s="13" t="s">
        <v>37</v>
      </c>
      <c r="AX1304" s="13" t="s">
        <v>76</v>
      </c>
      <c r="AY1304" s="200" t="s">
        <v>157</v>
      </c>
    </row>
    <row r="1305" spans="2:51" s="13" customFormat="1" ht="10">
      <c r="B1305" s="190"/>
      <c r="C1305" s="191"/>
      <c r="D1305" s="192" t="s">
        <v>165</v>
      </c>
      <c r="E1305" s="193" t="s">
        <v>19</v>
      </c>
      <c r="F1305" s="194" t="s">
        <v>853</v>
      </c>
      <c r="G1305" s="191"/>
      <c r="H1305" s="193" t="s">
        <v>19</v>
      </c>
      <c r="I1305" s="195"/>
      <c r="J1305" s="191"/>
      <c r="K1305" s="191"/>
      <c r="L1305" s="196"/>
      <c r="M1305" s="197"/>
      <c r="N1305" s="198"/>
      <c r="O1305" s="198"/>
      <c r="P1305" s="198"/>
      <c r="Q1305" s="198"/>
      <c r="R1305" s="198"/>
      <c r="S1305" s="198"/>
      <c r="T1305" s="199"/>
      <c r="AT1305" s="200" t="s">
        <v>165</v>
      </c>
      <c r="AU1305" s="200" t="s">
        <v>86</v>
      </c>
      <c r="AV1305" s="13" t="s">
        <v>84</v>
      </c>
      <c r="AW1305" s="13" t="s">
        <v>37</v>
      </c>
      <c r="AX1305" s="13" t="s">
        <v>76</v>
      </c>
      <c r="AY1305" s="200" t="s">
        <v>157</v>
      </c>
    </row>
    <row r="1306" spans="2:51" s="13" customFormat="1" ht="10">
      <c r="B1306" s="190"/>
      <c r="C1306" s="191"/>
      <c r="D1306" s="192" t="s">
        <v>165</v>
      </c>
      <c r="E1306" s="193" t="s">
        <v>19</v>
      </c>
      <c r="F1306" s="194" t="s">
        <v>1326</v>
      </c>
      <c r="G1306" s="191"/>
      <c r="H1306" s="193" t="s">
        <v>19</v>
      </c>
      <c r="I1306" s="195"/>
      <c r="J1306" s="191"/>
      <c r="K1306" s="191"/>
      <c r="L1306" s="196"/>
      <c r="M1306" s="197"/>
      <c r="N1306" s="198"/>
      <c r="O1306" s="198"/>
      <c r="P1306" s="198"/>
      <c r="Q1306" s="198"/>
      <c r="R1306" s="198"/>
      <c r="S1306" s="198"/>
      <c r="T1306" s="199"/>
      <c r="AT1306" s="200" t="s">
        <v>165</v>
      </c>
      <c r="AU1306" s="200" t="s">
        <v>86</v>
      </c>
      <c r="AV1306" s="13" t="s">
        <v>84</v>
      </c>
      <c r="AW1306" s="13" t="s">
        <v>37</v>
      </c>
      <c r="AX1306" s="13" t="s">
        <v>76</v>
      </c>
      <c r="AY1306" s="200" t="s">
        <v>157</v>
      </c>
    </row>
    <row r="1307" spans="2:51" s="14" customFormat="1" ht="10">
      <c r="B1307" s="201"/>
      <c r="C1307" s="202"/>
      <c r="D1307" s="192" t="s">
        <v>165</v>
      </c>
      <c r="E1307" s="203" t="s">
        <v>19</v>
      </c>
      <c r="F1307" s="204" t="s">
        <v>1327</v>
      </c>
      <c r="G1307" s="202"/>
      <c r="H1307" s="205">
        <v>4</v>
      </c>
      <c r="I1307" s="206"/>
      <c r="J1307" s="202"/>
      <c r="K1307" s="202"/>
      <c r="L1307" s="207"/>
      <c r="M1307" s="208"/>
      <c r="N1307" s="209"/>
      <c r="O1307" s="209"/>
      <c r="P1307" s="209"/>
      <c r="Q1307" s="209"/>
      <c r="R1307" s="209"/>
      <c r="S1307" s="209"/>
      <c r="T1307" s="210"/>
      <c r="AT1307" s="211" t="s">
        <v>165</v>
      </c>
      <c r="AU1307" s="211" t="s">
        <v>86</v>
      </c>
      <c r="AV1307" s="14" t="s">
        <v>86</v>
      </c>
      <c r="AW1307" s="14" t="s">
        <v>37</v>
      </c>
      <c r="AX1307" s="14" t="s">
        <v>84</v>
      </c>
      <c r="AY1307" s="211" t="s">
        <v>157</v>
      </c>
    </row>
    <row r="1308" spans="1:65" s="2" customFormat="1" ht="14.4" customHeight="1">
      <c r="A1308" s="36"/>
      <c r="B1308" s="37"/>
      <c r="C1308" s="239" t="s">
        <v>1332</v>
      </c>
      <c r="D1308" s="239" t="s">
        <v>311</v>
      </c>
      <c r="E1308" s="240" t="s">
        <v>1333</v>
      </c>
      <c r="F1308" s="241" t="s">
        <v>1334</v>
      </c>
      <c r="G1308" s="242" t="s">
        <v>162</v>
      </c>
      <c r="H1308" s="243">
        <v>4</v>
      </c>
      <c r="I1308" s="244"/>
      <c r="J1308" s="245">
        <f>ROUND(I1308*H1308,2)</f>
        <v>0</v>
      </c>
      <c r="K1308" s="246"/>
      <c r="L1308" s="247"/>
      <c r="M1308" s="248" t="s">
        <v>19</v>
      </c>
      <c r="N1308" s="249" t="s">
        <v>47</v>
      </c>
      <c r="O1308" s="66"/>
      <c r="P1308" s="186">
        <f>O1308*H1308</f>
        <v>0</v>
      </c>
      <c r="Q1308" s="186">
        <v>0.0566</v>
      </c>
      <c r="R1308" s="186">
        <f>Q1308*H1308</f>
        <v>0.2264</v>
      </c>
      <c r="S1308" s="186">
        <v>0</v>
      </c>
      <c r="T1308" s="187">
        <f>S1308*H1308</f>
        <v>0</v>
      </c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R1308" s="188" t="s">
        <v>211</v>
      </c>
      <c r="AT1308" s="188" t="s">
        <v>311</v>
      </c>
      <c r="AU1308" s="188" t="s">
        <v>86</v>
      </c>
      <c r="AY1308" s="19" t="s">
        <v>157</v>
      </c>
      <c r="BE1308" s="189">
        <f>IF(N1308="základní",J1308,0)</f>
        <v>0</v>
      </c>
      <c r="BF1308" s="189">
        <f>IF(N1308="snížená",J1308,0)</f>
        <v>0</v>
      </c>
      <c r="BG1308" s="189">
        <f>IF(N1308="zákl. přenesená",J1308,0)</f>
        <v>0</v>
      </c>
      <c r="BH1308" s="189">
        <f>IF(N1308="sníž. přenesená",J1308,0)</f>
        <v>0</v>
      </c>
      <c r="BI1308" s="189">
        <f>IF(N1308="nulová",J1308,0)</f>
        <v>0</v>
      </c>
      <c r="BJ1308" s="19" t="s">
        <v>84</v>
      </c>
      <c r="BK1308" s="189">
        <f>ROUND(I1308*H1308,2)</f>
        <v>0</v>
      </c>
      <c r="BL1308" s="19" t="s">
        <v>163</v>
      </c>
      <c r="BM1308" s="188" t="s">
        <v>1335</v>
      </c>
    </row>
    <row r="1309" spans="2:51" s="13" customFormat="1" ht="10">
      <c r="B1309" s="190"/>
      <c r="C1309" s="191"/>
      <c r="D1309" s="192" t="s">
        <v>165</v>
      </c>
      <c r="E1309" s="193" t="s">
        <v>19</v>
      </c>
      <c r="F1309" s="194" t="s">
        <v>289</v>
      </c>
      <c r="G1309" s="191"/>
      <c r="H1309" s="193" t="s">
        <v>19</v>
      </c>
      <c r="I1309" s="195"/>
      <c r="J1309" s="191"/>
      <c r="K1309" s="191"/>
      <c r="L1309" s="196"/>
      <c r="M1309" s="197"/>
      <c r="N1309" s="198"/>
      <c r="O1309" s="198"/>
      <c r="P1309" s="198"/>
      <c r="Q1309" s="198"/>
      <c r="R1309" s="198"/>
      <c r="S1309" s="198"/>
      <c r="T1309" s="199"/>
      <c r="AT1309" s="200" t="s">
        <v>165</v>
      </c>
      <c r="AU1309" s="200" t="s">
        <v>86</v>
      </c>
      <c r="AV1309" s="13" t="s">
        <v>84</v>
      </c>
      <c r="AW1309" s="13" t="s">
        <v>37</v>
      </c>
      <c r="AX1309" s="13" t="s">
        <v>76</v>
      </c>
      <c r="AY1309" s="200" t="s">
        <v>157</v>
      </c>
    </row>
    <row r="1310" spans="2:51" s="13" customFormat="1" ht="10">
      <c r="B1310" s="190"/>
      <c r="C1310" s="191"/>
      <c r="D1310" s="192" t="s">
        <v>165</v>
      </c>
      <c r="E1310" s="193" t="s">
        <v>19</v>
      </c>
      <c r="F1310" s="194" t="s">
        <v>1289</v>
      </c>
      <c r="G1310" s="191"/>
      <c r="H1310" s="193" t="s">
        <v>19</v>
      </c>
      <c r="I1310" s="195"/>
      <c r="J1310" s="191"/>
      <c r="K1310" s="191"/>
      <c r="L1310" s="196"/>
      <c r="M1310" s="197"/>
      <c r="N1310" s="198"/>
      <c r="O1310" s="198"/>
      <c r="P1310" s="198"/>
      <c r="Q1310" s="198"/>
      <c r="R1310" s="198"/>
      <c r="S1310" s="198"/>
      <c r="T1310" s="199"/>
      <c r="AT1310" s="200" t="s">
        <v>165</v>
      </c>
      <c r="AU1310" s="200" t="s">
        <v>86</v>
      </c>
      <c r="AV1310" s="13" t="s">
        <v>84</v>
      </c>
      <c r="AW1310" s="13" t="s">
        <v>37</v>
      </c>
      <c r="AX1310" s="13" t="s">
        <v>76</v>
      </c>
      <c r="AY1310" s="200" t="s">
        <v>157</v>
      </c>
    </row>
    <row r="1311" spans="2:51" s="13" customFormat="1" ht="10">
      <c r="B1311" s="190"/>
      <c r="C1311" s="191"/>
      <c r="D1311" s="192" t="s">
        <v>165</v>
      </c>
      <c r="E1311" s="193" t="s">
        <v>19</v>
      </c>
      <c r="F1311" s="194" t="s">
        <v>853</v>
      </c>
      <c r="G1311" s="191"/>
      <c r="H1311" s="193" t="s">
        <v>19</v>
      </c>
      <c r="I1311" s="195"/>
      <c r="J1311" s="191"/>
      <c r="K1311" s="191"/>
      <c r="L1311" s="196"/>
      <c r="M1311" s="197"/>
      <c r="N1311" s="198"/>
      <c r="O1311" s="198"/>
      <c r="P1311" s="198"/>
      <c r="Q1311" s="198"/>
      <c r="R1311" s="198"/>
      <c r="S1311" s="198"/>
      <c r="T1311" s="199"/>
      <c r="AT1311" s="200" t="s">
        <v>165</v>
      </c>
      <c r="AU1311" s="200" t="s">
        <v>86</v>
      </c>
      <c r="AV1311" s="13" t="s">
        <v>84</v>
      </c>
      <c r="AW1311" s="13" t="s">
        <v>37</v>
      </c>
      <c r="AX1311" s="13" t="s">
        <v>76</v>
      </c>
      <c r="AY1311" s="200" t="s">
        <v>157</v>
      </c>
    </row>
    <row r="1312" spans="2:51" s="13" customFormat="1" ht="10">
      <c r="B1312" s="190"/>
      <c r="C1312" s="191"/>
      <c r="D1312" s="192" t="s">
        <v>165</v>
      </c>
      <c r="E1312" s="193" t="s">
        <v>19</v>
      </c>
      <c r="F1312" s="194" t="s">
        <v>1326</v>
      </c>
      <c r="G1312" s="191"/>
      <c r="H1312" s="193" t="s">
        <v>19</v>
      </c>
      <c r="I1312" s="195"/>
      <c r="J1312" s="191"/>
      <c r="K1312" s="191"/>
      <c r="L1312" s="196"/>
      <c r="M1312" s="197"/>
      <c r="N1312" s="198"/>
      <c r="O1312" s="198"/>
      <c r="P1312" s="198"/>
      <c r="Q1312" s="198"/>
      <c r="R1312" s="198"/>
      <c r="S1312" s="198"/>
      <c r="T1312" s="199"/>
      <c r="AT1312" s="200" t="s">
        <v>165</v>
      </c>
      <c r="AU1312" s="200" t="s">
        <v>86</v>
      </c>
      <c r="AV1312" s="13" t="s">
        <v>84</v>
      </c>
      <c r="AW1312" s="13" t="s">
        <v>37</v>
      </c>
      <c r="AX1312" s="13" t="s">
        <v>76</v>
      </c>
      <c r="AY1312" s="200" t="s">
        <v>157</v>
      </c>
    </row>
    <row r="1313" spans="2:51" s="14" customFormat="1" ht="10">
      <c r="B1313" s="201"/>
      <c r="C1313" s="202"/>
      <c r="D1313" s="192" t="s">
        <v>165</v>
      </c>
      <c r="E1313" s="203" t="s">
        <v>19</v>
      </c>
      <c r="F1313" s="204" t="s">
        <v>1336</v>
      </c>
      <c r="G1313" s="202"/>
      <c r="H1313" s="205">
        <v>4</v>
      </c>
      <c r="I1313" s="206"/>
      <c r="J1313" s="202"/>
      <c r="K1313" s="202"/>
      <c r="L1313" s="207"/>
      <c r="M1313" s="208"/>
      <c r="N1313" s="209"/>
      <c r="O1313" s="209"/>
      <c r="P1313" s="209"/>
      <c r="Q1313" s="209"/>
      <c r="R1313" s="209"/>
      <c r="S1313" s="209"/>
      <c r="T1313" s="210"/>
      <c r="AT1313" s="211" t="s">
        <v>165</v>
      </c>
      <c r="AU1313" s="211" t="s">
        <v>86</v>
      </c>
      <c r="AV1313" s="14" t="s">
        <v>86</v>
      </c>
      <c r="AW1313" s="14" t="s">
        <v>37</v>
      </c>
      <c r="AX1313" s="14" t="s">
        <v>84</v>
      </c>
      <c r="AY1313" s="211" t="s">
        <v>157</v>
      </c>
    </row>
    <row r="1314" spans="1:65" s="2" customFormat="1" ht="14.4" customHeight="1">
      <c r="A1314" s="36"/>
      <c r="B1314" s="37"/>
      <c r="C1314" s="239" t="s">
        <v>1337</v>
      </c>
      <c r="D1314" s="239" t="s">
        <v>311</v>
      </c>
      <c r="E1314" s="240" t="s">
        <v>1338</v>
      </c>
      <c r="F1314" s="241" t="s">
        <v>1339</v>
      </c>
      <c r="G1314" s="242" t="s">
        <v>162</v>
      </c>
      <c r="H1314" s="243">
        <v>4</v>
      </c>
      <c r="I1314" s="244"/>
      <c r="J1314" s="245">
        <f>ROUND(I1314*H1314,2)</f>
        <v>0</v>
      </c>
      <c r="K1314" s="246"/>
      <c r="L1314" s="247"/>
      <c r="M1314" s="248" t="s">
        <v>19</v>
      </c>
      <c r="N1314" s="249" t="s">
        <v>47</v>
      </c>
      <c r="O1314" s="66"/>
      <c r="P1314" s="186">
        <f>O1314*H1314</f>
        <v>0</v>
      </c>
      <c r="Q1314" s="186">
        <v>0.0566</v>
      </c>
      <c r="R1314" s="186">
        <f>Q1314*H1314</f>
        <v>0.2264</v>
      </c>
      <c r="S1314" s="186">
        <v>0</v>
      </c>
      <c r="T1314" s="187">
        <f>S1314*H1314</f>
        <v>0</v>
      </c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R1314" s="188" t="s">
        <v>211</v>
      </c>
      <c r="AT1314" s="188" t="s">
        <v>311</v>
      </c>
      <c r="AU1314" s="188" t="s">
        <v>86</v>
      </c>
      <c r="AY1314" s="19" t="s">
        <v>157</v>
      </c>
      <c r="BE1314" s="189">
        <f>IF(N1314="základní",J1314,0)</f>
        <v>0</v>
      </c>
      <c r="BF1314" s="189">
        <f>IF(N1314="snížená",J1314,0)</f>
        <v>0</v>
      </c>
      <c r="BG1314" s="189">
        <f>IF(N1314="zákl. přenesená",J1314,0)</f>
        <v>0</v>
      </c>
      <c r="BH1314" s="189">
        <f>IF(N1314="sníž. přenesená",J1314,0)</f>
        <v>0</v>
      </c>
      <c r="BI1314" s="189">
        <f>IF(N1314="nulová",J1314,0)</f>
        <v>0</v>
      </c>
      <c r="BJ1314" s="19" t="s">
        <v>84</v>
      </c>
      <c r="BK1314" s="189">
        <f>ROUND(I1314*H1314,2)</f>
        <v>0</v>
      </c>
      <c r="BL1314" s="19" t="s">
        <v>163</v>
      </c>
      <c r="BM1314" s="188" t="s">
        <v>1340</v>
      </c>
    </row>
    <row r="1315" spans="2:51" s="13" customFormat="1" ht="10">
      <c r="B1315" s="190"/>
      <c r="C1315" s="191"/>
      <c r="D1315" s="192" t="s">
        <v>165</v>
      </c>
      <c r="E1315" s="193" t="s">
        <v>19</v>
      </c>
      <c r="F1315" s="194" t="s">
        <v>289</v>
      </c>
      <c r="G1315" s="191"/>
      <c r="H1315" s="193" t="s">
        <v>19</v>
      </c>
      <c r="I1315" s="195"/>
      <c r="J1315" s="191"/>
      <c r="K1315" s="191"/>
      <c r="L1315" s="196"/>
      <c r="M1315" s="197"/>
      <c r="N1315" s="198"/>
      <c r="O1315" s="198"/>
      <c r="P1315" s="198"/>
      <c r="Q1315" s="198"/>
      <c r="R1315" s="198"/>
      <c r="S1315" s="198"/>
      <c r="T1315" s="199"/>
      <c r="AT1315" s="200" t="s">
        <v>165</v>
      </c>
      <c r="AU1315" s="200" t="s">
        <v>86</v>
      </c>
      <c r="AV1315" s="13" t="s">
        <v>84</v>
      </c>
      <c r="AW1315" s="13" t="s">
        <v>37</v>
      </c>
      <c r="AX1315" s="13" t="s">
        <v>76</v>
      </c>
      <c r="AY1315" s="200" t="s">
        <v>157</v>
      </c>
    </row>
    <row r="1316" spans="2:51" s="13" customFormat="1" ht="10">
      <c r="B1316" s="190"/>
      <c r="C1316" s="191"/>
      <c r="D1316" s="192" t="s">
        <v>165</v>
      </c>
      <c r="E1316" s="193" t="s">
        <v>19</v>
      </c>
      <c r="F1316" s="194" t="s">
        <v>1289</v>
      </c>
      <c r="G1316" s="191"/>
      <c r="H1316" s="193" t="s">
        <v>19</v>
      </c>
      <c r="I1316" s="195"/>
      <c r="J1316" s="191"/>
      <c r="K1316" s="191"/>
      <c r="L1316" s="196"/>
      <c r="M1316" s="197"/>
      <c r="N1316" s="198"/>
      <c r="O1316" s="198"/>
      <c r="P1316" s="198"/>
      <c r="Q1316" s="198"/>
      <c r="R1316" s="198"/>
      <c r="S1316" s="198"/>
      <c r="T1316" s="199"/>
      <c r="AT1316" s="200" t="s">
        <v>165</v>
      </c>
      <c r="AU1316" s="200" t="s">
        <v>86</v>
      </c>
      <c r="AV1316" s="13" t="s">
        <v>84</v>
      </c>
      <c r="AW1316" s="13" t="s">
        <v>37</v>
      </c>
      <c r="AX1316" s="13" t="s">
        <v>76</v>
      </c>
      <c r="AY1316" s="200" t="s">
        <v>157</v>
      </c>
    </row>
    <row r="1317" spans="2:51" s="13" customFormat="1" ht="10">
      <c r="B1317" s="190"/>
      <c r="C1317" s="191"/>
      <c r="D1317" s="192" t="s">
        <v>165</v>
      </c>
      <c r="E1317" s="193" t="s">
        <v>19</v>
      </c>
      <c r="F1317" s="194" t="s">
        <v>853</v>
      </c>
      <c r="G1317" s="191"/>
      <c r="H1317" s="193" t="s">
        <v>19</v>
      </c>
      <c r="I1317" s="195"/>
      <c r="J1317" s="191"/>
      <c r="K1317" s="191"/>
      <c r="L1317" s="196"/>
      <c r="M1317" s="197"/>
      <c r="N1317" s="198"/>
      <c r="O1317" s="198"/>
      <c r="P1317" s="198"/>
      <c r="Q1317" s="198"/>
      <c r="R1317" s="198"/>
      <c r="S1317" s="198"/>
      <c r="T1317" s="199"/>
      <c r="AT1317" s="200" t="s">
        <v>165</v>
      </c>
      <c r="AU1317" s="200" t="s">
        <v>86</v>
      </c>
      <c r="AV1317" s="13" t="s">
        <v>84</v>
      </c>
      <c r="AW1317" s="13" t="s">
        <v>37</v>
      </c>
      <c r="AX1317" s="13" t="s">
        <v>76</v>
      </c>
      <c r="AY1317" s="200" t="s">
        <v>157</v>
      </c>
    </row>
    <row r="1318" spans="2:51" s="13" customFormat="1" ht="10">
      <c r="B1318" s="190"/>
      <c r="C1318" s="191"/>
      <c r="D1318" s="192" t="s">
        <v>165</v>
      </c>
      <c r="E1318" s="193" t="s">
        <v>19</v>
      </c>
      <c r="F1318" s="194" t="s">
        <v>1326</v>
      </c>
      <c r="G1318" s="191"/>
      <c r="H1318" s="193" t="s">
        <v>19</v>
      </c>
      <c r="I1318" s="195"/>
      <c r="J1318" s="191"/>
      <c r="K1318" s="191"/>
      <c r="L1318" s="196"/>
      <c r="M1318" s="197"/>
      <c r="N1318" s="198"/>
      <c r="O1318" s="198"/>
      <c r="P1318" s="198"/>
      <c r="Q1318" s="198"/>
      <c r="R1318" s="198"/>
      <c r="S1318" s="198"/>
      <c r="T1318" s="199"/>
      <c r="AT1318" s="200" t="s">
        <v>165</v>
      </c>
      <c r="AU1318" s="200" t="s">
        <v>86</v>
      </c>
      <c r="AV1318" s="13" t="s">
        <v>84</v>
      </c>
      <c r="AW1318" s="13" t="s">
        <v>37</v>
      </c>
      <c r="AX1318" s="13" t="s">
        <v>76</v>
      </c>
      <c r="AY1318" s="200" t="s">
        <v>157</v>
      </c>
    </row>
    <row r="1319" spans="2:51" s="14" customFormat="1" ht="10">
      <c r="B1319" s="201"/>
      <c r="C1319" s="202"/>
      <c r="D1319" s="192" t="s">
        <v>165</v>
      </c>
      <c r="E1319" s="203" t="s">
        <v>19</v>
      </c>
      <c r="F1319" s="204" t="s">
        <v>1341</v>
      </c>
      <c r="G1319" s="202"/>
      <c r="H1319" s="205">
        <v>4</v>
      </c>
      <c r="I1319" s="206"/>
      <c r="J1319" s="202"/>
      <c r="K1319" s="202"/>
      <c r="L1319" s="207"/>
      <c r="M1319" s="208"/>
      <c r="N1319" s="209"/>
      <c r="O1319" s="209"/>
      <c r="P1319" s="209"/>
      <c r="Q1319" s="209"/>
      <c r="R1319" s="209"/>
      <c r="S1319" s="209"/>
      <c r="T1319" s="210"/>
      <c r="AT1319" s="211" t="s">
        <v>165</v>
      </c>
      <c r="AU1319" s="211" t="s">
        <v>86</v>
      </c>
      <c r="AV1319" s="14" t="s">
        <v>86</v>
      </c>
      <c r="AW1319" s="14" t="s">
        <v>37</v>
      </c>
      <c r="AX1319" s="14" t="s">
        <v>84</v>
      </c>
      <c r="AY1319" s="211" t="s">
        <v>157</v>
      </c>
    </row>
    <row r="1320" spans="1:65" s="2" customFormat="1" ht="19.75" customHeight="1">
      <c r="A1320" s="36"/>
      <c r="B1320" s="37"/>
      <c r="C1320" s="176" t="s">
        <v>1342</v>
      </c>
      <c r="D1320" s="176" t="s">
        <v>159</v>
      </c>
      <c r="E1320" s="177" t="s">
        <v>1343</v>
      </c>
      <c r="F1320" s="178" t="s">
        <v>1344</v>
      </c>
      <c r="G1320" s="179" t="s">
        <v>162</v>
      </c>
      <c r="H1320" s="180">
        <v>1</v>
      </c>
      <c r="I1320" s="181"/>
      <c r="J1320" s="182">
        <f>ROUND(I1320*H1320,2)</f>
        <v>0</v>
      </c>
      <c r="K1320" s="183"/>
      <c r="L1320" s="41"/>
      <c r="M1320" s="184" t="s">
        <v>19</v>
      </c>
      <c r="N1320" s="185" t="s">
        <v>47</v>
      </c>
      <c r="O1320" s="66"/>
      <c r="P1320" s="186">
        <f>O1320*H1320</f>
        <v>0</v>
      </c>
      <c r="Q1320" s="186">
        <v>0</v>
      </c>
      <c r="R1320" s="186">
        <f>Q1320*H1320</f>
        <v>0</v>
      </c>
      <c r="S1320" s="186">
        <v>0</v>
      </c>
      <c r="T1320" s="187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188" t="s">
        <v>163</v>
      </c>
      <c r="AT1320" s="188" t="s">
        <v>159</v>
      </c>
      <c r="AU1320" s="188" t="s">
        <v>86</v>
      </c>
      <c r="AY1320" s="19" t="s">
        <v>157</v>
      </c>
      <c r="BE1320" s="189">
        <f>IF(N1320="základní",J1320,0)</f>
        <v>0</v>
      </c>
      <c r="BF1320" s="189">
        <f>IF(N1320="snížená",J1320,0)</f>
        <v>0</v>
      </c>
      <c r="BG1320" s="189">
        <f>IF(N1320="zákl. přenesená",J1320,0)</f>
        <v>0</v>
      </c>
      <c r="BH1320" s="189">
        <f>IF(N1320="sníž. přenesená",J1320,0)</f>
        <v>0</v>
      </c>
      <c r="BI1320" s="189">
        <f>IF(N1320="nulová",J1320,0)</f>
        <v>0</v>
      </c>
      <c r="BJ1320" s="19" t="s">
        <v>84</v>
      </c>
      <c r="BK1320" s="189">
        <f>ROUND(I1320*H1320,2)</f>
        <v>0</v>
      </c>
      <c r="BL1320" s="19" t="s">
        <v>163</v>
      </c>
      <c r="BM1320" s="188" t="s">
        <v>1345</v>
      </c>
    </row>
    <row r="1321" spans="2:51" s="13" customFormat="1" ht="10">
      <c r="B1321" s="190"/>
      <c r="C1321" s="191"/>
      <c r="D1321" s="192" t="s">
        <v>165</v>
      </c>
      <c r="E1321" s="193" t="s">
        <v>19</v>
      </c>
      <c r="F1321" s="194" t="s">
        <v>289</v>
      </c>
      <c r="G1321" s="191"/>
      <c r="H1321" s="193" t="s">
        <v>19</v>
      </c>
      <c r="I1321" s="195"/>
      <c r="J1321" s="191"/>
      <c r="K1321" s="191"/>
      <c r="L1321" s="196"/>
      <c r="M1321" s="197"/>
      <c r="N1321" s="198"/>
      <c r="O1321" s="198"/>
      <c r="P1321" s="198"/>
      <c r="Q1321" s="198"/>
      <c r="R1321" s="198"/>
      <c r="S1321" s="198"/>
      <c r="T1321" s="199"/>
      <c r="AT1321" s="200" t="s">
        <v>165</v>
      </c>
      <c r="AU1321" s="200" t="s">
        <v>86</v>
      </c>
      <c r="AV1321" s="13" t="s">
        <v>84</v>
      </c>
      <c r="AW1321" s="13" t="s">
        <v>37</v>
      </c>
      <c r="AX1321" s="13" t="s">
        <v>76</v>
      </c>
      <c r="AY1321" s="200" t="s">
        <v>157</v>
      </c>
    </row>
    <row r="1322" spans="2:51" s="13" customFormat="1" ht="10">
      <c r="B1322" s="190"/>
      <c r="C1322" s="191"/>
      <c r="D1322" s="192" t="s">
        <v>165</v>
      </c>
      <c r="E1322" s="193" t="s">
        <v>19</v>
      </c>
      <c r="F1322" s="194" t="s">
        <v>1289</v>
      </c>
      <c r="G1322" s="191"/>
      <c r="H1322" s="193" t="s">
        <v>19</v>
      </c>
      <c r="I1322" s="195"/>
      <c r="J1322" s="191"/>
      <c r="K1322" s="191"/>
      <c r="L1322" s="196"/>
      <c r="M1322" s="197"/>
      <c r="N1322" s="198"/>
      <c r="O1322" s="198"/>
      <c r="P1322" s="198"/>
      <c r="Q1322" s="198"/>
      <c r="R1322" s="198"/>
      <c r="S1322" s="198"/>
      <c r="T1322" s="199"/>
      <c r="AT1322" s="200" t="s">
        <v>165</v>
      </c>
      <c r="AU1322" s="200" t="s">
        <v>86</v>
      </c>
      <c r="AV1322" s="13" t="s">
        <v>84</v>
      </c>
      <c r="AW1322" s="13" t="s">
        <v>37</v>
      </c>
      <c r="AX1322" s="13" t="s">
        <v>76</v>
      </c>
      <c r="AY1322" s="200" t="s">
        <v>157</v>
      </c>
    </row>
    <row r="1323" spans="2:51" s="13" customFormat="1" ht="10">
      <c r="B1323" s="190"/>
      <c r="C1323" s="191"/>
      <c r="D1323" s="192" t="s">
        <v>165</v>
      </c>
      <c r="E1323" s="193" t="s">
        <v>19</v>
      </c>
      <c r="F1323" s="194" t="s">
        <v>853</v>
      </c>
      <c r="G1323" s="191"/>
      <c r="H1323" s="193" t="s">
        <v>19</v>
      </c>
      <c r="I1323" s="195"/>
      <c r="J1323" s="191"/>
      <c r="K1323" s="191"/>
      <c r="L1323" s="196"/>
      <c r="M1323" s="197"/>
      <c r="N1323" s="198"/>
      <c r="O1323" s="198"/>
      <c r="P1323" s="198"/>
      <c r="Q1323" s="198"/>
      <c r="R1323" s="198"/>
      <c r="S1323" s="198"/>
      <c r="T1323" s="199"/>
      <c r="AT1323" s="200" t="s">
        <v>165</v>
      </c>
      <c r="AU1323" s="200" t="s">
        <v>86</v>
      </c>
      <c r="AV1323" s="13" t="s">
        <v>84</v>
      </c>
      <c r="AW1323" s="13" t="s">
        <v>37</v>
      </c>
      <c r="AX1323" s="13" t="s">
        <v>76</v>
      </c>
      <c r="AY1323" s="200" t="s">
        <v>157</v>
      </c>
    </row>
    <row r="1324" spans="2:51" s="13" customFormat="1" ht="10">
      <c r="B1324" s="190"/>
      <c r="C1324" s="191"/>
      <c r="D1324" s="192" t="s">
        <v>165</v>
      </c>
      <c r="E1324" s="193" t="s">
        <v>19</v>
      </c>
      <c r="F1324" s="194" t="s">
        <v>1346</v>
      </c>
      <c r="G1324" s="191"/>
      <c r="H1324" s="193" t="s">
        <v>19</v>
      </c>
      <c r="I1324" s="195"/>
      <c r="J1324" s="191"/>
      <c r="K1324" s="191"/>
      <c r="L1324" s="196"/>
      <c r="M1324" s="197"/>
      <c r="N1324" s="198"/>
      <c r="O1324" s="198"/>
      <c r="P1324" s="198"/>
      <c r="Q1324" s="198"/>
      <c r="R1324" s="198"/>
      <c r="S1324" s="198"/>
      <c r="T1324" s="199"/>
      <c r="AT1324" s="200" t="s">
        <v>165</v>
      </c>
      <c r="AU1324" s="200" t="s">
        <v>86</v>
      </c>
      <c r="AV1324" s="13" t="s">
        <v>84</v>
      </c>
      <c r="AW1324" s="13" t="s">
        <v>37</v>
      </c>
      <c r="AX1324" s="13" t="s">
        <v>76</v>
      </c>
      <c r="AY1324" s="200" t="s">
        <v>157</v>
      </c>
    </row>
    <row r="1325" spans="2:51" s="14" customFormat="1" ht="10">
      <c r="B1325" s="201"/>
      <c r="C1325" s="202"/>
      <c r="D1325" s="192" t="s">
        <v>165</v>
      </c>
      <c r="E1325" s="203" t="s">
        <v>19</v>
      </c>
      <c r="F1325" s="204" t="s">
        <v>1347</v>
      </c>
      <c r="G1325" s="202"/>
      <c r="H1325" s="205">
        <v>1</v>
      </c>
      <c r="I1325" s="206"/>
      <c r="J1325" s="202"/>
      <c r="K1325" s="202"/>
      <c r="L1325" s="207"/>
      <c r="M1325" s="208"/>
      <c r="N1325" s="209"/>
      <c r="O1325" s="209"/>
      <c r="P1325" s="209"/>
      <c r="Q1325" s="209"/>
      <c r="R1325" s="209"/>
      <c r="S1325" s="209"/>
      <c r="T1325" s="210"/>
      <c r="AT1325" s="211" t="s">
        <v>165</v>
      </c>
      <c r="AU1325" s="211" t="s">
        <v>86</v>
      </c>
      <c r="AV1325" s="14" t="s">
        <v>86</v>
      </c>
      <c r="AW1325" s="14" t="s">
        <v>37</v>
      </c>
      <c r="AX1325" s="14" t="s">
        <v>84</v>
      </c>
      <c r="AY1325" s="211" t="s">
        <v>157</v>
      </c>
    </row>
    <row r="1326" spans="1:65" s="2" customFormat="1" ht="14.4" customHeight="1">
      <c r="A1326" s="36"/>
      <c r="B1326" s="37"/>
      <c r="C1326" s="239" t="s">
        <v>1348</v>
      </c>
      <c r="D1326" s="239" t="s">
        <v>311</v>
      </c>
      <c r="E1326" s="240" t="s">
        <v>1349</v>
      </c>
      <c r="F1326" s="241" t="s">
        <v>1350</v>
      </c>
      <c r="G1326" s="242" t="s">
        <v>162</v>
      </c>
      <c r="H1326" s="243">
        <v>1</v>
      </c>
      <c r="I1326" s="244"/>
      <c r="J1326" s="245">
        <f>ROUND(I1326*H1326,2)</f>
        <v>0</v>
      </c>
      <c r="K1326" s="246"/>
      <c r="L1326" s="247"/>
      <c r="M1326" s="248" t="s">
        <v>19</v>
      </c>
      <c r="N1326" s="249" t="s">
        <v>47</v>
      </c>
      <c r="O1326" s="66"/>
      <c r="P1326" s="186">
        <f>O1326*H1326</f>
        <v>0</v>
      </c>
      <c r="Q1326" s="186">
        <v>0.00017</v>
      </c>
      <c r="R1326" s="186">
        <f>Q1326*H1326</f>
        <v>0.00017</v>
      </c>
      <c r="S1326" s="186">
        <v>0</v>
      </c>
      <c r="T1326" s="187">
        <f>S1326*H1326</f>
        <v>0</v>
      </c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R1326" s="188" t="s">
        <v>211</v>
      </c>
      <c r="AT1326" s="188" t="s">
        <v>311</v>
      </c>
      <c r="AU1326" s="188" t="s">
        <v>86</v>
      </c>
      <c r="AY1326" s="19" t="s">
        <v>157</v>
      </c>
      <c r="BE1326" s="189">
        <f>IF(N1326="základní",J1326,0)</f>
        <v>0</v>
      </c>
      <c r="BF1326" s="189">
        <f>IF(N1326="snížená",J1326,0)</f>
        <v>0</v>
      </c>
      <c r="BG1326" s="189">
        <f>IF(N1326="zákl. přenesená",J1326,0)</f>
        <v>0</v>
      </c>
      <c r="BH1326" s="189">
        <f>IF(N1326="sníž. přenesená",J1326,0)</f>
        <v>0</v>
      </c>
      <c r="BI1326" s="189">
        <f>IF(N1326="nulová",J1326,0)</f>
        <v>0</v>
      </c>
      <c r="BJ1326" s="19" t="s">
        <v>84</v>
      </c>
      <c r="BK1326" s="189">
        <f>ROUND(I1326*H1326,2)</f>
        <v>0</v>
      </c>
      <c r="BL1326" s="19" t="s">
        <v>163</v>
      </c>
      <c r="BM1326" s="188" t="s">
        <v>1351</v>
      </c>
    </row>
    <row r="1327" spans="1:47" s="2" customFormat="1" ht="10">
      <c r="A1327" s="36"/>
      <c r="B1327" s="37"/>
      <c r="C1327" s="38"/>
      <c r="D1327" s="212" t="s">
        <v>178</v>
      </c>
      <c r="E1327" s="38"/>
      <c r="F1327" s="213" t="s">
        <v>1352</v>
      </c>
      <c r="G1327" s="38"/>
      <c r="H1327" s="38"/>
      <c r="I1327" s="214"/>
      <c r="J1327" s="38"/>
      <c r="K1327" s="38"/>
      <c r="L1327" s="41"/>
      <c r="M1327" s="215"/>
      <c r="N1327" s="216"/>
      <c r="O1327" s="66"/>
      <c r="P1327" s="66"/>
      <c r="Q1327" s="66"/>
      <c r="R1327" s="66"/>
      <c r="S1327" s="66"/>
      <c r="T1327" s="67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T1327" s="19" t="s">
        <v>178</v>
      </c>
      <c r="AU1327" s="19" t="s">
        <v>86</v>
      </c>
    </row>
    <row r="1328" spans="2:51" s="13" customFormat="1" ht="10">
      <c r="B1328" s="190"/>
      <c r="C1328" s="191"/>
      <c r="D1328" s="192" t="s">
        <v>165</v>
      </c>
      <c r="E1328" s="193" t="s">
        <v>19</v>
      </c>
      <c r="F1328" s="194" t="s">
        <v>289</v>
      </c>
      <c r="G1328" s="191"/>
      <c r="H1328" s="193" t="s">
        <v>19</v>
      </c>
      <c r="I1328" s="195"/>
      <c r="J1328" s="191"/>
      <c r="K1328" s="191"/>
      <c r="L1328" s="196"/>
      <c r="M1328" s="197"/>
      <c r="N1328" s="198"/>
      <c r="O1328" s="198"/>
      <c r="P1328" s="198"/>
      <c r="Q1328" s="198"/>
      <c r="R1328" s="198"/>
      <c r="S1328" s="198"/>
      <c r="T1328" s="199"/>
      <c r="AT1328" s="200" t="s">
        <v>165</v>
      </c>
      <c r="AU1328" s="200" t="s">
        <v>86</v>
      </c>
      <c r="AV1328" s="13" t="s">
        <v>84</v>
      </c>
      <c r="AW1328" s="13" t="s">
        <v>37</v>
      </c>
      <c r="AX1328" s="13" t="s">
        <v>76</v>
      </c>
      <c r="AY1328" s="200" t="s">
        <v>157</v>
      </c>
    </row>
    <row r="1329" spans="2:51" s="13" customFormat="1" ht="10">
      <c r="B1329" s="190"/>
      <c r="C1329" s="191"/>
      <c r="D1329" s="192" t="s">
        <v>165</v>
      </c>
      <c r="E1329" s="193" t="s">
        <v>19</v>
      </c>
      <c r="F1329" s="194" t="s">
        <v>1289</v>
      </c>
      <c r="G1329" s="191"/>
      <c r="H1329" s="193" t="s">
        <v>19</v>
      </c>
      <c r="I1329" s="195"/>
      <c r="J1329" s="191"/>
      <c r="K1329" s="191"/>
      <c r="L1329" s="196"/>
      <c r="M1329" s="197"/>
      <c r="N1329" s="198"/>
      <c r="O1329" s="198"/>
      <c r="P1329" s="198"/>
      <c r="Q1329" s="198"/>
      <c r="R1329" s="198"/>
      <c r="S1329" s="198"/>
      <c r="T1329" s="199"/>
      <c r="AT1329" s="200" t="s">
        <v>165</v>
      </c>
      <c r="AU1329" s="200" t="s">
        <v>86</v>
      </c>
      <c r="AV1329" s="13" t="s">
        <v>84</v>
      </c>
      <c r="AW1329" s="13" t="s">
        <v>37</v>
      </c>
      <c r="AX1329" s="13" t="s">
        <v>76</v>
      </c>
      <c r="AY1329" s="200" t="s">
        <v>157</v>
      </c>
    </row>
    <row r="1330" spans="2:51" s="13" customFormat="1" ht="10">
      <c r="B1330" s="190"/>
      <c r="C1330" s="191"/>
      <c r="D1330" s="192" t="s">
        <v>165</v>
      </c>
      <c r="E1330" s="193" t="s">
        <v>19</v>
      </c>
      <c r="F1330" s="194" t="s">
        <v>853</v>
      </c>
      <c r="G1330" s="191"/>
      <c r="H1330" s="193" t="s">
        <v>19</v>
      </c>
      <c r="I1330" s="195"/>
      <c r="J1330" s="191"/>
      <c r="K1330" s="191"/>
      <c r="L1330" s="196"/>
      <c r="M1330" s="197"/>
      <c r="N1330" s="198"/>
      <c r="O1330" s="198"/>
      <c r="P1330" s="198"/>
      <c r="Q1330" s="198"/>
      <c r="R1330" s="198"/>
      <c r="S1330" s="198"/>
      <c r="T1330" s="199"/>
      <c r="AT1330" s="200" t="s">
        <v>165</v>
      </c>
      <c r="AU1330" s="200" t="s">
        <v>86</v>
      </c>
      <c r="AV1330" s="13" t="s">
        <v>84</v>
      </c>
      <c r="AW1330" s="13" t="s">
        <v>37</v>
      </c>
      <c r="AX1330" s="13" t="s">
        <v>76</v>
      </c>
      <c r="AY1330" s="200" t="s">
        <v>157</v>
      </c>
    </row>
    <row r="1331" spans="2:51" s="13" customFormat="1" ht="10">
      <c r="B1331" s="190"/>
      <c r="C1331" s="191"/>
      <c r="D1331" s="192" t="s">
        <v>165</v>
      </c>
      <c r="E1331" s="193" t="s">
        <v>19</v>
      </c>
      <c r="F1331" s="194" t="s">
        <v>1346</v>
      </c>
      <c r="G1331" s="191"/>
      <c r="H1331" s="193" t="s">
        <v>19</v>
      </c>
      <c r="I1331" s="195"/>
      <c r="J1331" s="191"/>
      <c r="K1331" s="191"/>
      <c r="L1331" s="196"/>
      <c r="M1331" s="197"/>
      <c r="N1331" s="198"/>
      <c r="O1331" s="198"/>
      <c r="P1331" s="198"/>
      <c r="Q1331" s="198"/>
      <c r="R1331" s="198"/>
      <c r="S1331" s="198"/>
      <c r="T1331" s="199"/>
      <c r="AT1331" s="200" t="s">
        <v>165</v>
      </c>
      <c r="AU1331" s="200" t="s">
        <v>86</v>
      </c>
      <c r="AV1331" s="13" t="s">
        <v>84</v>
      </c>
      <c r="AW1331" s="13" t="s">
        <v>37</v>
      </c>
      <c r="AX1331" s="13" t="s">
        <v>76</v>
      </c>
      <c r="AY1331" s="200" t="s">
        <v>157</v>
      </c>
    </row>
    <row r="1332" spans="2:51" s="14" customFormat="1" ht="10">
      <c r="B1332" s="201"/>
      <c r="C1332" s="202"/>
      <c r="D1332" s="192" t="s">
        <v>165</v>
      </c>
      <c r="E1332" s="203" t="s">
        <v>19</v>
      </c>
      <c r="F1332" s="204" t="s">
        <v>1353</v>
      </c>
      <c r="G1332" s="202"/>
      <c r="H1332" s="205">
        <v>1</v>
      </c>
      <c r="I1332" s="206"/>
      <c r="J1332" s="202"/>
      <c r="K1332" s="202"/>
      <c r="L1332" s="207"/>
      <c r="M1332" s="208"/>
      <c r="N1332" s="209"/>
      <c r="O1332" s="209"/>
      <c r="P1332" s="209"/>
      <c r="Q1332" s="209"/>
      <c r="R1332" s="209"/>
      <c r="S1332" s="209"/>
      <c r="T1332" s="210"/>
      <c r="AT1332" s="211" t="s">
        <v>165</v>
      </c>
      <c r="AU1332" s="211" t="s">
        <v>86</v>
      </c>
      <c r="AV1332" s="14" t="s">
        <v>86</v>
      </c>
      <c r="AW1332" s="14" t="s">
        <v>37</v>
      </c>
      <c r="AX1332" s="14" t="s">
        <v>84</v>
      </c>
      <c r="AY1332" s="211" t="s">
        <v>157</v>
      </c>
    </row>
    <row r="1333" spans="1:65" s="2" customFormat="1" ht="14.4" customHeight="1">
      <c r="A1333" s="36"/>
      <c r="B1333" s="37"/>
      <c r="C1333" s="176" t="s">
        <v>1354</v>
      </c>
      <c r="D1333" s="176" t="s">
        <v>159</v>
      </c>
      <c r="E1333" s="177" t="s">
        <v>1355</v>
      </c>
      <c r="F1333" s="178" t="s">
        <v>1356</v>
      </c>
      <c r="G1333" s="179" t="s">
        <v>162</v>
      </c>
      <c r="H1333" s="180">
        <v>41</v>
      </c>
      <c r="I1333" s="181"/>
      <c r="J1333" s="182">
        <f>ROUND(I1333*H1333,2)</f>
        <v>0</v>
      </c>
      <c r="K1333" s="183"/>
      <c r="L1333" s="41"/>
      <c r="M1333" s="184" t="s">
        <v>19</v>
      </c>
      <c r="N1333" s="185" t="s">
        <v>47</v>
      </c>
      <c r="O1333" s="66"/>
      <c r="P1333" s="186">
        <f>O1333*H1333</f>
        <v>0</v>
      </c>
      <c r="Q1333" s="186">
        <v>0.00025</v>
      </c>
      <c r="R1333" s="186">
        <f>Q1333*H1333</f>
        <v>0.01025</v>
      </c>
      <c r="S1333" s="186">
        <v>0</v>
      </c>
      <c r="T1333" s="187">
        <f>S1333*H1333</f>
        <v>0</v>
      </c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R1333" s="188" t="s">
        <v>163</v>
      </c>
      <c r="AT1333" s="188" t="s">
        <v>159</v>
      </c>
      <c r="AU1333" s="188" t="s">
        <v>86</v>
      </c>
      <c r="AY1333" s="19" t="s">
        <v>157</v>
      </c>
      <c r="BE1333" s="189">
        <f>IF(N1333="základní",J1333,0)</f>
        <v>0</v>
      </c>
      <c r="BF1333" s="189">
        <f>IF(N1333="snížená",J1333,0)</f>
        <v>0</v>
      </c>
      <c r="BG1333" s="189">
        <f>IF(N1333="zákl. přenesená",J1333,0)</f>
        <v>0</v>
      </c>
      <c r="BH1333" s="189">
        <f>IF(N1333="sníž. přenesená",J1333,0)</f>
        <v>0</v>
      </c>
      <c r="BI1333" s="189">
        <f>IF(N1333="nulová",J1333,0)</f>
        <v>0</v>
      </c>
      <c r="BJ1333" s="19" t="s">
        <v>84</v>
      </c>
      <c r="BK1333" s="189">
        <f>ROUND(I1333*H1333,2)</f>
        <v>0</v>
      </c>
      <c r="BL1333" s="19" t="s">
        <v>163</v>
      </c>
      <c r="BM1333" s="188" t="s">
        <v>1357</v>
      </c>
    </row>
    <row r="1334" spans="1:47" s="2" customFormat="1" ht="10">
      <c r="A1334" s="36"/>
      <c r="B1334" s="37"/>
      <c r="C1334" s="38"/>
      <c r="D1334" s="212" t="s">
        <v>178</v>
      </c>
      <c r="E1334" s="38"/>
      <c r="F1334" s="213" t="s">
        <v>1358</v>
      </c>
      <c r="G1334" s="38"/>
      <c r="H1334" s="38"/>
      <c r="I1334" s="214"/>
      <c r="J1334" s="38"/>
      <c r="K1334" s="38"/>
      <c r="L1334" s="41"/>
      <c r="M1334" s="215"/>
      <c r="N1334" s="216"/>
      <c r="O1334" s="66"/>
      <c r="P1334" s="66"/>
      <c r="Q1334" s="66"/>
      <c r="R1334" s="66"/>
      <c r="S1334" s="66"/>
      <c r="T1334" s="67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T1334" s="19" t="s">
        <v>178</v>
      </c>
      <c r="AU1334" s="19" t="s">
        <v>86</v>
      </c>
    </row>
    <row r="1335" spans="2:51" s="13" customFormat="1" ht="10">
      <c r="B1335" s="190"/>
      <c r="C1335" s="191"/>
      <c r="D1335" s="192" t="s">
        <v>165</v>
      </c>
      <c r="E1335" s="193" t="s">
        <v>19</v>
      </c>
      <c r="F1335" s="194" t="s">
        <v>289</v>
      </c>
      <c r="G1335" s="191"/>
      <c r="H1335" s="193" t="s">
        <v>19</v>
      </c>
      <c r="I1335" s="195"/>
      <c r="J1335" s="191"/>
      <c r="K1335" s="191"/>
      <c r="L1335" s="196"/>
      <c r="M1335" s="197"/>
      <c r="N1335" s="198"/>
      <c r="O1335" s="198"/>
      <c r="P1335" s="198"/>
      <c r="Q1335" s="198"/>
      <c r="R1335" s="198"/>
      <c r="S1335" s="198"/>
      <c r="T1335" s="199"/>
      <c r="AT1335" s="200" t="s">
        <v>165</v>
      </c>
      <c r="AU1335" s="200" t="s">
        <v>86</v>
      </c>
      <c r="AV1335" s="13" t="s">
        <v>84</v>
      </c>
      <c r="AW1335" s="13" t="s">
        <v>37</v>
      </c>
      <c r="AX1335" s="13" t="s">
        <v>76</v>
      </c>
      <c r="AY1335" s="200" t="s">
        <v>157</v>
      </c>
    </row>
    <row r="1336" spans="2:51" s="13" customFormat="1" ht="10">
      <c r="B1336" s="190"/>
      <c r="C1336" s="191"/>
      <c r="D1336" s="192" t="s">
        <v>165</v>
      </c>
      <c r="E1336" s="193" t="s">
        <v>19</v>
      </c>
      <c r="F1336" s="194" t="s">
        <v>853</v>
      </c>
      <c r="G1336" s="191"/>
      <c r="H1336" s="193" t="s">
        <v>19</v>
      </c>
      <c r="I1336" s="195"/>
      <c r="J1336" s="191"/>
      <c r="K1336" s="191"/>
      <c r="L1336" s="196"/>
      <c r="M1336" s="197"/>
      <c r="N1336" s="198"/>
      <c r="O1336" s="198"/>
      <c r="P1336" s="198"/>
      <c r="Q1336" s="198"/>
      <c r="R1336" s="198"/>
      <c r="S1336" s="198"/>
      <c r="T1336" s="199"/>
      <c r="AT1336" s="200" t="s">
        <v>165</v>
      </c>
      <c r="AU1336" s="200" t="s">
        <v>86</v>
      </c>
      <c r="AV1336" s="13" t="s">
        <v>84</v>
      </c>
      <c r="AW1336" s="13" t="s">
        <v>37</v>
      </c>
      <c r="AX1336" s="13" t="s">
        <v>76</v>
      </c>
      <c r="AY1336" s="200" t="s">
        <v>157</v>
      </c>
    </row>
    <row r="1337" spans="2:51" s="14" customFormat="1" ht="10">
      <c r="B1337" s="201"/>
      <c r="C1337" s="202"/>
      <c r="D1337" s="192" t="s">
        <v>165</v>
      </c>
      <c r="E1337" s="203" t="s">
        <v>19</v>
      </c>
      <c r="F1337" s="204" t="s">
        <v>1359</v>
      </c>
      <c r="G1337" s="202"/>
      <c r="H1337" s="205">
        <v>28</v>
      </c>
      <c r="I1337" s="206"/>
      <c r="J1337" s="202"/>
      <c r="K1337" s="202"/>
      <c r="L1337" s="207"/>
      <c r="M1337" s="208"/>
      <c r="N1337" s="209"/>
      <c r="O1337" s="209"/>
      <c r="P1337" s="209"/>
      <c r="Q1337" s="209"/>
      <c r="R1337" s="209"/>
      <c r="S1337" s="209"/>
      <c r="T1337" s="210"/>
      <c r="AT1337" s="211" t="s">
        <v>165</v>
      </c>
      <c r="AU1337" s="211" t="s">
        <v>86</v>
      </c>
      <c r="AV1337" s="14" t="s">
        <v>86</v>
      </c>
      <c r="AW1337" s="14" t="s">
        <v>37</v>
      </c>
      <c r="AX1337" s="14" t="s">
        <v>76</v>
      </c>
      <c r="AY1337" s="211" t="s">
        <v>157</v>
      </c>
    </row>
    <row r="1338" spans="2:51" s="14" customFormat="1" ht="10">
      <c r="B1338" s="201"/>
      <c r="C1338" s="202"/>
      <c r="D1338" s="192" t="s">
        <v>165</v>
      </c>
      <c r="E1338" s="203" t="s">
        <v>19</v>
      </c>
      <c r="F1338" s="204" t="s">
        <v>1360</v>
      </c>
      <c r="G1338" s="202"/>
      <c r="H1338" s="205">
        <v>13</v>
      </c>
      <c r="I1338" s="206"/>
      <c r="J1338" s="202"/>
      <c r="K1338" s="202"/>
      <c r="L1338" s="207"/>
      <c r="M1338" s="208"/>
      <c r="N1338" s="209"/>
      <c r="O1338" s="209"/>
      <c r="P1338" s="209"/>
      <c r="Q1338" s="209"/>
      <c r="R1338" s="209"/>
      <c r="S1338" s="209"/>
      <c r="T1338" s="210"/>
      <c r="AT1338" s="211" t="s">
        <v>165</v>
      </c>
      <c r="AU1338" s="211" t="s">
        <v>86</v>
      </c>
      <c r="AV1338" s="14" t="s">
        <v>86</v>
      </c>
      <c r="AW1338" s="14" t="s">
        <v>37</v>
      </c>
      <c r="AX1338" s="14" t="s">
        <v>76</v>
      </c>
      <c r="AY1338" s="211" t="s">
        <v>157</v>
      </c>
    </row>
    <row r="1339" spans="2:51" s="15" customFormat="1" ht="10">
      <c r="B1339" s="217"/>
      <c r="C1339" s="218"/>
      <c r="D1339" s="192" t="s">
        <v>165</v>
      </c>
      <c r="E1339" s="219" t="s">
        <v>19</v>
      </c>
      <c r="F1339" s="220" t="s">
        <v>183</v>
      </c>
      <c r="G1339" s="218"/>
      <c r="H1339" s="221">
        <v>41</v>
      </c>
      <c r="I1339" s="222"/>
      <c r="J1339" s="218"/>
      <c r="K1339" s="218"/>
      <c r="L1339" s="223"/>
      <c r="M1339" s="224"/>
      <c r="N1339" s="225"/>
      <c r="O1339" s="225"/>
      <c r="P1339" s="225"/>
      <c r="Q1339" s="225"/>
      <c r="R1339" s="225"/>
      <c r="S1339" s="225"/>
      <c r="T1339" s="226"/>
      <c r="AT1339" s="227" t="s">
        <v>165</v>
      </c>
      <c r="AU1339" s="227" t="s">
        <v>86</v>
      </c>
      <c r="AV1339" s="15" t="s">
        <v>163</v>
      </c>
      <c r="AW1339" s="15" t="s">
        <v>37</v>
      </c>
      <c r="AX1339" s="15" t="s">
        <v>84</v>
      </c>
      <c r="AY1339" s="227" t="s">
        <v>157</v>
      </c>
    </row>
    <row r="1340" spans="1:65" s="2" customFormat="1" ht="14.4" customHeight="1">
      <c r="A1340" s="36"/>
      <c r="B1340" s="37"/>
      <c r="C1340" s="176" t="s">
        <v>1361</v>
      </c>
      <c r="D1340" s="176" t="s">
        <v>159</v>
      </c>
      <c r="E1340" s="177" t="s">
        <v>1362</v>
      </c>
      <c r="F1340" s="178" t="s">
        <v>1363</v>
      </c>
      <c r="G1340" s="179" t="s">
        <v>162</v>
      </c>
      <c r="H1340" s="180">
        <v>7</v>
      </c>
      <c r="I1340" s="181"/>
      <c r="J1340" s="182">
        <f>ROUND(I1340*H1340,2)</f>
        <v>0</v>
      </c>
      <c r="K1340" s="183"/>
      <c r="L1340" s="41"/>
      <c r="M1340" s="184" t="s">
        <v>19</v>
      </c>
      <c r="N1340" s="185" t="s">
        <v>47</v>
      </c>
      <c r="O1340" s="66"/>
      <c r="P1340" s="186">
        <f>O1340*H1340</f>
        <v>0</v>
      </c>
      <c r="Q1340" s="186">
        <v>0.0007</v>
      </c>
      <c r="R1340" s="186">
        <f>Q1340*H1340</f>
        <v>0.0049</v>
      </c>
      <c r="S1340" s="186">
        <v>0</v>
      </c>
      <c r="T1340" s="187">
        <f>S1340*H1340</f>
        <v>0</v>
      </c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R1340" s="188" t="s">
        <v>163</v>
      </c>
      <c r="AT1340" s="188" t="s">
        <v>159</v>
      </c>
      <c r="AU1340" s="188" t="s">
        <v>86</v>
      </c>
      <c r="AY1340" s="19" t="s">
        <v>157</v>
      </c>
      <c r="BE1340" s="189">
        <f>IF(N1340="základní",J1340,0)</f>
        <v>0</v>
      </c>
      <c r="BF1340" s="189">
        <f>IF(N1340="snížená",J1340,0)</f>
        <v>0</v>
      </c>
      <c r="BG1340" s="189">
        <f>IF(N1340="zákl. přenesená",J1340,0)</f>
        <v>0</v>
      </c>
      <c r="BH1340" s="189">
        <f>IF(N1340="sníž. přenesená",J1340,0)</f>
        <v>0</v>
      </c>
      <c r="BI1340" s="189">
        <f>IF(N1340="nulová",J1340,0)</f>
        <v>0</v>
      </c>
      <c r="BJ1340" s="19" t="s">
        <v>84</v>
      </c>
      <c r="BK1340" s="189">
        <f>ROUND(I1340*H1340,2)</f>
        <v>0</v>
      </c>
      <c r="BL1340" s="19" t="s">
        <v>163</v>
      </c>
      <c r="BM1340" s="188" t="s">
        <v>1364</v>
      </c>
    </row>
    <row r="1341" spans="1:47" s="2" customFormat="1" ht="10">
      <c r="A1341" s="36"/>
      <c r="B1341" s="37"/>
      <c r="C1341" s="38"/>
      <c r="D1341" s="212" t="s">
        <v>178</v>
      </c>
      <c r="E1341" s="38"/>
      <c r="F1341" s="213" t="s">
        <v>1365</v>
      </c>
      <c r="G1341" s="38"/>
      <c r="H1341" s="38"/>
      <c r="I1341" s="214"/>
      <c r="J1341" s="38"/>
      <c r="K1341" s="38"/>
      <c r="L1341" s="41"/>
      <c r="M1341" s="215"/>
      <c r="N1341" s="216"/>
      <c r="O1341" s="66"/>
      <c r="P1341" s="66"/>
      <c r="Q1341" s="66"/>
      <c r="R1341" s="66"/>
      <c r="S1341" s="66"/>
      <c r="T1341" s="67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T1341" s="19" t="s">
        <v>178</v>
      </c>
      <c r="AU1341" s="19" t="s">
        <v>86</v>
      </c>
    </row>
    <row r="1342" spans="2:51" s="13" customFormat="1" ht="10">
      <c r="B1342" s="190"/>
      <c r="C1342" s="191"/>
      <c r="D1342" s="192" t="s">
        <v>165</v>
      </c>
      <c r="E1342" s="193" t="s">
        <v>19</v>
      </c>
      <c r="F1342" s="194" t="s">
        <v>289</v>
      </c>
      <c r="G1342" s="191"/>
      <c r="H1342" s="193" t="s">
        <v>19</v>
      </c>
      <c r="I1342" s="195"/>
      <c r="J1342" s="191"/>
      <c r="K1342" s="191"/>
      <c r="L1342" s="196"/>
      <c r="M1342" s="197"/>
      <c r="N1342" s="198"/>
      <c r="O1342" s="198"/>
      <c r="P1342" s="198"/>
      <c r="Q1342" s="198"/>
      <c r="R1342" s="198"/>
      <c r="S1342" s="198"/>
      <c r="T1342" s="199"/>
      <c r="AT1342" s="200" t="s">
        <v>165</v>
      </c>
      <c r="AU1342" s="200" t="s">
        <v>86</v>
      </c>
      <c r="AV1342" s="13" t="s">
        <v>84</v>
      </c>
      <c r="AW1342" s="13" t="s">
        <v>37</v>
      </c>
      <c r="AX1342" s="13" t="s">
        <v>76</v>
      </c>
      <c r="AY1342" s="200" t="s">
        <v>157</v>
      </c>
    </row>
    <row r="1343" spans="2:51" s="13" customFormat="1" ht="10">
      <c r="B1343" s="190"/>
      <c r="C1343" s="191"/>
      <c r="D1343" s="192" t="s">
        <v>165</v>
      </c>
      <c r="E1343" s="193" t="s">
        <v>19</v>
      </c>
      <c r="F1343" s="194" t="s">
        <v>853</v>
      </c>
      <c r="G1343" s="191"/>
      <c r="H1343" s="193" t="s">
        <v>19</v>
      </c>
      <c r="I1343" s="195"/>
      <c r="J1343" s="191"/>
      <c r="K1343" s="191"/>
      <c r="L1343" s="196"/>
      <c r="M1343" s="197"/>
      <c r="N1343" s="198"/>
      <c r="O1343" s="198"/>
      <c r="P1343" s="198"/>
      <c r="Q1343" s="198"/>
      <c r="R1343" s="198"/>
      <c r="S1343" s="198"/>
      <c r="T1343" s="199"/>
      <c r="AT1343" s="200" t="s">
        <v>165</v>
      </c>
      <c r="AU1343" s="200" t="s">
        <v>86</v>
      </c>
      <c r="AV1343" s="13" t="s">
        <v>84</v>
      </c>
      <c r="AW1343" s="13" t="s">
        <v>37</v>
      </c>
      <c r="AX1343" s="13" t="s">
        <v>76</v>
      </c>
      <c r="AY1343" s="200" t="s">
        <v>157</v>
      </c>
    </row>
    <row r="1344" spans="2:51" s="14" customFormat="1" ht="10">
      <c r="B1344" s="201"/>
      <c r="C1344" s="202"/>
      <c r="D1344" s="192" t="s">
        <v>165</v>
      </c>
      <c r="E1344" s="203" t="s">
        <v>19</v>
      </c>
      <c r="F1344" s="204" t="s">
        <v>1366</v>
      </c>
      <c r="G1344" s="202"/>
      <c r="H1344" s="205">
        <v>7</v>
      </c>
      <c r="I1344" s="206"/>
      <c r="J1344" s="202"/>
      <c r="K1344" s="202"/>
      <c r="L1344" s="207"/>
      <c r="M1344" s="208"/>
      <c r="N1344" s="209"/>
      <c r="O1344" s="209"/>
      <c r="P1344" s="209"/>
      <c r="Q1344" s="209"/>
      <c r="R1344" s="209"/>
      <c r="S1344" s="209"/>
      <c r="T1344" s="210"/>
      <c r="AT1344" s="211" t="s">
        <v>165</v>
      </c>
      <c r="AU1344" s="211" t="s">
        <v>86</v>
      </c>
      <c r="AV1344" s="14" t="s">
        <v>86</v>
      </c>
      <c r="AW1344" s="14" t="s">
        <v>37</v>
      </c>
      <c r="AX1344" s="14" t="s">
        <v>84</v>
      </c>
      <c r="AY1344" s="211" t="s">
        <v>157</v>
      </c>
    </row>
    <row r="1345" spans="1:65" s="2" customFormat="1" ht="14.4" customHeight="1">
      <c r="A1345" s="36"/>
      <c r="B1345" s="37"/>
      <c r="C1345" s="176" t="s">
        <v>1367</v>
      </c>
      <c r="D1345" s="176" t="s">
        <v>159</v>
      </c>
      <c r="E1345" s="177" t="s">
        <v>1368</v>
      </c>
      <c r="F1345" s="178" t="s">
        <v>1369</v>
      </c>
      <c r="G1345" s="179" t="s">
        <v>162</v>
      </c>
      <c r="H1345" s="180">
        <v>24</v>
      </c>
      <c r="I1345" s="181"/>
      <c r="J1345" s="182">
        <f>ROUND(I1345*H1345,2)</f>
        <v>0</v>
      </c>
      <c r="K1345" s="183"/>
      <c r="L1345" s="41"/>
      <c r="M1345" s="184" t="s">
        <v>19</v>
      </c>
      <c r="N1345" s="185" t="s">
        <v>47</v>
      </c>
      <c r="O1345" s="66"/>
      <c r="P1345" s="186">
        <f>O1345*H1345</f>
        <v>0</v>
      </c>
      <c r="Q1345" s="186">
        <v>0.0018</v>
      </c>
      <c r="R1345" s="186">
        <f>Q1345*H1345</f>
        <v>0.0432</v>
      </c>
      <c r="S1345" s="186">
        <v>0</v>
      </c>
      <c r="T1345" s="187">
        <f>S1345*H1345</f>
        <v>0</v>
      </c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R1345" s="188" t="s">
        <v>163</v>
      </c>
      <c r="AT1345" s="188" t="s">
        <v>159</v>
      </c>
      <c r="AU1345" s="188" t="s">
        <v>86</v>
      </c>
      <c r="AY1345" s="19" t="s">
        <v>157</v>
      </c>
      <c r="BE1345" s="189">
        <f>IF(N1345="základní",J1345,0)</f>
        <v>0</v>
      </c>
      <c r="BF1345" s="189">
        <f>IF(N1345="snížená",J1345,0)</f>
        <v>0</v>
      </c>
      <c r="BG1345" s="189">
        <f>IF(N1345="zákl. přenesená",J1345,0)</f>
        <v>0</v>
      </c>
      <c r="BH1345" s="189">
        <f>IF(N1345="sníž. přenesená",J1345,0)</f>
        <v>0</v>
      </c>
      <c r="BI1345" s="189">
        <f>IF(N1345="nulová",J1345,0)</f>
        <v>0</v>
      </c>
      <c r="BJ1345" s="19" t="s">
        <v>84</v>
      </c>
      <c r="BK1345" s="189">
        <f>ROUND(I1345*H1345,2)</f>
        <v>0</v>
      </c>
      <c r="BL1345" s="19" t="s">
        <v>163</v>
      </c>
      <c r="BM1345" s="188" t="s">
        <v>1370</v>
      </c>
    </row>
    <row r="1346" spans="1:47" s="2" customFormat="1" ht="10">
      <c r="A1346" s="36"/>
      <c r="B1346" s="37"/>
      <c r="C1346" s="38"/>
      <c r="D1346" s="212" t="s">
        <v>178</v>
      </c>
      <c r="E1346" s="38"/>
      <c r="F1346" s="213" t="s">
        <v>1371</v>
      </c>
      <c r="G1346" s="38"/>
      <c r="H1346" s="38"/>
      <c r="I1346" s="214"/>
      <c r="J1346" s="38"/>
      <c r="K1346" s="38"/>
      <c r="L1346" s="41"/>
      <c r="M1346" s="215"/>
      <c r="N1346" s="216"/>
      <c r="O1346" s="66"/>
      <c r="P1346" s="66"/>
      <c r="Q1346" s="66"/>
      <c r="R1346" s="66"/>
      <c r="S1346" s="66"/>
      <c r="T1346" s="67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T1346" s="19" t="s">
        <v>178</v>
      </c>
      <c r="AU1346" s="19" t="s">
        <v>86</v>
      </c>
    </row>
    <row r="1347" spans="2:51" s="13" customFormat="1" ht="10">
      <c r="B1347" s="190"/>
      <c r="C1347" s="191"/>
      <c r="D1347" s="192" t="s">
        <v>165</v>
      </c>
      <c r="E1347" s="193" t="s">
        <v>19</v>
      </c>
      <c r="F1347" s="194" t="s">
        <v>289</v>
      </c>
      <c r="G1347" s="191"/>
      <c r="H1347" s="193" t="s">
        <v>19</v>
      </c>
      <c r="I1347" s="195"/>
      <c r="J1347" s="191"/>
      <c r="K1347" s="191"/>
      <c r="L1347" s="196"/>
      <c r="M1347" s="197"/>
      <c r="N1347" s="198"/>
      <c r="O1347" s="198"/>
      <c r="P1347" s="198"/>
      <c r="Q1347" s="198"/>
      <c r="R1347" s="198"/>
      <c r="S1347" s="198"/>
      <c r="T1347" s="199"/>
      <c r="AT1347" s="200" t="s">
        <v>165</v>
      </c>
      <c r="AU1347" s="200" t="s">
        <v>86</v>
      </c>
      <c r="AV1347" s="13" t="s">
        <v>84</v>
      </c>
      <c r="AW1347" s="13" t="s">
        <v>37</v>
      </c>
      <c r="AX1347" s="13" t="s">
        <v>76</v>
      </c>
      <c r="AY1347" s="200" t="s">
        <v>157</v>
      </c>
    </row>
    <row r="1348" spans="2:51" s="13" customFormat="1" ht="10">
      <c r="B1348" s="190"/>
      <c r="C1348" s="191"/>
      <c r="D1348" s="192" t="s">
        <v>165</v>
      </c>
      <c r="E1348" s="193" t="s">
        <v>19</v>
      </c>
      <c r="F1348" s="194" t="s">
        <v>853</v>
      </c>
      <c r="G1348" s="191"/>
      <c r="H1348" s="193" t="s">
        <v>19</v>
      </c>
      <c r="I1348" s="195"/>
      <c r="J1348" s="191"/>
      <c r="K1348" s="191"/>
      <c r="L1348" s="196"/>
      <c r="M1348" s="197"/>
      <c r="N1348" s="198"/>
      <c r="O1348" s="198"/>
      <c r="P1348" s="198"/>
      <c r="Q1348" s="198"/>
      <c r="R1348" s="198"/>
      <c r="S1348" s="198"/>
      <c r="T1348" s="199"/>
      <c r="AT1348" s="200" t="s">
        <v>165</v>
      </c>
      <c r="AU1348" s="200" t="s">
        <v>86</v>
      </c>
      <c r="AV1348" s="13" t="s">
        <v>84</v>
      </c>
      <c r="AW1348" s="13" t="s">
        <v>37</v>
      </c>
      <c r="AX1348" s="13" t="s">
        <v>76</v>
      </c>
      <c r="AY1348" s="200" t="s">
        <v>157</v>
      </c>
    </row>
    <row r="1349" spans="2:51" s="14" customFormat="1" ht="10">
      <c r="B1349" s="201"/>
      <c r="C1349" s="202"/>
      <c r="D1349" s="192" t="s">
        <v>165</v>
      </c>
      <c r="E1349" s="203" t="s">
        <v>19</v>
      </c>
      <c r="F1349" s="204" t="s">
        <v>1372</v>
      </c>
      <c r="G1349" s="202"/>
      <c r="H1349" s="205">
        <v>12</v>
      </c>
      <c r="I1349" s="206"/>
      <c r="J1349" s="202"/>
      <c r="K1349" s="202"/>
      <c r="L1349" s="207"/>
      <c r="M1349" s="208"/>
      <c r="N1349" s="209"/>
      <c r="O1349" s="209"/>
      <c r="P1349" s="209"/>
      <c r="Q1349" s="209"/>
      <c r="R1349" s="209"/>
      <c r="S1349" s="209"/>
      <c r="T1349" s="210"/>
      <c r="AT1349" s="211" t="s">
        <v>165</v>
      </c>
      <c r="AU1349" s="211" t="s">
        <v>86</v>
      </c>
      <c r="AV1349" s="14" t="s">
        <v>86</v>
      </c>
      <c r="AW1349" s="14" t="s">
        <v>37</v>
      </c>
      <c r="AX1349" s="14" t="s">
        <v>76</v>
      </c>
      <c r="AY1349" s="211" t="s">
        <v>157</v>
      </c>
    </row>
    <row r="1350" spans="2:51" s="14" customFormat="1" ht="10">
      <c r="B1350" s="201"/>
      <c r="C1350" s="202"/>
      <c r="D1350" s="192" t="s">
        <v>165</v>
      </c>
      <c r="E1350" s="203" t="s">
        <v>19</v>
      </c>
      <c r="F1350" s="204" t="s">
        <v>1373</v>
      </c>
      <c r="G1350" s="202"/>
      <c r="H1350" s="205">
        <v>3</v>
      </c>
      <c r="I1350" s="206"/>
      <c r="J1350" s="202"/>
      <c r="K1350" s="202"/>
      <c r="L1350" s="207"/>
      <c r="M1350" s="208"/>
      <c r="N1350" s="209"/>
      <c r="O1350" s="209"/>
      <c r="P1350" s="209"/>
      <c r="Q1350" s="209"/>
      <c r="R1350" s="209"/>
      <c r="S1350" s="209"/>
      <c r="T1350" s="210"/>
      <c r="AT1350" s="211" t="s">
        <v>165</v>
      </c>
      <c r="AU1350" s="211" t="s">
        <v>86</v>
      </c>
      <c r="AV1350" s="14" t="s">
        <v>86</v>
      </c>
      <c r="AW1350" s="14" t="s">
        <v>37</v>
      </c>
      <c r="AX1350" s="14" t="s">
        <v>76</v>
      </c>
      <c r="AY1350" s="211" t="s">
        <v>157</v>
      </c>
    </row>
    <row r="1351" spans="2:51" s="14" customFormat="1" ht="10">
      <c r="B1351" s="201"/>
      <c r="C1351" s="202"/>
      <c r="D1351" s="192" t="s">
        <v>165</v>
      </c>
      <c r="E1351" s="203" t="s">
        <v>19</v>
      </c>
      <c r="F1351" s="204" t="s">
        <v>1374</v>
      </c>
      <c r="G1351" s="202"/>
      <c r="H1351" s="205">
        <v>3</v>
      </c>
      <c r="I1351" s="206"/>
      <c r="J1351" s="202"/>
      <c r="K1351" s="202"/>
      <c r="L1351" s="207"/>
      <c r="M1351" s="208"/>
      <c r="N1351" s="209"/>
      <c r="O1351" s="209"/>
      <c r="P1351" s="209"/>
      <c r="Q1351" s="209"/>
      <c r="R1351" s="209"/>
      <c r="S1351" s="209"/>
      <c r="T1351" s="210"/>
      <c r="AT1351" s="211" t="s">
        <v>165</v>
      </c>
      <c r="AU1351" s="211" t="s">
        <v>86</v>
      </c>
      <c r="AV1351" s="14" t="s">
        <v>86</v>
      </c>
      <c r="AW1351" s="14" t="s">
        <v>37</v>
      </c>
      <c r="AX1351" s="14" t="s">
        <v>76</v>
      </c>
      <c r="AY1351" s="211" t="s">
        <v>157</v>
      </c>
    </row>
    <row r="1352" spans="2:51" s="14" customFormat="1" ht="10">
      <c r="B1352" s="201"/>
      <c r="C1352" s="202"/>
      <c r="D1352" s="192" t="s">
        <v>165</v>
      </c>
      <c r="E1352" s="203" t="s">
        <v>19</v>
      </c>
      <c r="F1352" s="204" t="s">
        <v>1375</v>
      </c>
      <c r="G1352" s="202"/>
      <c r="H1352" s="205">
        <v>6</v>
      </c>
      <c r="I1352" s="206"/>
      <c r="J1352" s="202"/>
      <c r="K1352" s="202"/>
      <c r="L1352" s="207"/>
      <c r="M1352" s="208"/>
      <c r="N1352" s="209"/>
      <c r="O1352" s="209"/>
      <c r="P1352" s="209"/>
      <c r="Q1352" s="209"/>
      <c r="R1352" s="209"/>
      <c r="S1352" s="209"/>
      <c r="T1352" s="210"/>
      <c r="AT1352" s="211" t="s">
        <v>165</v>
      </c>
      <c r="AU1352" s="211" t="s">
        <v>86</v>
      </c>
      <c r="AV1352" s="14" t="s">
        <v>86</v>
      </c>
      <c r="AW1352" s="14" t="s">
        <v>37</v>
      </c>
      <c r="AX1352" s="14" t="s">
        <v>76</v>
      </c>
      <c r="AY1352" s="211" t="s">
        <v>157</v>
      </c>
    </row>
    <row r="1353" spans="2:51" s="15" customFormat="1" ht="10">
      <c r="B1353" s="217"/>
      <c r="C1353" s="218"/>
      <c r="D1353" s="192" t="s">
        <v>165</v>
      </c>
      <c r="E1353" s="219" t="s">
        <v>19</v>
      </c>
      <c r="F1353" s="220" t="s">
        <v>183</v>
      </c>
      <c r="G1353" s="218"/>
      <c r="H1353" s="221">
        <v>24</v>
      </c>
      <c r="I1353" s="222"/>
      <c r="J1353" s="218"/>
      <c r="K1353" s="218"/>
      <c r="L1353" s="223"/>
      <c r="M1353" s="224"/>
      <c r="N1353" s="225"/>
      <c r="O1353" s="225"/>
      <c r="P1353" s="225"/>
      <c r="Q1353" s="225"/>
      <c r="R1353" s="225"/>
      <c r="S1353" s="225"/>
      <c r="T1353" s="226"/>
      <c r="AT1353" s="227" t="s">
        <v>165</v>
      </c>
      <c r="AU1353" s="227" t="s">
        <v>86</v>
      </c>
      <c r="AV1353" s="15" t="s">
        <v>163</v>
      </c>
      <c r="AW1353" s="15" t="s">
        <v>37</v>
      </c>
      <c r="AX1353" s="15" t="s">
        <v>84</v>
      </c>
      <c r="AY1353" s="227" t="s">
        <v>157</v>
      </c>
    </row>
    <row r="1354" spans="1:65" s="2" customFormat="1" ht="14.4" customHeight="1">
      <c r="A1354" s="36"/>
      <c r="B1354" s="37"/>
      <c r="C1354" s="176" t="s">
        <v>1376</v>
      </c>
      <c r="D1354" s="176" t="s">
        <v>159</v>
      </c>
      <c r="E1354" s="177" t="s">
        <v>1377</v>
      </c>
      <c r="F1354" s="178" t="s">
        <v>1378</v>
      </c>
      <c r="G1354" s="179" t="s">
        <v>162</v>
      </c>
      <c r="H1354" s="180">
        <v>16</v>
      </c>
      <c r="I1354" s="181"/>
      <c r="J1354" s="182">
        <f>ROUND(I1354*H1354,2)</f>
        <v>0</v>
      </c>
      <c r="K1354" s="183"/>
      <c r="L1354" s="41"/>
      <c r="M1354" s="184" t="s">
        <v>19</v>
      </c>
      <c r="N1354" s="185" t="s">
        <v>47</v>
      </c>
      <c r="O1354" s="66"/>
      <c r="P1354" s="186">
        <f>O1354*H1354</f>
        <v>0</v>
      </c>
      <c r="Q1354" s="186">
        <v>0.0046</v>
      </c>
      <c r="R1354" s="186">
        <f>Q1354*H1354</f>
        <v>0.0736</v>
      </c>
      <c r="S1354" s="186">
        <v>0</v>
      </c>
      <c r="T1354" s="187">
        <f>S1354*H1354</f>
        <v>0</v>
      </c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R1354" s="188" t="s">
        <v>163</v>
      </c>
      <c r="AT1354" s="188" t="s">
        <v>159</v>
      </c>
      <c r="AU1354" s="188" t="s">
        <v>86</v>
      </c>
      <c r="AY1354" s="19" t="s">
        <v>157</v>
      </c>
      <c r="BE1354" s="189">
        <f>IF(N1354="základní",J1354,0)</f>
        <v>0</v>
      </c>
      <c r="BF1354" s="189">
        <f>IF(N1354="snížená",J1354,0)</f>
        <v>0</v>
      </c>
      <c r="BG1354" s="189">
        <f>IF(N1354="zákl. přenesená",J1354,0)</f>
        <v>0</v>
      </c>
      <c r="BH1354" s="189">
        <f>IF(N1354="sníž. přenesená",J1354,0)</f>
        <v>0</v>
      </c>
      <c r="BI1354" s="189">
        <f>IF(N1354="nulová",J1354,0)</f>
        <v>0</v>
      </c>
      <c r="BJ1354" s="19" t="s">
        <v>84</v>
      </c>
      <c r="BK1354" s="189">
        <f>ROUND(I1354*H1354,2)</f>
        <v>0</v>
      </c>
      <c r="BL1354" s="19" t="s">
        <v>163</v>
      </c>
      <c r="BM1354" s="188" t="s">
        <v>1379</v>
      </c>
    </row>
    <row r="1355" spans="1:47" s="2" customFormat="1" ht="10">
      <c r="A1355" s="36"/>
      <c r="B1355" s="37"/>
      <c r="C1355" s="38"/>
      <c r="D1355" s="212" t="s">
        <v>178</v>
      </c>
      <c r="E1355" s="38"/>
      <c r="F1355" s="213" t="s">
        <v>1380</v>
      </c>
      <c r="G1355" s="38"/>
      <c r="H1355" s="38"/>
      <c r="I1355" s="214"/>
      <c r="J1355" s="38"/>
      <c r="K1355" s="38"/>
      <c r="L1355" s="41"/>
      <c r="M1355" s="215"/>
      <c r="N1355" s="216"/>
      <c r="O1355" s="66"/>
      <c r="P1355" s="66"/>
      <c r="Q1355" s="66"/>
      <c r="R1355" s="66"/>
      <c r="S1355" s="66"/>
      <c r="T1355" s="67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T1355" s="19" t="s">
        <v>178</v>
      </c>
      <c r="AU1355" s="19" t="s">
        <v>86</v>
      </c>
    </row>
    <row r="1356" spans="2:51" s="13" customFormat="1" ht="10">
      <c r="B1356" s="190"/>
      <c r="C1356" s="191"/>
      <c r="D1356" s="192" t="s">
        <v>165</v>
      </c>
      <c r="E1356" s="193" t="s">
        <v>19</v>
      </c>
      <c r="F1356" s="194" t="s">
        <v>289</v>
      </c>
      <c r="G1356" s="191"/>
      <c r="H1356" s="193" t="s">
        <v>19</v>
      </c>
      <c r="I1356" s="195"/>
      <c r="J1356" s="191"/>
      <c r="K1356" s="191"/>
      <c r="L1356" s="196"/>
      <c r="M1356" s="197"/>
      <c r="N1356" s="198"/>
      <c r="O1356" s="198"/>
      <c r="P1356" s="198"/>
      <c r="Q1356" s="198"/>
      <c r="R1356" s="198"/>
      <c r="S1356" s="198"/>
      <c r="T1356" s="199"/>
      <c r="AT1356" s="200" t="s">
        <v>165</v>
      </c>
      <c r="AU1356" s="200" t="s">
        <v>86</v>
      </c>
      <c r="AV1356" s="13" t="s">
        <v>84</v>
      </c>
      <c r="AW1356" s="13" t="s">
        <v>37</v>
      </c>
      <c r="AX1356" s="13" t="s">
        <v>76</v>
      </c>
      <c r="AY1356" s="200" t="s">
        <v>157</v>
      </c>
    </row>
    <row r="1357" spans="2:51" s="13" customFormat="1" ht="10">
      <c r="B1357" s="190"/>
      <c r="C1357" s="191"/>
      <c r="D1357" s="192" t="s">
        <v>165</v>
      </c>
      <c r="E1357" s="193" t="s">
        <v>19</v>
      </c>
      <c r="F1357" s="194" t="s">
        <v>853</v>
      </c>
      <c r="G1357" s="191"/>
      <c r="H1357" s="193" t="s">
        <v>19</v>
      </c>
      <c r="I1357" s="195"/>
      <c r="J1357" s="191"/>
      <c r="K1357" s="191"/>
      <c r="L1357" s="196"/>
      <c r="M1357" s="197"/>
      <c r="N1357" s="198"/>
      <c r="O1357" s="198"/>
      <c r="P1357" s="198"/>
      <c r="Q1357" s="198"/>
      <c r="R1357" s="198"/>
      <c r="S1357" s="198"/>
      <c r="T1357" s="199"/>
      <c r="AT1357" s="200" t="s">
        <v>165</v>
      </c>
      <c r="AU1357" s="200" t="s">
        <v>86</v>
      </c>
      <c r="AV1357" s="13" t="s">
        <v>84</v>
      </c>
      <c r="AW1357" s="13" t="s">
        <v>37</v>
      </c>
      <c r="AX1357" s="13" t="s">
        <v>76</v>
      </c>
      <c r="AY1357" s="200" t="s">
        <v>157</v>
      </c>
    </row>
    <row r="1358" spans="2:51" s="14" customFormat="1" ht="10">
      <c r="B1358" s="201"/>
      <c r="C1358" s="202"/>
      <c r="D1358" s="192" t="s">
        <v>165</v>
      </c>
      <c r="E1358" s="203" t="s">
        <v>19</v>
      </c>
      <c r="F1358" s="204" t="s">
        <v>1381</v>
      </c>
      <c r="G1358" s="202"/>
      <c r="H1358" s="205">
        <v>4</v>
      </c>
      <c r="I1358" s="206"/>
      <c r="J1358" s="202"/>
      <c r="K1358" s="202"/>
      <c r="L1358" s="207"/>
      <c r="M1358" s="208"/>
      <c r="N1358" s="209"/>
      <c r="O1358" s="209"/>
      <c r="P1358" s="209"/>
      <c r="Q1358" s="209"/>
      <c r="R1358" s="209"/>
      <c r="S1358" s="209"/>
      <c r="T1358" s="210"/>
      <c r="AT1358" s="211" t="s">
        <v>165</v>
      </c>
      <c r="AU1358" s="211" t="s">
        <v>86</v>
      </c>
      <c r="AV1358" s="14" t="s">
        <v>86</v>
      </c>
      <c r="AW1358" s="14" t="s">
        <v>37</v>
      </c>
      <c r="AX1358" s="14" t="s">
        <v>76</v>
      </c>
      <c r="AY1358" s="211" t="s">
        <v>157</v>
      </c>
    </row>
    <row r="1359" spans="2:51" s="14" customFormat="1" ht="10">
      <c r="B1359" s="201"/>
      <c r="C1359" s="202"/>
      <c r="D1359" s="192" t="s">
        <v>165</v>
      </c>
      <c r="E1359" s="203" t="s">
        <v>19</v>
      </c>
      <c r="F1359" s="204" t="s">
        <v>1382</v>
      </c>
      <c r="G1359" s="202"/>
      <c r="H1359" s="205">
        <v>4</v>
      </c>
      <c r="I1359" s="206"/>
      <c r="J1359" s="202"/>
      <c r="K1359" s="202"/>
      <c r="L1359" s="207"/>
      <c r="M1359" s="208"/>
      <c r="N1359" s="209"/>
      <c r="O1359" s="209"/>
      <c r="P1359" s="209"/>
      <c r="Q1359" s="209"/>
      <c r="R1359" s="209"/>
      <c r="S1359" s="209"/>
      <c r="T1359" s="210"/>
      <c r="AT1359" s="211" t="s">
        <v>165</v>
      </c>
      <c r="AU1359" s="211" t="s">
        <v>86</v>
      </c>
      <c r="AV1359" s="14" t="s">
        <v>86</v>
      </c>
      <c r="AW1359" s="14" t="s">
        <v>37</v>
      </c>
      <c r="AX1359" s="14" t="s">
        <v>76</v>
      </c>
      <c r="AY1359" s="211" t="s">
        <v>157</v>
      </c>
    </row>
    <row r="1360" spans="2:51" s="14" customFormat="1" ht="10">
      <c r="B1360" s="201"/>
      <c r="C1360" s="202"/>
      <c r="D1360" s="192" t="s">
        <v>165</v>
      </c>
      <c r="E1360" s="203" t="s">
        <v>19</v>
      </c>
      <c r="F1360" s="204" t="s">
        <v>1383</v>
      </c>
      <c r="G1360" s="202"/>
      <c r="H1360" s="205">
        <v>2</v>
      </c>
      <c r="I1360" s="206"/>
      <c r="J1360" s="202"/>
      <c r="K1360" s="202"/>
      <c r="L1360" s="207"/>
      <c r="M1360" s="208"/>
      <c r="N1360" s="209"/>
      <c r="O1360" s="209"/>
      <c r="P1360" s="209"/>
      <c r="Q1360" s="209"/>
      <c r="R1360" s="209"/>
      <c r="S1360" s="209"/>
      <c r="T1360" s="210"/>
      <c r="AT1360" s="211" t="s">
        <v>165</v>
      </c>
      <c r="AU1360" s="211" t="s">
        <v>86</v>
      </c>
      <c r="AV1360" s="14" t="s">
        <v>86</v>
      </c>
      <c r="AW1360" s="14" t="s">
        <v>37</v>
      </c>
      <c r="AX1360" s="14" t="s">
        <v>76</v>
      </c>
      <c r="AY1360" s="211" t="s">
        <v>157</v>
      </c>
    </row>
    <row r="1361" spans="2:51" s="14" customFormat="1" ht="10">
      <c r="B1361" s="201"/>
      <c r="C1361" s="202"/>
      <c r="D1361" s="192" t="s">
        <v>165</v>
      </c>
      <c r="E1361" s="203" t="s">
        <v>19</v>
      </c>
      <c r="F1361" s="204" t="s">
        <v>1384</v>
      </c>
      <c r="G1361" s="202"/>
      <c r="H1361" s="205">
        <v>2</v>
      </c>
      <c r="I1361" s="206"/>
      <c r="J1361" s="202"/>
      <c r="K1361" s="202"/>
      <c r="L1361" s="207"/>
      <c r="M1361" s="208"/>
      <c r="N1361" s="209"/>
      <c r="O1361" s="209"/>
      <c r="P1361" s="209"/>
      <c r="Q1361" s="209"/>
      <c r="R1361" s="209"/>
      <c r="S1361" s="209"/>
      <c r="T1361" s="210"/>
      <c r="AT1361" s="211" t="s">
        <v>165</v>
      </c>
      <c r="AU1361" s="211" t="s">
        <v>86</v>
      </c>
      <c r="AV1361" s="14" t="s">
        <v>86</v>
      </c>
      <c r="AW1361" s="14" t="s">
        <v>37</v>
      </c>
      <c r="AX1361" s="14" t="s">
        <v>76</v>
      </c>
      <c r="AY1361" s="211" t="s">
        <v>157</v>
      </c>
    </row>
    <row r="1362" spans="2:51" s="14" customFormat="1" ht="10">
      <c r="B1362" s="201"/>
      <c r="C1362" s="202"/>
      <c r="D1362" s="192" t="s">
        <v>165</v>
      </c>
      <c r="E1362" s="203" t="s">
        <v>19</v>
      </c>
      <c r="F1362" s="204" t="s">
        <v>1385</v>
      </c>
      <c r="G1362" s="202"/>
      <c r="H1362" s="205">
        <v>4</v>
      </c>
      <c r="I1362" s="206"/>
      <c r="J1362" s="202"/>
      <c r="K1362" s="202"/>
      <c r="L1362" s="207"/>
      <c r="M1362" s="208"/>
      <c r="N1362" s="209"/>
      <c r="O1362" s="209"/>
      <c r="P1362" s="209"/>
      <c r="Q1362" s="209"/>
      <c r="R1362" s="209"/>
      <c r="S1362" s="209"/>
      <c r="T1362" s="210"/>
      <c r="AT1362" s="211" t="s">
        <v>165</v>
      </c>
      <c r="AU1362" s="211" t="s">
        <v>86</v>
      </c>
      <c r="AV1362" s="14" t="s">
        <v>86</v>
      </c>
      <c r="AW1362" s="14" t="s">
        <v>37</v>
      </c>
      <c r="AX1362" s="14" t="s">
        <v>76</v>
      </c>
      <c r="AY1362" s="211" t="s">
        <v>157</v>
      </c>
    </row>
    <row r="1363" spans="2:51" s="15" customFormat="1" ht="10">
      <c r="B1363" s="217"/>
      <c r="C1363" s="218"/>
      <c r="D1363" s="192" t="s">
        <v>165</v>
      </c>
      <c r="E1363" s="219" t="s">
        <v>19</v>
      </c>
      <c r="F1363" s="220" t="s">
        <v>183</v>
      </c>
      <c r="G1363" s="218"/>
      <c r="H1363" s="221">
        <v>16</v>
      </c>
      <c r="I1363" s="222"/>
      <c r="J1363" s="218"/>
      <c r="K1363" s="218"/>
      <c r="L1363" s="223"/>
      <c r="M1363" s="224"/>
      <c r="N1363" s="225"/>
      <c r="O1363" s="225"/>
      <c r="P1363" s="225"/>
      <c r="Q1363" s="225"/>
      <c r="R1363" s="225"/>
      <c r="S1363" s="225"/>
      <c r="T1363" s="226"/>
      <c r="AT1363" s="227" t="s">
        <v>165</v>
      </c>
      <c r="AU1363" s="227" t="s">
        <v>86</v>
      </c>
      <c r="AV1363" s="15" t="s">
        <v>163</v>
      </c>
      <c r="AW1363" s="15" t="s">
        <v>37</v>
      </c>
      <c r="AX1363" s="15" t="s">
        <v>84</v>
      </c>
      <c r="AY1363" s="227" t="s">
        <v>157</v>
      </c>
    </row>
    <row r="1364" spans="1:65" s="2" customFormat="1" ht="19.75" customHeight="1">
      <c r="A1364" s="36"/>
      <c r="B1364" s="37"/>
      <c r="C1364" s="176" t="s">
        <v>1386</v>
      </c>
      <c r="D1364" s="176" t="s">
        <v>159</v>
      </c>
      <c r="E1364" s="177" t="s">
        <v>1387</v>
      </c>
      <c r="F1364" s="178" t="s">
        <v>1388</v>
      </c>
      <c r="G1364" s="179" t="s">
        <v>162</v>
      </c>
      <c r="H1364" s="180">
        <v>5</v>
      </c>
      <c r="I1364" s="181"/>
      <c r="J1364" s="182">
        <f>ROUND(I1364*H1364,2)</f>
        <v>0</v>
      </c>
      <c r="K1364" s="183"/>
      <c r="L1364" s="41"/>
      <c r="M1364" s="184" t="s">
        <v>19</v>
      </c>
      <c r="N1364" s="185" t="s">
        <v>47</v>
      </c>
      <c r="O1364" s="66"/>
      <c r="P1364" s="186">
        <f>O1364*H1364</f>
        <v>0</v>
      </c>
      <c r="Q1364" s="186">
        <v>0.0046</v>
      </c>
      <c r="R1364" s="186">
        <f>Q1364*H1364</f>
        <v>0.023</v>
      </c>
      <c r="S1364" s="186">
        <v>0</v>
      </c>
      <c r="T1364" s="187">
        <f>S1364*H1364</f>
        <v>0</v>
      </c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R1364" s="188" t="s">
        <v>163</v>
      </c>
      <c r="AT1364" s="188" t="s">
        <v>159</v>
      </c>
      <c r="AU1364" s="188" t="s">
        <v>86</v>
      </c>
      <c r="AY1364" s="19" t="s">
        <v>157</v>
      </c>
      <c r="BE1364" s="189">
        <f>IF(N1364="základní",J1364,0)</f>
        <v>0</v>
      </c>
      <c r="BF1364" s="189">
        <f>IF(N1364="snížená",J1364,0)</f>
        <v>0</v>
      </c>
      <c r="BG1364" s="189">
        <f>IF(N1364="zákl. přenesená",J1364,0)</f>
        <v>0</v>
      </c>
      <c r="BH1364" s="189">
        <f>IF(N1364="sníž. přenesená",J1364,0)</f>
        <v>0</v>
      </c>
      <c r="BI1364" s="189">
        <f>IF(N1364="nulová",J1364,0)</f>
        <v>0</v>
      </c>
      <c r="BJ1364" s="19" t="s">
        <v>84</v>
      </c>
      <c r="BK1364" s="189">
        <f>ROUND(I1364*H1364,2)</f>
        <v>0</v>
      </c>
      <c r="BL1364" s="19" t="s">
        <v>163</v>
      </c>
      <c r="BM1364" s="188" t="s">
        <v>1389</v>
      </c>
    </row>
    <row r="1365" spans="2:51" s="13" customFormat="1" ht="10">
      <c r="B1365" s="190"/>
      <c r="C1365" s="191"/>
      <c r="D1365" s="192" t="s">
        <v>165</v>
      </c>
      <c r="E1365" s="193" t="s">
        <v>19</v>
      </c>
      <c r="F1365" s="194" t="s">
        <v>289</v>
      </c>
      <c r="G1365" s="191"/>
      <c r="H1365" s="193" t="s">
        <v>19</v>
      </c>
      <c r="I1365" s="195"/>
      <c r="J1365" s="191"/>
      <c r="K1365" s="191"/>
      <c r="L1365" s="196"/>
      <c r="M1365" s="197"/>
      <c r="N1365" s="198"/>
      <c r="O1365" s="198"/>
      <c r="P1365" s="198"/>
      <c r="Q1365" s="198"/>
      <c r="R1365" s="198"/>
      <c r="S1365" s="198"/>
      <c r="T1365" s="199"/>
      <c r="AT1365" s="200" t="s">
        <v>165</v>
      </c>
      <c r="AU1365" s="200" t="s">
        <v>86</v>
      </c>
      <c r="AV1365" s="13" t="s">
        <v>84</v>
      </c>
      <c r="AW1365" s="13" t="s">
        <v>37</v>
      </c>
      <c r="AX1365" s="13" t="s">
        <v>76</v>
      </c>
      <c r="AY1365" s="200" t="s">
        <v>157</v>
      </c>
    </row>
    <row r="1366" spans="2:51" s="13" customFormat="1" ht="10">
      <c r="B1366" s="190"/>
      <c r="C1366" s="191"/>
      <c r="D1366" s="192" t="s">
        <v>165</v>
      </c>
      <c r="E1366" s="193" t="s">
        <v>19</v>
      </c>
      <c r="F1366" s="194" t="s">
        <v>1390</v>
      </c>
      <c r="G1366" s="191"/>
      <c r="H1366" s="193" t="s">
        <v>19</v>
      </c>
      <c r="I1366" s="195"/>
      <c r="J1366" s="191"/>
      <c r="K1366" s="191"/>
      <c r="L1366" s="196"/>
      <c r="M1366" s="197"/>
      <c r="N1366" s="198"/>
      <c r="O1366" s="198"/>
      <c r="P1366" s="198"/>
      <c r="Q1366" s="198"/>
      <c r="R1366" s="198"/>
      <c r="S1366" s="198"/>
      <c r="T1366" s="199"/>
      <c r="AT1366" s="200" t="s">
        <v>165</v>
      </c>
      <c r="AU1366" s="200" t="s">
        <v>86</v>
      </c>
      <c r="AV1366" s="13" t="s">
        <v>84</v>
      </c>
      <c r="AW1366" s="13" t="s">
        <v>37</v>
      </c>
      <c r="AX1366" s="13" t="s">
        <v>76</v>
      </c>
      <c r="AY1366" s="200" t="s">
        <v>157</v>
      </c>
    </row>
    <row r="1367" spans="2:51" s="13" customFormat="1" ht="10">
      <c r="B1367" s="190"/>
      <c r="C1367" s="191"/>
      <c r="D1367" s="192" t="s">
        <v>165</v>
      </c>
      <c r="E1367" s="193" t="s">
        <v>19</v>
      </c>
      <c r="F1367" s="194" t="s">
        <v>853</v>
      </c>
      <c r="G1367" s="191"/>
      <c r="H1367" s="193" t="s">
        <v>19</v>
      </c>
      <c r="I1367" s="195"/>
      <c r="J1367" s="191"/>
      <c r="K1367" s="191"/>
      <c r="L1367" s="196"/>
      <c r="M1367" s="197"/>
      <c r="N1367" s="198"/>
      <c r="O1367" s="198"/>
      <c r="P1367" s="198"/>
      <c r="Q1367" s="198"/>
      <c r="R1367" s="198"/>
      <c r="S1367" s="198"/>
      <c r="T1367" s="199"/>
      <c r="AT1367" s="200" t="s">
        <v>165</v>
      </c>
      <c r="AU1367" s="200" t="s">
        <v>86</v>
      </c>
      <c r="AV1367" s="13" t="s">
        <v>84</v>
      </c>
      <c r="AW1367" s="13" t="s">
        <v>37</v>
      </c>
      <c r="AX1367" s="13" t="s">
        <v>76</v>
      </c>
      <c r="AY1367" s="200" t="s">
        <v>157</v>
      </c>
    </row>
    <row r="1368" spans="2:51" s="13" customFormat="1" ht="10">
      <c r="B1368" s="190"/>
      <c r="C1368" s="191"/>
      <c r="D1368" s="192" t="s">
        <v>165</v>
      </c>
      <c r="E1368" s="193" t="s">
        <v>19</v>
      </c>
      <c r="F1368" s="194" t="s">
        <v>1088</v>
      </c>
      <c r="G1368" s="191"/>
      <c r="H1368" s="193" t="s">
        <v>19</v>
      </c>
      <c r="I1368" s="195"/>
      <c r="J1368" s="191"/>
      <c r="K1368" s="191"/>
      <c r="L1368" s="196"/>
      <c r="M1368" s="197"/>
      <c r="N1368" s="198"/>
      <c r="O1368" s="198"/>
      <c r="P1368" s="198"/>
      <c r="Q1368" s="198"/>
      <c r="R1368" s="198"/>
      <c r="S1368" s="198"/>
      <c r="T1368" s="199"/>
      <c r="AT1368" s="200" t="s">
        <v>165</v>
      </c>
      <c r="AU1368" s="200" t="s">
        <v>86</v>
      </c>
      <c r="AV1368" s="13" t="s">
        <v>84</v>
      </c>
      <c r="AW1368" s="13" t="s">
        <v>37</v>
      </c>
      <c r="AX1368" s="13" t="s">
        <v>76</v>
      </c>
      <c r="AY1368" s="200" t="s">
        <v>157</v>
      </c>
    </row>
    <row r="1369" spans="2:51" s="13" customFormat="1" ht="10">
      <c r="B1369" s="190"/>
      <c r="C1369" s="191"/>
      <c r="D1369" s="192" t="s">
        <v>165</v>
      </c>
      <c r="E1369" s="193" t="s">
        <v>19</v>
      </c>
      <c r="F1369" s="194" t="s">
        <v>1087</v>
      </c>
      <c r="G1369" s="191"/>
      <c r="H1369" s="193" t="s">
        <v>19</v>
      </c>
      <c r="I1369" s="195"/>
      <c r="J1369" s="191"/>
      <c r="K1369" s="191"/>
      <c r="L1369" s="196"/>
      <c r="M1369" s="197"/>
      <c r="N1369" s="198"/>
      <c r="O1369" s="198"/>
      <c r="P1369" s="198"/>
      <c r="Q1369" s="198"/>
      <c r="R1369" s="198"/>
      <c r="S1369" s="198"/>
      <c r="T1369" s="199"/>
      <c r="AT1369" s="200" t="s">
        <v>165</v>
      </c>
      <c r="AU1369" s="200" t="s">
        <v>86</v>
      </c>
      <c r="AV1369" s="13" t="s">
        <v>84</v>
      </c>
      <c r="AW1369" s="13" t="s">
        <v>37</v>
      </c>
      <c r="AX1369" s="13" t="s">
        <v>76</v>
      </c>
      <c r="AY1369" s="200" t="s">
        <v>157</v>
      </c>
    </row>
    <row r="1370" spans="2:51" s="14" customFormat="1" ht="10">
      <c r="B1370" s="201"/>
      <c r="C1370" s="202"/>
      <c r="D1370" s="192" t="s">
        <v>165</v>
      </c>
      <c r="E1370" s="203" t="s">
        <v>19</v>
      </c>
      <c r="F1370" s="204" t="s">
        <v>1391</v>
      </c>
      <c r="G1370" s="202"/>
      <c r="H1370" s="205">
        <v>5</v>
      </c>
      <c r="I1370" s="206"/>
      <c r="J1370" s="202"/>
      <c r="K1370" s="202"/>
      <c r="L1370" s="207"/>
      <c r="M1370" s="208"/>
      <c r="N1370" s="209"/>
      <c r="O1370" s="209"/>
      <c r="P1370" s="209"/>
      <c r="Q1370" s="209"/>
      <c r="R1370" s="209"/>
      <c r="S1370" s="209"/>
      <c r="T1370" s="210"/>
      <c r="AT1370" s="211" t="s">
        <v>165</v>
      </c>
      <c r="AU1370" s="211" t="s">
        <v>86</v>
      </c>
      <c r="AV1370" s="14" t="s">
        <v>86</v>
      </c>
      <c r="AW1370" s="14" t="s">
        <v>37</v>
      </c>
      <c r="AX1370" s="14" t="s">
        <v>84</v>
      </c>
      <c r="AY1370" s="211" t="s">
        <v>157</v>
      </c>
    </row>
    <row r="1371" spans="1:65" s="2" customFormat="1" ht="14.4" customHeight="1">
      <c r="A1371" s="36"/>
      <c r="B1371" s="37"/>
      <c r="C1371" s="176" t="s">
        <v>1392</v>
      </c>
      <c r="D1371" s="176" t="s">
        <v>159</v>
      </c>
      <c r="E1371" s="177" t="s">
        <v>1393</v>
      </c>
      <c r="F1371" s="178" t="s">
        <v>1394</v>
      </c>
      <c r="G1371" s="179" t="s">
        <v>254</v>
      </c>
      <c r="H1371" s="180">
        <v>70.081</v>
      </c>
      <c r="I1371" s="181"/>
      <c r="J1371" s="182">
        <f>ROUND(I1371*H1371,2)</f>
        <v>0</v>
      </c>
      <c r="K1371" s="183"/>
      <c r="L1371" s="41"/>
      <c r="M1371" s="184" t="s">
        <v>19</v>
      </c>
      <c r="N1371" s="185" t="s">
        <v>47</v>
      </c>
      <c r="O1371" s="66"/>
      <c r="P1371" s="186">
        <f>O1371*H1371</f>
        <v>0</v>
      </c>
      <c r="Q1371" s="186">
        <v>0</v>
      </c>
      <c r="R1371" s="186">
        <f>Q1371*H1371</f>
        <v>0</v>
      </c>
      <c r="S1371" s="186">
        <v>2</v>
      </c>
      <c r="T1371" s="187">
        <f>S1371*H1371</f>
        <v>140.162</v>
      </c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R1371" s="188" t="s">
        <v>163</v>
      </c>
      <c r="AT1371" s="188" t="s">
        <v>159</v>
      </c>
      <c r="AU1371" s="188" t="s">
        <v>86</v>
      </c>
      <c r="AY1371" s="19" t="s">
        <v>157</v>
      </c>
      <c r="BE1371" s="189">
        <f>IF(N1371="základní",J1371,0)</f>
        <v>0</v>
      </c>
      <c r="BF1371" s="189">
        <f>IF(N1371="snížená",J1371,0)</f>
        <v>0</v>
      </c>
      <c r="BG1371" s="189">
        <f>IF(N1371="zákl. přenesená",J1371,0)</f>
        <v>0</v>
      </c>
      <c r="BH1371" s="189">
        <f>IF(N1371="sníž. přenesená",J1371,0)</f>
        <v>0</v>
      </c>
      <c r="BI1371" s="189">
        <f>IF(N1371="nulová",J1371,0)</f>
        <v>0</v>
      </c>
      <c r="BJ1371" s="19" t="s">
        <v>84</v>
      </c>
      <c r="BK1371" s="189">
        <f>ROUND(I1371*H1371,2)</f>
        <v>0</v>
      </c>
      <c r="BL1371" s="19" t="s">
        <v>163</v>
      </c>
      <c r="BM1371" s="188" t="s">
        <v>1395</v>
      </c>
    </row>
    <row r="1372" spans="1:47" s="2" customFormat="1" ht="10">
      <c r="A1372" s="36"/>
      <c r="B1372" s="37"/>
      <c r="C1372" s="38"/>
      <c r="D1372" s="212" t="s">
        <v>178</v>
      </c>
      <c r="E1372" s="38"/>
      <c r="F1372" s="213" t="s">
        <v>1396</v>
      </c>
      <c r="G1372" s="38"/>
      <c r="H1372" s="38"/>
      <c r="I1372" s="214"/>
      <c r="J1372" s="38"/>
      <c r="K1372" s="38"/>
      <c r="L1372" s="41"/>
      <c r="M1372" s="215"/>
      <c r="N1372" s="216"/>
      <c r="O1372" s="66"/>
      <c r="P1372" s="66"/>
      <c r="Q1372" s="66"/>
      <c r="R1372" s="66"/>
      <c r="S1372" s="66"/>
      <c r="T1372" s="67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T1372" s="19" t="s">
        <v>178</v>
      </c>
      <c r="AU1372" s="19" t="s">
        <v>86</v>
      </c>
    </row>
    <row r="1373" spans="2:51" s="13" customFormat="1" ht="10">
      <c r="B1373" s="190"/>
      <c r="C1373" s="191"/>
      <c r="D1373" s="192" t="s">
        <v>165</v>
      </c>
      <c r="E1373" s="193" t="s">
        <v>19</v>
      </c>
      <c r="F1373" s="194" t="s">
        <v>166</v>
      </c>
      <c r="G1373" s="191"/>
      <c r="H1373" s="193" t="s">
        <v>19</v>
      </c>
      <c r="I1373" s="195"/>
      <c r="J1373" s="191"/>
      <c r="K1373" s="191"/>
      <c r="L1373" s="196"/>
      <c r="M1373" s="197"/>
      <c r="N1373" s="198"/>
      <c r="O1373" s="198"/>
      <c r="P1373" s="198"/>
      <c r="Q1373" s="198"/>
      <c r="R1373" s="198"/>
      <c r="S1373" s="198"/>
      <c r="T1373" s="199"/>
      <c r="AT1373" s="200" t="s">
        <v>165</v>
      </c>
      <c r="AU1373" s="200" t="s">
        <v>86</v>
      </c>
      <c r="AV1373" s="13" t="s">
        <v>84</v>
      </c>
      <c r="AW1373" s="13" t="s">
        <v>37</v>
      </c>
      <c r="AX1373" s="13" t="s">
        <v>76</v>
      </c>
      <c r="AY1373" s="200" t="s">
        <v>157</v>
      </c>
    </row>
    <row r="1374" spans="2:51" s="13" customFormat="1" ht="10">
      <c r="B1374" s="190"/>
      <c r="C1374" s="191"/>
      <c r="D1374" s="192" t="s">
        <v>165</v>
      </c>
      <c r="E1374" s="193" t="s">
        <v>19</v>
      </c>
      <c r="F1374" s="194" t="s">
        <v>1397</v>
      </c>
      <c r="G1374" s="191"/>
      <c r="H1374" s="193" t="s">
        <v>19</v>
      </c>
      <c r="I1374" s="195"/>
      <c r="J1374" s="191"/>
      <c r="K1374" s="191"/>
      <c r="L1374" s="196"/>
      <c r="M1374" s="197"/>
      <c r="N1374" s="198"/>
      <c r="O1374" s="198"/>
      <c r="P1374" s="198"/>
      <c r="Q1374" s="198"/>
      <c r="R1374" s="198"/>
      <c r="S1374" s="198"/>
      <c r="T1374" s="199"/>
      <c r="AT1374" s="200" t="s">
        <v>165</v>
      </c>
      <c r="AU1374" s="200" t="s">
        <v>86</v>
      </c>
      <c r="AV1374" s="13" t="s">
        <v>84</v>
      </c>
      <c r="AW1374" s="13" t="s">
        <v>37</v>
      </c>
      <c r="AX1374" s="13" t="s">
        <v>76</v>
      </c>
      <c r="AY1374" s="200" t="s">
        <v>157</v>
      </c>
    </row>
    <row r="1375" spans="2:51" s="13" customFormat="1" ht="10">
      <c r="B1375" s="190"/>
      <c r="C1375" s="191"/>
      <c r="D1375" s="192" t="s">
        <v>165</v>
      </c>
      <c r="E1375" s="193" t="s">
        <v>19</v>
      </c>
      <c r="F1375" s="194" t="s">
        <v>1398</v>
      </c>
      <c r="G1375" s="191"/>
      <c r="H1375" s="193" t="s">
        <v>19</v>
      </c>
      <c r="I1375" s="195"/>
      <c r="J1375" s="191"/>
      <c r="K1375" s="191"/>
      <c r="L1375" s="196"/>
      <c r="M1375" s="197"/>
      <c r="N1375" s="198"/>
      <c r="O1375" s="198"/>
      <c r="P1375" s="198"/>
      <c r="Q1375" s="198"/>
      <c r="R1375" s="198"/>
      <c r="S1375" s="198"/>
      <c r="T1375" s="199"/>
      <c r="AT1375" s="200" t="s">
        <v>165</v>
      </c>
      <c r="AU1375" s="200" t="s">
        <v>86</v>
      </c>
      <c r="AV1375" s="13" t="s">
        <v>84</v>
      </c>
      <c r="AW1375" s="13" t="s">
        <v>37</v>
      </c>
      <c r="AX1375" s="13" t="s">
        <v>76</v>
      </c>
      <c r="AY1375" s="200" t="s">
        <v>157</v>
      </c>
    </row>
    <row r="1376" spans="2:51" s="14" customFormat="1" ht="10">
      <c r="B1376" s="201"/>
      <c r="C1376" s="202"/>
      <c r="D1376" s="192" t="s">
        <v>165</v>
      </c>
      <c r="E1376" s="203" t="s">
        <v>19</v>
      </c>
      <c r="F1376" s="204" t="s">
        <v>1399</v>
      </c>
      <c r="G1376" s="202"/>
      <c r="H1376" s="205">
        <v>11.568</v>
      </c>
      <c r="I1376" s="206"/>
      <c r="J1376" s="202"/>
      <c r="K1376" s="202"/>
      <c r="L1376" s="207"/>
      <c r="M1376" s="208"/>
      <c r="N1376" s="209"/>
      <c r="O1376" s="209"/>
      <c r="P1376" s="209"/>
      <c r="Q1376" s="209"/>
      <c r="R1376" s="209"/>
      <c r="S1376" s="209"/>
      <c r="T1376" s="210"/>
      <c r="AT1376" s="211" t="s">
        <v>165</v>
      </c>
      <c r="AU1376" s="211" t="s">
        <v>86</v>
      </c>
      <c r="AV1376" s="14" t="s">
        <v>86</v>
      </c>
      <c r="AW1376" s="14" t="s">
        <v>37</v>
      </c>
      <c r="AX1376" s="14" t="s">
        <v>76</v>
      </c>
      <c r="AY1376" s="211" t="s">
        <v>157</v>
      </c>
    </row>
    <row r="1377" spans="2:51" s="13" customFormat="1" ht="10">
      <c r="B1377" s="190"/>
      <c r="C1377" s="191"/>
      <c r="D1377" s="192" t="s">
        <v>165</v>
      </c>
      <c r="E1377" s="193" t="s">
        <v>19</v>
      </c>
      <c r="F1377" s="194" t="s">
        <v>1400</v>
      </c>
      <c r="G1377" s="191"/>
      <c r="H1377" s="193" t="s">
        <v>19</v>
      </c>
      <c r="I1377" s="195"/>
      <c r="J1377" s="191"/>
      <c r="K1377" s="191"/>
      <c r="L1377" s="196"/>
      <c r="M1377" s="197"/>
      <c r="N1377" s="198"/>
      <c r="O1377" s="198"/>
      <c r="P1377" s="198"/>
      <c r="Q1377" s="198"/>
      <c r="R1377" s="198"/>
      <c r="S1377" s="198"/>
      <c r="T1377" s="199"/>
      <c r="AT1377" s="200" t="s">
        <v>165</v>
      </c>
      <c r="AU1377" s="200" t="s">
        <v>86</v>
      </c>
      <c r="AV1377" s="13" t="s">
        <v>84</v>
      </c>
      <c r="AW1377" s="13" t="s">
        <v>37</v>
      </c>
      <c r="AX1377" s="13" t="s">
        <v>76</v>
      </c>
      <c r="AY1377" s="200" t="s">
        <v>157</v>
      </c>
    </row>
    <row r="1378" spans="2:51" s="13" customFormat="1" ht="10">
      <c r="B1378" s="190"/>
      <c r="C1378" s="191"/>
      <c r="D1378" s="192" t="s">
        <v>165</v>
      </c>
      <c r="E1378" s="193" t="s">
        <v>19</v>
      </c>
      <c r="F1378" s="194" t="s">
        <v>1401</v>
      </c>
      <c r="G1378" s="191"/>
      <c r="H1378" s="193" t="s">
        <v>19</v>
      </c>
      <c r="I1378" s="195"/>
      <c r="J1378" s="191"/>
      <c r="K1378" s="191"/>
      <c r="L1378" s="196"/>
      <c r="M1378" s="197"/>
      <c r="N1378" s="198"/>
      <c r="O1378" s="198"/>
      <c r="P1378" s="198"/>
      <c r="Q1378" s="198"/>
      <c r="R1378" s="198"/>
      <c r="S1378" s="198"/>
      <c r="T1378" s="199"/>
      <c r="AT1378" s="200" t="s">
        <v>165</v>
      </c>
      <c r="AU1378" s="200" t="s">
        <v>86</v>
      </c>
      <c r="AV1378" s="13" t="s">
        <v>84</v>
      </c>
      <c r="AW1378" s="13" t="s">
        <v>37</v>
      </c>
      <c r="AX1378" s="13" t="s">
        <v>76</v>
      </c>
      <c r="AY1378" s="200" t="s">
        <v>157</v>
      </c>
    </row>
    <row r="1379" spans="2:51" s="14" customFormat="1" ht="10">
      <c r="B1379" s="201"/>
      <c r="C1379" s="202"/>
      <c r="D1379" s="192" t="s">
        <v>165</v>
      </c>
      <c r="E1379" s="203" t="s">
        <v>19</v>
      </c>
      <c r="F1379" s="204" t="s">
        <v>1402</v>
      </c>
      <c r="G1379" s="202"/>
      <c r="H1379" s="205">
        <v>0.331</v>
      </c>
      <c r="I1379" s="206"/>
      <c r="J1379" s="202"/>
      <c r="K1379" s="202"/>
      <c r="L1379" s="207"/>
      <c r="M1379" s="208"/>
      <c r="N1379" s="209"/>
      <c r="O1379" s="209"/>
      <c r="P1379" s="209"/>
      <c r="Q1379" s="209"/>
      <c r="R1379" s="209"/>
      <c r="S1379" s="209"/>
      <c r="T1379" s="210"/>
      <c r="AT1379" s="211" t="s">
        <v>165</v>
      </c>
      <c r="AU1379" s="211" t="s">
        <v>86</v>
      </c>
      <c r="AV1379" s="14" t="s">
        <v>86</v>
      </c>
      <c r="AW1379" s="14" t="s">
        <v>37</v>
      </c>
      <c r="AX1379" s="14" t="s">
        <v>76</v>
      </c>
      <c r="AY1379" s="211" t="s">
        <v>157</v>
      </c>
    </row>
    <row r="1380" spans="2:51" s="13" customFormat="1" ht="10">
      <c r="B1380" s="190"/>
      <c r="C1380" s="191"/>
      <c r="D1380" s="192" t="s">
        <v>165</v>
      </c>
      <c r="E1380" s="193" t="s">
        <v>19</v>
      </c>
      <c r="F1380" s="194" t="s">
        <v>1403</v>
      </c>
      <c r="G1380" s="191"/>
      <c r="H1380" s="193" t="s">
        <v>19</v>
      </c>
      <c r="I1380" s="195"/>
      <c r="J1380" s="191"/>
      <c r="K1380" s="191"/>
      <c r="L1380" s="196"/>
      <c r="M1380" s="197"/>
      <c r="N1380" s="198"/>
      <c r="O1380" s="198"/>
      <c r="P1380" s="198"/>
      <c r="Q1380" s="198"/>
      <c r="R1380" s="198"/>
      <c r="S1380" s="198"/>
      <c r="T1380" s="199"/>
      <c r="AT1380" s="200" t="s">
        <v>165</v>
      </c>
      <c r="AU1380" s="200" t="s">
        <v>86</v>
      </c>
      <c r="AV1380" s="13" t="s">
        <v>84</v>
      </c>
      <c r="AW1380" s="13" t="s">
        <v>37</v>
      </c>
      <c r="AX1380" s="13" t="s">
        <v>76</v>
      </c>
      <c r="AY1380" s="200" t="s">
        <v>157</v>
      </c>
    </row>
    <row r="1381" spans="2:51" s="13" customFormat="1" ht="10">
      <c r="B1381" s="190"/>
      <c r="C1381" s="191"/>
      <c r="D1381" s="192" t="s">
        <v>165</v>
      </c>
      <c r="E1381" s="193" t="s">
        <v>19</v>
      </c>
      <c r="F1381" s="194" t="s">
        <v>1404</v>
      </c>
      <c r="G1381" s="191"/>
      <c r="H1381" s="193" t="s">
        <v>19</v>
      </c>
      <c r="I1381" s="195"/>
      <c r="J1381" s="191"/>
      <c r="K1381" s="191"/>
      <c r="L1381" s="196"/>
      <c r="M1381" s="197"/>
      <c r="N1381" s="198"/>
      <c r="O1381" s="198"/>
      <c r="P1381" s="198"/>
      <c r="Q1381" s="198"/>
      <c r="R1381" s="198"/>
      <c r="S1381" s="198"/>
      <c r="T1381" s="199"/>
      <c r="AT1381" s="200" t="s">
        <v>165</v>
      </c>
      <c r="AU1381" s="200" t="s">
        <v>86</v>
      </c>
      <c r="AV1381" s="13" t="s">
        <v>84</v>
      </c>
      <c r="AW1381" s="13" t="s">
        <v>37</v>
      </c>
      <c r="AX1381" s="13" t="s">
        <v>76</v>
      </c>
      <c r="AY1381" s="200" t="s">
        <v>157</v>
      </c>
    </row>
    <row r="1382" spans="2:51" s="13" customFormat="1" ht="10">
      <c r="B1382" s="190"/>
      <c r="C1382" s="191"/>
      <c r="D1382" s="192" t="s">
        <v>165</v>
      </c>
      <c r="E1382" s="193" t="s">
        <v>19</v>
      </c>
      <c r="F1382" s="194" t="s">
        <v>1405</v>
      </c>
      <c r="G1382" s="191"/>
      <c r="H1382" s="193" t="s">
        <v>19</v>
      </c>
      <c r="I1382" s="195"/>
      <c r="J1382" s="191"/>
      <c r="K1382" s="191"/>
      <c r="L1382" s="196"/>
      <c r="M1382" s="197"/>
      <c r="N1382" s="198"/>
      <c r="O1382" s="198"/>
      <c r="P1382" s="198"/>
      <c r="Q1382" s="198"/>
      <c r="R1382" s="198"/>
      <c r="S1382" s="198"/>
      <c r="T1382" s="199"/>
      <c r="AT1382" s="200" t="s">
        <v>165</v>
      </c>
      <c r="AU1382" s="200" t="s">
        <v>86</v>
      </c>
      <c r="AV1382" s="13" t="s">
        <v>84</v>
      </c>
      <c r="AW1382" s="13" t="s">
        <v>37</v>
      </c>
      <c r="AX1382" s="13" t="s">
        <v>76</v>
      </c>
      <c r="AY1382" s="200" t="s">
        <v>157</v>
      </c>
    </row>
    <row r="1383" spans="2:51" s="13" customFormat="1" ht="10">
      <c r="B1383" s="190"/>
      <c r="C1383" s="191"/>
      <c r="D1383" s="192" t="s">
        <v>165</v>
      </c>
      <c r="E1383" s="193" t="s">
        <v>19</v>
      </c>
      <c r="F1383" s="194" t="s">
        <v>1406</v>
      </c>
      <c r="G1383" s="191"/>
      <c r="H1383" s="193" t="s">
        <v>19</v>
      </c>
      <c r="I1383" s="195"/>
      <c r="J1383" s="191"/>
      <c r="K1383" s="191"/>
      <c r="L1383" s="196"/>
      <c r="M1383" s="197"/>
      <c r="N1383" s="198"/>
      <c r="O1383" s="198"/>
      <c r="P1383" s="198"/>
      <c r="Q1383" s="198"/>
      <c r="R1383" s="198"/>
      <c r="S1383" s="198"/>
      <c r="T1383" s="199"/>
      <c r="AT1383" s="200" t="s">
        <v>165</v>
      </c>
      <c r="AU1383" s="200" t="s">
        <v>86</v>
      </c>
      <c r="AV1383" s="13" t="s">
        <v>84</v>
      </c>
      <c r="AW1383" s="13" t="s">
        <v>37</v>
      </c>
      <c r="AX1383" s="13" t="s">
        <v>76</v>
      </c>
      <c r="AY1383" s="200" t="s">
        <v>157</v>
      </c>
    </row>
    <row r="1384" spans="2:51" s="14" customFormat="1" ht="10">
      <c r="B1384" s="201"/>
      <c r="C1384" s="202"/>
      <c r="D1384" s="192" t="s">
        <v>165</v>
      </c>
      <c r="E1384" s="203" t="s">
        <v>19</v>
      </c>
      <c r="F1384" s="204" t="s">
        <v>1407</v>
      </c>
      <c r="G1384" s="202"/>
      <c r="H1384" s="205">
        <v>9.228</v>
      </c>
      <c r="I1384" s="206"/>
      <c r="J1384" s="202"/>
      <c r="K1384" s="202"/>
      <c r="L1384" s="207"/>
      <c r="M1384" s="208"/>
      <c r="N1384" s="209"/>
      <c r="O1384" s="209"/>
      <c r="P1384" s="209"/>
      <c r="Q1384" s="209"/>
      <c r="R1384" s="209"/>
      <c r="S1384" s="209"/>
      <c r="T1384" s="210"/>
      <c r="AT1384" s="211" t="s">
        <v>165</v>
      </c>
      <c r="AU1384" s="211" t="s">
        <v>86</v>
      </c>
      <c r="AV1384" s="14" t="s">
        <v>86</v>
      </c>
      <c r="AW1384" s="14" t="s">
        <v>37</v>
      </c>
      <c r="AX1384" s="14" t="s">
        <v>76</v>
      </c>
      <c r="AY1384" s="211" t="s">
        <v>157</v>
      </c>
    </row>
    <row r="1385" spans="2:51" s="13" customFormat="1" ht="10">
      <c r="B1385" s="190"/>
      <c r="C1385" s="191"/>
      <c r="D1385" s="192" t="s">
        <v>165</v>
      </c>
      <c r="E1385" s="193" t="s">
        <v>19</v>
      </c>
      <c r="F1385" s="194" t="s">
        <v>1408</v>
      </c>
      <c r="G1385" s="191"/>
      <c r="H1385" s="193" t="s">
        <v>19</v>
      </c>
      <c r="I1385" s="195"/>
      <c r="J1385" s="191"/>
      <c r="K1385" s="191"/>
      <c r="L1385" s="196"/>
      <c r="M1385" s="197"/>
      <c r="N1385" s="198"/>
      <c r="O1385" s="198"/>
      <c r="P1385" s="198"/>
      <c r="Q1385" s="198"/>
      <c r="R1385" s="198"/>
      <c r="S1385" s="198"/>
      <c r="T1385" s="199"/>
      <c r="AT1385" s="200" t="s">
        <v>165</v>
      </c>
      <c r="AU1385" s="200" t="s">
        <v>86</v>
      </c>
      <c r="AV1385" s="13" t="s">
        <v>84</v>
      </c>
      <c r="AW1385" s="13" t="s">
        <v>37</v>
      </c>
      <c r="AX1385" s="13" t="s">
        <v>76</v>
      </c>
      <c r="AY1385" s="200" t="s">
        <v>157</v>
      </c>
    </row>
    <row r="1386" spans="2:51" s="14" customFormat="1" ht="10">
      <c r="B1386" s="201"/>
      <c r="C1386" s="202"/>
      <c r="D1386" s="192" t="s">
        <v>165</v>
      </c>
      <c r="E1386" s="203" t="s">
        <v>19</v>
      </c>
      <c r="F1386" s="204" t="s">
        <v>1409</v>
      </c>
      <c r="G1386" s="202"/>
      <c r="H1386" s="205">
        <v>36.506</v>
      </c>
      <c r="I1386" s="206"/>
      <c r="J1386" s="202"/>
      <c r="K1386" s="202"/>
      <c r="L1386" s="207"/>
      <c r="M1386" s="208"/>
      <c r="N1386" s="209"/>
      <c r="O1386" s="209"/>
      <c r="P1386" s="209"/>
      <c r="Q1386" s="209"/>
      <c r="R1386" s="209"/>
      <c r="S1386" s="209"/>
      <c r="T1386" s="210"/>
      <c r="AT1386" s="211" t="s">
        <v>165</v>
      </c>
      <c r="AU1386" s="211" t="s">
        <v>86</v>
      </c>
      <c r="AV1386" s="14" t="s">
        <v>86</v>
      </c>
      <c r="AW1386" s="14" t="s">
        <v>37</v>
      </c>
      <c r="AX1386" s="14" t="s">
        <v>76</v>
      </c>
      <c r="AY1386" s="211" t="s">
        <v>157</v>
      </c>
    </row>
    <row r="1387" spans="2:51" s="16" customFormat="1" ht="10">
      <c r="B1387" s="228"/>
      <c r="C1387" s="229"/>
      <c r="D1387" s="192" t="s">
        <v>165</v>
      </c>
      <c r="E1387" s="230" t="s">
        <v>19</v>
      </c>
      <c r="F1387" s="231" t="s">
        <v>190</v>
      </c>
      <c r="G1387" s="229"/>
      <c r="H1387" s="232">
        <v>57.633</v>
      </c>
      <c r="I1387" s="233"/>
      <c r="J1387" s="229"/>
      <c r="K1387" s="229"/>
      <c r="L1387" s="234"/>
      <c r="M1387" s="235"/>
      <c r="N1387" s="236"/>
      <c r="O1387" s="236"/>
      <c r="P1387" s="236"/>
      <c r="Q1387" s="236"/>
      <c r="R1387" s="236"/>
      <c r="S1387" s="236"/>
      <c r="T1387" s="237"/>
      <c r="AT1387" s="238" t="s">
        <v>165</v>
      </c>
      <c r="AU1387" s="238" t="s">
        <v>86</v>
      </c>
      <c r="AV1387" s="16" t="s">
        <v>173</v>
      </c>
      <c r="AW1387" s="16" t="s">
        <v>37</v>
      </c>
      <c r="AX1387" s="16" t="s">
        <v>76</v>
      </c>
      <c r="AY1387" s="238" t="s">
        <v>157</v>
      </c>
    </row>
    <row r="1388" spans="2:51" s="13" customFormat="1" ht="10">
      <c r="B1388" s="190"/>
      <c r="C1388" s="191"/>
      <c r="D1388" s="192" t="s">
        <v>165</v>
      </c>
      <c r="E1388" s="193" t="s">
        <v>19</v>
      </c>
      <c r="F1388" s="194" t="s">
        <v>1410</v>
      </c>
      <c r="G1388" s="191"/>
      <c r="H1388" s="193" t="s">
        <v>19</v>
      </c>
      <c r="I1388" s="195"/>
      <c r="J1388" s="191"/>
      <c r="K1388" s="191"/>
      <c r="L1388" s="196"/>
      <c r="M1388" s="197"/>
      <c r="N1388" s="198"/>
      <c r="O1388" s="198"/>
      <c r="P1388" s="198"/>
      <c r="Q1388" s="198"/>
      <c r="R1388" s="198"/>
      <c r="S1388" s="198"/>
      <c r="T1388" s="199"/>
      <c r="AT1388" s="200" t="s">
        <v>165</v>
      </c>
      <c r="AU1388" s="200" t="s">
        <v>86</v>
      </c>
      <c r="AV1388" s="13" t="s">
        <v>84</v>
      </c>
      <c r="AW1388" s="13" t="s">
        <v>37</v>
      </c>
      <c r="AX1388" s="13" t="s">
        <v>76</v>
      </c>
      <c r="AY1388" s="200" t="s">
        <v>157</v>
      </c>
    </row>
    <row r="1389" spans="2:51" s="13" customFormat="1" ht="10">
      <c r="B1389" s="190"/>
      <c r="C1389" s="191"/>
      <c r="D1389" s="192" t="s">
        <v>165</v>
      </c>
      <c r="E1389" s="193" t="s">
        <v>19</v>
      </c>
      <c r="F1389" s="194" t="s">
        <v>1411</v>
      </c>
      <c r="G1389" s="191"/>
      <c r="H1389" s="193" t="s">
        <v>19</v>
      </c>
      <c r="I1389" s="195"/>
      <c r="J1389" s="191"/>
      <c r="K1389" s="191"/>
      <c r="L1389" s="196"/>
      <c r="M1389" s="197"/>
      <c r="N1389" s="198"/>
      <c r="O1389" s="198"/>
      <c r="P1389" s="198"/>
      <c r="Q1389" s="198"/>
      <c r="R1389" s="198"/>
      <c r="S1389" s="198"/>
      <c r="T1389" s="199"/>
      <c r="AT1389" s="200" t="s">
        <v>165</v>
      </c>
      <c r="AU1389" s="200" t="s">
        <v>86</v>
      </c>
      <c r="AV1389" s="13" t="s">
        <v>84</v>
      </c>
      <c r="AW1389" s="13" t="s">
        <v>37</v>
      </c>
      <c r="AX1389" s="13" t="s">
        <v>76</v>
      </c>
      <c r="AY1389" s="200" t="s">
        <v>157</v>
      </c>
    </row>
    <row r="1390" spans="2:51" s="14" customFormat="1" ht="10">
      <c r="B1390" s="201"/>
      <c r="C1390" s="202"/>
      <c r="D1390" s="192" t="s">
        <v>165</v>
      </c>
      <c r="E1390" s="203" t="s">
        <v>19</v>
      </c>
      <c r="F1390" s="204" t="s">
        <v>1412</v>
      </c>
      <c r="G1390" s="202"/>
      <c r="H1390" s="205">
        <v>1.184</v>
      </c>
      <c r="I1390" s="206"/>
      <c r="J1390" s="202"/>
      <c r="K1390" s="202"/>
      <c r="L1390" s="207"/>
      <c r="M1390" s="208"/>
      <c r="N1390" s="209"/>
      <c r="O1390" s="209"/>
      <c r="P1390" s="209"/>
      <c r="Q1390" s="209"/>
      <c r="R1390" s="209"/>
      <c r="S1390" s="209"/>
      <c r="T1390" s="210"/>
      <c r="AT1390" s="211" t="s">
        <v>165</v>
      </c>
      <c r="AU1390" s="211" t="s">
        <v>86</v>
      </c>
      <c r="AV1390" s="14" t="s">
        <v>86</v>
      </c>
      <c r="AW1390" s="14" t="s">
        <v>37</v>
      </c>
      <c r="AX1390" s="14" t="s">
        <v>76</v>
      </c>
      <c r="AY1390" s="211" t="s">
        <v>157</v>
      </c>
    </row>
    <row r="1391" spans="2:51" s="14" customFormat="1" ht="10">
      <c r="B1391" s="201"/>
      <c r="C1391" s="202"/>
      <c r="D1391" s="192" t="s">
        <v>165</v>
      </c>
      <c r="E1391" s="203" t="s">
        <v>19</v>
      </c>
      <c r="F1391" s="204" t="s">
        <v>1413</v>
      </c>
      <c r="G1391" s="202"/>
      <c r="H1391" s="205">
        <v>1.128</v>
      </c>
      <c r="I1391" s="206"/>
      <c r="J1391" s="202"/>
      <c r="K1391" s="202"/>
      <c r="L1391" s="207"/>
      <c r="M1391" s="208"/>
      <c r="N1391" s="209"/>
      <c r="O1391" s="209"/>
      <c r="P1391" s="209"/>
      <c r="Q1391" s="209"/>
      <c r="R1391" s="209"/>
      <c r="S1391" s="209"/>
      <c r="T1391" s="210"/>
      <c r="AT1391" s="211" t="s">
        <v>165</v>
      </c>
      <c r="AU1391" s="211" t="s">
        <v>86</v>
      </c>
      <c r="AV1391" s="14" t="s">
        <v>86</v>
      </c>
      <c r="AW1391" s="14" t="s">
        <v>37</v>
      </c>
      <c r="AX1391" s="14" t="s">
        <v>76</v>
      </c>
      <c r="AY1391" s="211" t="s">
        <v>157</v>
      </c>
    </row>
    <row r="1392" spans="2:51" s="14" customFormat="1" ht="10">
      <c r="B1392" s="201"/>
      <c r="C1392" s="202"/>
      <c r="D1392" s="192" t="s">
        <v>165</v>
      </c>
      <c r="E1392" s="203" t="s">
        <v>19</v>
      </c>
      <c r="F1392" s="204" t="s">
        <v>1414</v>
      </c>
      <c r="G1392" s="202"/>
      <c r="H1392" s="205">
        <v>1.944</v>
      </c>
      <c r="I1392" s="206"/>
      <c r="J1392" s="202"/>
      <c r="K1392" s="202"/>
      <c r="L1392" s="207"/>
      <c r="M1392" s="208"/>
      <c r="N1392" s="209"/>
      <c r="O1392" s="209"/>
      <c r="P1392" s="209"/>
      <c r="Q1392" s="209"/>
      <c r="R1392" s="209"/>
      <c r="S1392" s="209"/>
      <c r="T1392" s="210"/>
      <c r="AT1392" s="211" t="s">
        <v>165</v>
      </c>
      <c r="AU1392" s="211" t="s">
        <v>86</v>
      </c>
      <c r="AV1392" s="14" t="s">
        <v>86</v>
      </c>
      <c r="AW1392" s="14" t="s">
        <v>37</v>
      </c>
      <c r="AX1392" s="14" t="s">
        <v>76</v>
      </c>
      <c r="AY1392" s="211" t="s">
        <v>157</v>
      </c>
    </row>
    <row r="1393" spans="2:51" s="14" customFormat="1" ht="10">
      <c r="B1393" s="201"/>
      <c r="C1393" s="202"/>
      <c r="D1393" s="192" t="s">
        <v>165</v>
      </c>
      <c r="E1393" s="203" t="s">
        <v>19</v>
      </c>
      <c r="F1393" s="204" t="s">
        <v>1415</v>
      </c>
      <c r="G1393" s="202"/>
      <c r="H1393" s="205">
        <v>1.944</v>
      </c>
      <c r="I1393" s="206"/>
      <c r="J1393" s="202"/>
      <c r="K1393" s="202"/>
      <c r="L1393" s="207"/>
      <c r="M1393" s="208"/>
      <c r="N1393" s="209"/>
      <c r="O1393" s="209"/>
      <c r="P1393" s="209"/>
      <c r="Q1393" s="209"/>
      <c r="R1393" s="209"/>
      <c r="S1393" s="209"/>
      <c r="T1393" s="210"/>
      <c r="AT1393" s="211" t="s">
        <v>165</v>
      </c>
      <c r="AU1393" s="211" t="s">
        <v>86</v>
      </c>
      <c r="AV1393" s="14" t="s">
        <v>86</v>
      </c>
      <c r="AW1393" s="14" t="s">
        <v>37</v>
      </c>
      <c r="AX1393" s="14" t="s">
        <v>76</v>
      </c>
      <c r="AY1393" s="211" t="s">
        <v>157</v>
      </c>
    </row>
    <row r="1394" spans="2:51" s="13" customFormat="1" ht="10">
      <c r="B1394" s="190"/>
      <c r="C1394" s="191"/>
      <c r="D1394" s="192" t="s">
        <v>165</v>
      </c>
      <c r="E1394" s="193" t="s">
        <v>19</v>
      </c>
      <c r="F1394" s="194" t="s">
        <v>1416</v>
      </c>
      <c r="G1394" s="191"/>
      <c r="H1394" s="193" t="s">
        <v>19</v>
      </c>
      <c r="I1394" s="195"/>
      <c r="J1394" s="191"/>
      <c r="K1394" s="191"/>
      <c r="L1394" s="196"/>
      <c r="M1394" s="197"/>
      <c r="N1394" s="198"/>
      <c r="O1394" s="198"/>
      <c r="P1394" s="198"/>
      <c r="Q1394" s="198"/>
      <c r="R1394" s="198"/>
      <c r="S1394" s="198"/>
      <c r="T1394" s="199"/>
      <c r="AT1394" s="200" t="s">
        <v>165</v>
      </c>
      <c r="AU1394" s="200" t="s">
        <v>86</v>
      </c>
      <c r="AV1394" s="13" t="s">
        <v>84</v>
      </c>
      <c r="AW1394" s="13" t="s">
        <v>37</v>
      </c>
      <c r="AX1394" s="13" t="s">
        <v>76</v>
      </c>
      <c r="AY1394" s="200" t="s">
        <v>157</v>
      </c>
    </row>
    <row r="1395" spans="2:51" s="13" customFormat="1" ht="10">
      <c r="B1395" s="190"/>
      <c r="C1395" s="191"/>
      <c r="D1395" s="192" t="s">
        <v>165</v>
      </c>
      <c r="E1395" s="193" t="s">
        <v>19</v>
      </c>
      <c r="F1395" s="194" t="s">
        <v>1417</v>
      </c>
      <c r="G1395" s="191"/>
      <c r="H1395" s="193" t="s">
        <v>19</v>
      </c>
      <c r="I1395" s="195"/>
      <c r="J1395" s="191"/>
      <c r="K1395" s="191"/>
      <c r="L1395" s="196"/>
      <c r="M1395" s="197"/>
      <c r="N1395" s="198"/>
      <c r="O1395" s="198"/>
      <c r="P1395" s="198"/>
      <c r="Q1395" s="198"/>
      <c r="R1395" s="198"/>
      <c r="S1395" s="198"/>
      <c r="T1395" s="199"/>
      <c r="AT1395" s="200" t="s">
        <v>165</v>
      </c>
      <c r="AU1395" s="200" t="s">
        <v>86</v>
      </c>
      <c r="AV1395" s="13" t="s">
        <v>84</v>
      </c>
      <c r="AW1395" s="13" t="s">
        <v>37</v>
      </c>
      <c r="AX1395" s="13" t="s">
        <v>76</v>
      </c>
      <c r="AY1395" s="200" t="s">
        <v>157</v>
      </c>
    </row>
    <row r="1396" spans="2:51" s="14" customFormat="1" ht="10">
      <c r="B1396" s="201"/>
      <c r="C1396" s="202"/>
      <c r="D1396" s="192" t="s">
        <v>165</v>
      </c>
      <c r="E1396" s="203" t="s">
        <v>19</v>
      </c>
      <c r="F1396" s="204" t="s">
        <v>1418</v>
      </c>
      <c r="G1396" s="202"/>
      <c r="H1396" s="205">
        <v>0.876</v>
      </c>
      <c r="I1396" s="206"/>
      <c r="J1396" s="202"/>
      <c r="K1396" s="202"/>
      <c r="L1396" s="207"/>
      <c r="M1396" s="208"/>
      <c r="N1396" s="209"/>
      <c r="O1396" s="209"/>
      <c r="P1396" s="209"/>
      <c r="Q1396" s="209"/>
      <c r="R1396" s="209"/>
      <c r="S1396" s="209"/>
      <c r="T1396" s="210"/>
      <c r="AT1396" s="211" t="s">
        <v>165</v>
      </c>
      <c r="AU1396" s="211" t="s">
        <v>86</v>
      </c>
      <c r="AV1396" s="14" t="s">
        <v>86</v>
      </c>
      <c r="AW1396" s="14" t="s">
        <v>37</v>
      </c>
      <c r="AX1396" s="14" t="s">
        <v>76</v>
      </c>
      <c r="AY1396" s="211" t="s">
        <v>157</v>
      </c>
    </row>
    <row r="1397" spans="2:51" s="14" customFormat="1" ht="10">
      <c r="B1397" s="201"/>
      <c r="C1397" s="202"/>
      <c r="D1397" s="192" t="s">
        <v>165</v>
      </c>
      <c r="E1397" s="203" t="s">
        <v>19</v>
      </c>
      <c r="F1397" s="204" t="s">
        <v>1419</v>
      </c>
      <c r="G1397" s="202"/>
      <c r="H1397" s="205">
        <v>1.948</v>
      </c>
      <c r="I1397" s="206"/>
      <c r="J1397" s="202"/>
      <c r="K1397" s="202"/>
      <c r="L1397" s="207"/>
      <c r="M1397" s="208"/>
      <c r="N1397" s="209"/>
      <c r="O1397" s="209"/>
      <c r="P1397" s="209"/>
      <c r="Q1397" s="209"/>
      <c r="R1397" s="209"/>
      <c r="S1397" s="209"/>
      <c r="T1397" s="210"/>
      <c r="AT1397" s="211" t="s">
        <v>165</v>
      </c>
      <c r="AU1397" s="211" t="s">
        <v>86</v>
      </c>
      <c r="AV1397" s="14" t="s">
        <v>86</v>
      </c>
      <c r="AW1397" s="14" t="s">
        <v>37</v>
      </c>
      <c r="AX1397" s="14" t="s">
        <v>76</v>
      </c>
      <c r="AY1397" s="211" t="s">
        <v>157</v>
      </c>
    </row>
    <row r="1398" spans="2:51" s="14" customFormat="1" ht="10">
      <c r="B1398" s="201"/>
      <c r="C1398" s="202"/>
      <c r="D1398" s="192" t="s">
        <v>165</v>
      </c>
      <c r="E1398" s="203" t="s">
        <v>19</v>
      </c>
      <c r="F1398" s="204" t="s">
        <v>1420</v>
      </c>
      <c r="G1398" s="202"/>
      <c r="H1398" s="205">
        <v>1.476</v>
      </c>
      <c r="I1398" s="206"/>
      <c r="J1398" s="202"/>
      <c r="K1398" s="202"/>
      <c r="L1398" s="207"/>
      <c r="M1398" s="208"/>
      <c r="N1398" s="209"/>
      <c r="O1398" s="209"/>
      <c r="P1398" s="209"/>
      <c r="Q1398" s="209"/>
      <c r="R1398" s="209"/>
      <c r="S1398" s="209"/>
      <c r="T1398" s="210"/>
      <c r="AT1398" s="211" t="s">
        <v>165</v>
      </c>
      <c r="AU1398" s="211" t="s">
        <v>86</v>
      </c>
      <c r="AV1398" s="14" t="s">
        <v>86</v>
      </c>
      <c r="AW1398" s="14" t="s">
        <v>37</v>
      </c>
      <c r="AX1398" s="14" t="s">
        <v>76</v>
      </c>
      <c r="AY1398" s="211" t="s">
        <v>157</v>
      </c>
    </row>
    <row r="1399" spans="2:51" s="14" customFormat="1" ht="10">
      <c r="B1399" s="201"/>
      <c r="C1399" s="202"/>
      <c r="D1399" s="192" t="s">
        <v>165</v>
      </c>
      <c r="E1399" s="203" t="s">
        <v>19</v>
      </c>
      <c r="F1399" s="204" t="s">
        <v>1421</v>
      </c>
      <c r="G1399" s="202"/>
      <c r="H1399" s="205">
        <v>1.948</v>
      </c>
      <c r="I1399" s="206"/>
      <c r="J1399" s="202"/>
      <c r="K1399" s="202"/>
      <c r="L1399" s="207"/>
      <c r="M1399" s="208"/>
      <c r="N1399" s="209"/>
      <c r="O1399" s="209"/>
      <c r="P1399" s="209"/>
      <c r="Q1399" s="209"/>
      <c r="R1399" s="209"/>
      <c r="S1399" s="209"/>
      <c r="T1399" s="210"/>
      <c r="AT1399" s="211" t="s">
        <v>165</v>
      </c>
      <c r="AU1399" s="211" t="s">
        <v>86</v>
      </c>
      <c r="AV1399" s="14" t="s">
        <v>86</v>
      </c>
      <c r="AW1399" s="14" t="s">
        <v>37</v>
      </c>
      <c r="AX1399" s="14" t="s">
        <v>76</v>
      </c>
      <c r="AY1399" s="211" t="s">
        <v>157</v>
      </c>
    </row>
    <row r="1400" spans="2:51" s="16" customFormat="1" ht="10">
      <c r="B1400" s="228"/>
      <c r="C1400" s="229"/>
      <c r="D1400" s="192" t="s">
        <v>165</v>
      </c>
      <c r="E1400" s="230" t="s">
        <v>19</v>
      </c>
      <c r="F1400" s="231" t="s">
        <v>190</v>
      </c>
      <c r="G1400" s="229"/>
      <c r="H1400" s="232">
        <v>12.448</v>
      </c>
      <c r="I1400" s="233"/>
      <c r="J1400" s="229"/>
      <c r="K1400" s="229"/>
      <c r="L1400" s="234"/>
      <c r="M1400" s="235"/>
      <c r="N1400" s="236"/>
      <c r="O1400" s="236"/>
      <c r="P1400" s="236"/>
      <c r="Q1400" s="236"/>
      <c r="R1400" s="236"/>
      <c r="S1400" s="236"/>
      <c r="T1400" s="237"/>
      <c r="AT1400" s="238" t="s">
        <v>165</v>
      </c>
      <c r="AU1400" s="238" t="s">
        <v>86</v>
      </c>
      <c r="AV1400" s="16" t="s">
        <v>173</v>
      </c>
      <c r="AW1400" s="16" t="s">
        <v>37</v>
      </c>
      <c r="AX1400" s="16" t="s">
        <v>76</v>
      </c>
      <c r="AY1400" s="238" t="s">
        <v>157</v>
      </c>
    </row>
    <row r="1401" spans="2:51" s="15" customFormat="1" ht="10">
      <c r="B1401" s="217"/>
      <c r="C1401" s="218"/>
      <c r="D1401" s="192" t="s">
        <v>165</v>
      </c>
      <c r="E1401" s="219" t="s">
        <v>19</v>
      </c>
      <c r="F1401" s="220" t="s">
        <v>183</v>
      </c>
      <c r="G1401" s="218"/>
      <c r="H1401" s="221">
        <v>70.081</v>
      </c>
      <c r="I1401" s="222"/>
      <c r="J1401" s="218"/>
      <c r="K1401" s="218"/>
      <c r="L1401" s="223"/>
      <c r="M1401" s="224"/>
      <c r="N1401" s="225"/>
      <c r="O1401" s="225"/>
      <c r="P1401" s="225"/>
      <c r="Q1401" s="225"/>
      <c r="R1401" s="225"/>
      <c r="S1401" s="225"/>
      <c r="T1401" s="226"/>
      <c r="AT1401" s="227" t="s">
        <v>165</v>
      </c>
      <c r="AU1401" s="227" t="s">
        <v>86</v>
      </c>
      <c r="AV1401" s="15" t="s">
        <v>163</v>
      </c>
      <c r="AW1401" s="15" t="s">
        <v>37</v>
      </c>
      <c r="AX1401" s="15" t="s">
        <v>84</v>
      </c>
      <c r="AY1401" s="227" t="s">
        <v>157</v>
      </c>
    </row>
    <row r="1402" spans="1:65" s="2" customFormat="1" ht="14.4" customHeight="1">
      <c r="A1402" s="36"/>
      <c r="B1402" s="37"/>
      <c r="C1402" s="176" t="s">
        <v>1422</v>
      </c>
      <c r="D1402" s="176" t="s">
        <v>159</v>
      </c>
      <c r="E1402" s="177" t="s">
        <v>1423</v>
      </c>
      <c r="F1402" s="178" t="s">
        <v>1424</v>
      </c>
      <c r="G1402" s="179" t="s">
        <v>254</v>
      </c>
      <c r="H1402" s="180">
        <v>34.216</v>
      </c>
      <c r="I1402" s="181"/>
      <c r="J1402" s="182">
        <f>ROUND(I1402*H1402,2)</f>
        <v>0</v>
      </c>
      <c r="K1402" s="183"/>
      <c r="L1402" s="41"/>
      <c r="M1402" s="184" t="s">
        <v>19</v>
      </c>
      <c r="N1402" s="185" t="s">
        <v>47</v>
      </c>
      <c r="O1402" s="66"/>
      <c r="P1402" s="186">
        <f>O1402*H1402</f>
        <v>0</v>
      </c>
      <c r="Q1402" s="186">
        <v>0</v>
      </c>
      <c r="R1402" s="186">
        <f>Q1402*H1402</f>
        <v>0</v>
      </c>
      <c r="S1402" s="186">
        <v>2.5</v>
      </c>
      <c r="T1402" s="187">
        <f>S1402*H1402</f>
        <v>85.54</v>
      </c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R1402" s="188" t="s">
        <v>163</v>
      </c>
      <c r="AT1402" s="188" t="s">
        <v>159</v>
      </c>
      <c r="AU1402" s="188" t="s">
        <v>86</v>
      </c>
      <c r="AY1402" s="19" t="s">
        <v>157</v>
      </c>
      <c r="BE1402" s="189">
        <f>IF(N1402="základní",J1402,0)</f>
        <v>0</v>
      </c>
      <c r="BF1402" s="189">
        <f>IF(N1402="snížená",J1402,0)</f>
        <v>0</v>
      </c>
      <c r="BG1402" s="189">
        <f>IF(N1402="zákl. přenesená",J1402,0)</f>
        <v>0</v>
      </c>
      <c r="BH1402" s="189">
        <f>IF(N1402="sníž. přenesená",J1402,0)</f>
        <v>0</v>
      </c>
      <c r="BI1402" s="189">
        <f>IF(N1402="nulová",J1402,0)</f>
        <v>0</v>
      </c>
      <c r="BJ1402" s="19" t="s">
        <v>84</v>
      </c>
      <c r="BK1402" s="189">
        <f>ROUND(I1402*H1402,2)</f>
        <v>0</v>
      </c>
      <c r="BL1402" s="19" t="s">
        <v>163</v>
      </c>
      <c r="BM1402" s="188" t="s">
        <v>1425</v>
      </c>
    </row>
    <row r="1403" spans="1:47" s="2" customFormat="1" ht="10">
      <c r="A1403" s="36"/>
      <c r="B1403" s="37"/>
      <c r="C1403" s="38"/>
      <c r="D1403" s="212" t="s">
        <v>178</v>
      </c>
      <c r="E1403" s="38"/>
      <c r="F1403" s="213" t="s">
        <v>1426</v>
      </c>
      <c r="G1403" s="38"/>
      <c r="H1403" s="38"/>
      <c r="I1403" s="214"/>
      <c r="J1403" s="38"/>
      <c r="K1403" s="38"/>
      <c r="L1403" s="41"/>
      <c r="M1403" s="215"/>
      <c r="N1403" s="216"/>
      <c r="O1403" s="66"/>
      <c r="P1403" s="66"/>
      <c r="Q1403" s="66"/>
      <c r="R1403" s="66"/>
      <c r="S1403" s="66"/>
      <c r="T1403" s="67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T1403" s="19" t="s">
        <v>178</v>
      </c>
      <c r="AU1403" s="19" t="s">
        <v>86</v>
      </c>
    </row>
    <row r="1404" spans="2:51" s="13" customFormat="1" ht="10">
      <c r="B1404" s="190"/>
      <c r="C1404" s="191"/>
      <c r="D1404" s="192" t="s">
        <v>165</v>
      </c>
      <c r="E1404" s="193" t="s">
        <v>19</v>
      </c>
      <c r="F1404" s="194" t="s">
        <v>166</v>
      </c>
      <c r="G1404" s="191"/>
      <c r="H1404" s="193" t="s">
        <v>19</v>
      </c>
      <c r="I1404" s="195"/>
      <c r="J1404" s="191"/>
      <c r="K1404" s="191"/>
      <c r="L1404" s="196"/>
      <c r="M1404" s="197"/>
      <c r="N1404" s="198"/>
      <c r="O1404" s="198"/>
      <c r="P1404" s="198"/>
      <c r="Q1404" s="198"/>
      <c r="R1404" s="198"/>
      <c r="S1404" s="198"/>
      <c r="T1404" s="199"/>
      <c r="AT1404" s="200" t="s">
        <v>165</v>
      </c>
      <c r="AU1404" s="200" t="s">
        <v>86</v>
      </c>
      <c r="AV1404" s="13" t="s">
        <v>84</v>
      </c>
      <c r="AW1404" s="13" t="s">
        <v>37</v>
      </c>
      <c r="AX1404" s="13" t="s">
        <v>76</v>
      </c>
      <c r="AY1404" s="200" t="s">
        <v>157</v>
      </c>
    </row>
    <row r="1405" spans="2:51" s="13" customFormat="1" ht="10">
      <c r="B1405" s="190"/>
      <c r="C1405" s="191"/>
      <c r="D1405" s="192" t="s">
        <v>165</v>
      </c>
      <c r="E1405" s="193" t="s">
        <v>19</v>
      </c>
      <c r="F1405" s="194" t="s">
        <v>289</v>
      </c>
      <c r="G1405" s="191"/>
      <c r="H1405" s="193" t="s">
        <v>19</v>
      </c>
      <c r="I1405" s="195"/>
      <c r="J1405" s="191"/>
      <c r="K1405" s="191"/>
      <c r="L1405" s="196"/>
      <c r="M1405" s="197"/>
      <c r="N1405" s="198"/>
      <c r="O1405" s="198"/>
      <c r="P1405" s="198"/>
      <c r="Q1405" s="198"/>
      <c r="R1405" s="198"/>
      <c r="S1405" s="198"/>
      <c r="T1405" s="199"/>
      <c r="AT1405" s="200" t="s">
        <v>165</v>
      </c>
      <c r="AU1405" s="200" t="s">
        <v>86</v>
      </c>
      <c r="AV1405" s="13" t="s">
        <v>84</v>
      </c>
      <c r="AW1405" s="13" t="s">
        <v>37</v>
      </c>
      <c r="AX1405" s="13" t="s">
        <v>76</v>
      </c>
      <c r="AY1405" s="200" t="s">
        <v>157</v>
      </c>
    </row>
    <row r="1406" spans="2:51" s="13" customFormat="1" ht="10">
      <c r="B1406" s="190"/>
      <c r="C1406" s="191"/>
      <c r="D1406" s="192" t="s">
        <v>165</v>
      </c>
      <c r="E1406" s="193" t="s">
        <v>19</v>
      </c>
      <c r="F1406" s="194" t="s">
        <v>180</v>
      </c>
      <c r="G1406" s="191"/>
      <c r="H1406" s="193" t="s">
        <v>19</v>
      </c>
      <c r="I1406" s="195"/>
      <c r="J1406" s="191"/>
      <c r="K1406" s="191"/>
      <c r="L1406" s="196"/>
      <c r="M1406" s="197"/>
      <c r="N1406" s="198"/>
      <c r="O1406" s="198"/>
      <c r="P1406" s="198"/>
      <c r="Q1406" s="198"/>
      <c r="R1406" s="198"/>
      <c r="S1406" s="198"/>
      <c r="T1406" s="199"/>
      <c r="AT1406" s="200" t="s">
        <v>165</v>
      </c>
      <c r="AU1406" s="200" t="s">
        <v>86</v>
      </c>
      <c r="AV1406" s="13" t="s">
        <v>84</v>
      </c>
      <c r="AW1406" s="13" t="s">
        <v>37</v>
      </c>
      <c r="AX1406" s="13" t="s">
        <v>76</v>
      </c>
      <c r="AY1406" s="200" t="s">
        <v>157</v>
      </c>
    </row>
    <row r="1407" spans="2:51" s="13" customFormat="1" ht="10">
      <c r="B1407" s="190"/>
      <c r="C1407" s="191"/>
      <c r="D1407" s="192" t="s">
        <v>165</v>
      </c>
      <c r="E1407" s="193" t="s">
        <v>19</v>
      </c>
      <c r="F1407" s="194" t="s">
        <v>1405</v>
      </c>
      <c r="G1407" s="191"/>
      <c r="H1407" s="193" t="s">
        <v>19</v>
      </c>
      <c r="I1407" s="195"/>
      <c r="J1407" s="191"/>
      <c r="K1407" s="191"/>
      <c r="L1407" s="196"/>
      <c r="M1407" s="197"/>
      <c r="N1407" s="198"/>
      <c r="O1407" s="198"/>
      <c r="P1407" s="198"/>
      <c r="Q1407" s="198"/>
      <c r="R1407" s="198"/>
      <c r="S1407" s="198"/>
      <c r="T1407" s="199"/>
      <c r="AT1407" s="200" t="s">
        <v>165</v>
      </c>
      <c r="AU1407" s="200" t="s">
        <v>86</v>
      </c>
      <c r="AV1407" s="13" t="s">
        <v>84</v>
      </c>
      <c r="AW1407" s="13" t="s">
        <v>37</v>
      </c>
      <c r="AX1407" s="13" t="s">
        <v>76</v>
      </c>
      <c r="AY1407" s="200" t="s">
        <v>157</v>
      </c>
    </row>
    <row r="1408" spans="2:51" s="13" customFormat="1" ht="10">
      <c r="B1408" s="190"/>
      <c r="C1408" s="191"/>
      <c r="D1408" s="192" t="s">
        <v>165</v>
      </c>
      <c r="E1408" s="193" t="s">
        <v>19</v>
      </c>
      <c r="F1408" s="194" t="s">
        <v>1427</v>
      </c>
      <c r="G1408" s="191"/>
      <c r="H1408" s="193" t="s">
        <v>19</v>
      </c>
      <c r="I1408" s="195"/>
      <c r="J1408" s="191"/>
      <c r="K1408" s="191"/>
      <c r="L1408" s="196"/>
      <c r="M1408" s="197"/>
      <c r="N1408" s="198"/>
      <c r="O1408" s="198"/>
      <c r="P1408" s="198"/>
      <c r="Q1408" s="198"/>
      <c r="R1408" s="198"/>
      <c r="S1408" s="198"/>
      <c r="T1408" s="199"/>
      <c r="AT1408" s="200" t="s">
        <v>165</v>
      </c>
      <c r="AU1408" s="200" t="s">
        <v>86</v>
      </c>
      <c r="AV1408" s="13" t="s">
        <v>84</v>
      </c>
      <c r="AW1408" s="13" t="s">
        <v>37</v>
      </c>
      <c r="AX1408" s="13" t="s">
        <v>76</v>
      </c>
      <c r="AY1408" s="200" t="s">
        <v>157</v>
      </c>
    </row>
    <row r="1409" spans="2:51" s="13" customFormat="1" ht="10">
      <c r="B1409" s="190"/>
      <c r="C1409" s="191"/>
      <c r="D1409" s="192" t="s">
        <v>165</v>
      </c>
      <c r="E1409" s="193" t="s">
        <v>19</v>
      </c>
      <c r="F1409" s="194" t="s">
        <v>1428</v>
      </c>
      <c r="G1409" s="191"/>
      <c r="H1409" s="193" t="s">
        <v>19</v>
      </c>
      <c r="I1409" s="195"/>
      <c r="J1409" s="191"/>
      <c r="K1409" s="191"/>
      <c r="L1409" s="196"/>
      <c r="M1409" s="197"/>
      <c r="N1409" s="198"/>
      <c r="O1409" s="198"/>
      <c r="P1409" s="198"/>
      <c r="Q1409" s="198"/>
      <c r="R1409" s="198"/>
      <c r="S1409" s="198"/>
      <c r="T1409" s="199"/>
      <c r="AT1409" s="200" t="s">
        <v>165</v>
      </c>
      <c r="AU1409" s="200" t="s">
        <v>86</v>
      </c>
      <c r="AV1409" s="13" t="s">
        <v>84</v>
      </c>
      <c r="AW1409" s="13" t="s">
        <v>37</v>
      </c>
      <c r="AX1409" s="13" t="s">
        <v>76</v>
      </c>
      <c r="AY1409" s="200" t="s">
        <v>157</v>
      </c>
    </row>
    <row r="1410" spans="2:51" s="14" customFormat="1" ht="10">
      <c r="B1410" s="201"/>
      <c r="C1410" s="202"/>
      <c r="D1410" s="192" t="s">
        <v>165</v>
      </c>
      <c r="E1410" s="203" t="s">
        <v>19</v>
      </c>
      <c r="F1410" s="204" t="s">
        <v>1429</v>
      </c>
      <c r="G1410" s="202"/>
      <c r="H1410" s="205">
        <v>8.375</v>
      </c>
      <c r="I1410" s="206"/>
      <c r="J1410" s="202"/>
      <c r="K1410" s="202"/>
      <c r="L1410" s="207"/>
      <c r="M1410" s="208"/>
      <c r="N1410" s="209"/>
      <c r="O1410" s="209"/>
      <c r="P1410" s="209"/>
      <c r="Q1410" s="209"/>
      <c r="R1410" s="209"/>
      <c r="S1410" s="209"/>
      <c r="T1410" s="210"/>
      <c r="AT1410" s="211" t="s">
        <v>165</v>
      </c>
      <c r="AU1410" s="211" t="s">
        <v>86</v>
      </c>
      <c r="AV1410" s="14" t="s">
        <v>86</v>
      </c>
      <c r="AW1410" s="14" t="s">
        <v>37</v>
      </c>
      <c r="AX1410" s="14" t="s">
        <v>76</v>
      </c>
      <c r="AY1410" s="211" t="s">
        <v>157</v>
      </c>
    </row>
    <row r="1411" spans="2:51" s="14" customFormat="1" ht="10">
      <c r="B1411" s="201"/>
      <c r="C1411" s="202"/>
      <c r="D1411" s="192" t="s">
        <v>165</v>
      </c>
      <c r="E1411" s="203" t="s">
        <v>19</v>
      </c>
      <c r="F1411" s="204" t="s">
        <v>1430</v>
      </c>
      <c r="G1411" s="202"/>
      <c r="H1411" s="205">
        <v>5.695</v>
      </c>
      <c r="I1411" s="206"/>
      <c r="J1411" s="202"/>
      <c r="K1411" s="202"/>
      <c r="L1411" s="207"/>
      <c r="M1411" s="208"/>
      <c r="N1411" s="209"/>
      <c r="O1411" s="209"/>
      <c r="P1411" s="209"/>
      <c r="Q1411" s="209"/>
      <c r="R1411" s="209"/>
      <c r="S1411" s="209"/>
      <c r="T1411" s="210"/>
      <c r="AT1411" s="211" t="s">
        <v>165</v>
      </c>
      <c r="AU1411" s="211" t="s">
        <v>86</v>
      </c>
      <c r="AV1411" s="14" t="s">
        <v>86</v>
      </c>
      <c r="AW1411" s="14" t="s">
        <v>37</v>
      </c>
      <c r="AX1411" s="14" t="s">
        <v>76</v>
      </c>
      <c r="AY1411" s="211" t="s">
        <v>157</v>
      </c>
    </row>
    <row r="1412" spans="2:51" s="14" customFormat="1" ht="10">
      <c r="B1412" s="201"/>
      <c r="C1412" s="202"/>
      <c r="D1412" s="192" t="s">
        <v>165</v>
      </c>
      <c r="E1412" s="203" t="s">
        <v>19</v>
      </c>
      <c r="F1412" s="204" t="s">
        <v>1431</v>
      </c>
      <c r="G1412" s="202"/>
      <c r="H1412" s="205">
        <v>0.449</v>
      </c>
      <c r="I1412" s="206"/>
      <c r="J1412" s="202"/>
      <c r="K1412" s="202"/>
      <c r="L1412" s="207"/>
      <c r="M1412" s="208"/>
      <c r="N1412" s="209"/>
      <c r="O1412" s="209"/>
      <c r="P1412" s="209"/>
      <c r="Q1412" s="209"/>
      <c r="R1412" s="209"/>
      <c r="S1412" s="209"/>
      <c r="T1412" s="210"/>
      <c r="AT1412" s="211" t="s">
        <v>165</v>
      </c>
      <c r="AU1412" s="211" t="s">
        <v>86</v>
      </c>
      <c r="AV1412" s="14" t="s">
        <v>86</v>
      </c>
      <c r="AW1412" s="14" t="s">
        <v>37</v>
      </c>
      <c r="AX1412" s="14" t="s">
        <v>76</v>
      </c>
      <c r="AY1412" s="211" t="s">
        <v>157</v>
      </c>
    </row>
    <row r="1413" spans="2:51" s="14" customFormat="1" ht="10">
      <c r="B1413" s="201"/>
      <c r="C1413" s="202"/>
      <c r="D1413" s="192" t="s">
        <v>165</v>
      </c>
      <c r="E1413" s="203" t="s">
        <v>19</v>
      </c>
      <c r="F1413" s="204" t="s">
        <v>1432</v>
      </c>
      <c r="G1413" s="202"/>
      <c r="H1413" s="205">
        <v>4.797</v>
      </c>
      <c r="I1413" s="206"/>
      <c r="J1413" s="202"/>
      <c r="K1413" s="202"/>
      <c r="L1413" s="207"/>
      <c r="M1413" s="208"/>
      <c r="N1413" s="209"/>
      <c r="O1413" s="209"/>
      <c r="P1413" s="209"/>
      <c r="Q1413" s="209"/>
      <c r="R1413" s="209"/>
      <c r="S1413" s="209"/>
      <c r="T1413" s="210"/>
      <c r="AT1413" s="211" t="s">
        <v>165</v>
      </c>
      <c r="AU1413" s="211" t="s">
        <v>86</v>
      </c>
      <c r="AV1413" s="14" t="s">
        <v>86</v>
      </c>
      <c r="AW1413" s="14" t="s">
        <v>37</v>
      </c>
      <c r="AX1413" s="14" t="s">
        <v>76</v>
      </c>
      <c r="AY1413" s="211" t="s">
        <v>157</v>
      </c>
    </row>
    <row r="1414" spans="2:51" s="14" customFormat="1" ht="10">
      <c r="B1414" s="201"/>
      <c r="C1414" s="202"/>
      <c r="D1414" s="192" t="s">
        <v>165</v>
      </c>
      <c r="E1414" s="203" t="s">
        <v>19</v>
      </c>
      <c r="F1414" s="204" t="s">
        <v>1433</v>
      </c>
      <c r="G1414" s="202"/>
      <c r="H1414" s="205">
        <v>1.454</v>
      </c>
      <c r="I1414" s="206"/>
      <c r="J1414" s="202"/>
      <c r="K1414" s="202"/>
      <c r="L1414" s="207"/>
      <c r="M1414" s="208"/>
      <c r="N1414" s="209"/>
      <c r="O1414" s="209"/>
      <c r="P1414" s="209"/>
      <c r="Q1414" s="209"/>
      <c r="R1414" s="209"/>
      <c r="S1414" s="209"/>
      <c r="T1414" s="210"/>
      <c r="AT1414" s="211" t="s">
        <v>165</v>
      </c>
      <c r="AU1414" s="211" t="s">
        <v>86</v>
      </c>
      <c r="AV1414" s="14" t="s">
        <v>86</v>
      </c>
      <c r="AW1414" s="14" t="s">
        <v>37</v>
      </c>
      <c r="AX1414" s="14" t="s">
        <v>76</v>
      </c>
      <c r="AY1414" s="211" t="s">
        <v>157</v>
      </c>
    </row>
    <row r="1415" spans="2:51" s="16" customFormat="1" ht="10">
      <c r="B1415" s="228"/>
      <c r="C1415" s="229"/>
      <c r="D1415" s="192" t="s">
        <v>165</v>
      </c>
      <c r="E1415" s="230" t="s">
        <v>19</v>
      </c>
      <c r="F1415" s="231" t="s">
        <v>190</v>
      </c>
      <c r="G1415" s="229"/>
      <c r="H1415" s="232">
        <v>20.77</v>
      </c>
      <c r="I1415" s="233"/>
      <c r="J1415" s="229"/>
      <c r="K1415" s="229"/>
      <c r="L1415" s="234"/>
      <c r="M1415" s="235"/>
      <c r="N1415" s="236"/>
      <c r="O1415" s="236"/>
      <c r="P1415" s="236"/>
      <c r="Q1415" s="236"/>
      <c r="R1415" s="236"/>
      <c r="S1415" s="236"/>
      <c r="T1415" s="237"/>
      <c r="AT1415" s="238" t="s">
        <v>165</v>
      </c>
      <c r="AU1415" s="238" t="s">
        <v>86</v>
      </c>
      <c r="AV1415" s="16" t="s">
        <v>173</v>
      </c>
      <c r="AW1415" s="16" t="s">
        <v>37</v>
      </c>
      <c r="AX1415" s="16" t="s">
        <v>76</v>
      </c>
      <c r="AY1415" s="238" t="s">
        <v>157</v>
      </c>
    </row>
    <row r="1416" spans="2:51" s="13" customFormat="1" ht="10">
      <c r="B1416" s="190"/>
      <c r="C1416" s="191"/>
      <c r="D1416" s="192" t="s">
        <v>165</v>
      </c>
      <c r="E1416" s="193" t="s">
        <v>19</v>
      </c>
      <c r="F1416" s="194" t="s">
        <v>1434</v>
      </c>
      <c r="G1416" s="191"/>
      <c r="H1416" s="193" t="s">
        <v>19</v>
      </c>
      <c r="I1416" s="195"/>
      <c r="J1416" s="191"/>
      <c r="K1416" s="191"/>
      <c r="L1416" s="196"/>
      <c r="M1416" s="197"/>
      <c r="N1416" s="198"/>
      <c r="O1416" s="198"/>
      <c r="P1416" s="198"/>
      <c r="Q1416" s="198"/>
      <c r="R1416" s="198"/>
      <c r="S1416" s="198"/>
      <c r="T1416" s="199"/>
      <c r="AT1416" s="200" t="s">
        <v>165</v>
      </c>
      <c r="AU1416" s="200" t="s">
        <v>86</v>
      </c>
      <c r="AV1416" s="13" t="s">
        <v>84</v>
      </c>
      <c r="AW1416" s="13" t="s">
        <v>37</v>
      </c>
      <c r="AX1416" s="13" t="s">
        <v>76</v>
      </c>
      <c r="AY1416" s="200" t="s">
        <v>157</v>
      </c>
    </row>
    <row r="1417" spans="2:51" s="14" customFormat="1" ht="10">
      <c r="B1417" s="201"/>
      <c r="C1417" s="202"/>
      <c r="D1417" s="192" t="s">
        <v>165</v>
      </c>
      <c r="E1417" s="203" t="s">
        <v>19</v>
      </c>
      <c r="F1417" s="204" t="s">
        <v>1435</v>
      </c>
      <c r="G1417" s="202"/>
      <c r="H1417" s="205">
        <v>0.805</v>
      </c>
      <c r="I1417" s="206"/>
      <c r="J1417" s="202"/>
      <c r="K1417" s="202"/>
      <c r="L1417" s="207"/>
      <c r="M1417" s="208"/>
      <c r="N1417" s="209"/>
      <c r="O1417" s="209"/>
      <c r="P1417" s="209"/>
      <c r="Q1417" s="209"/>
      <c r="R1417" s="209"/>
      <c r="S1417" s="209"/>
      <c r="T1417" s="210"/>
      <c r="AT1417" s="211" t="s">
        <v>165</v>
      </c>
      <c r="AU1417" s="211" t="s">
        <v>86</v>
      </c>
      <c r="AV1417" s="14" t="s">
        <v>86</v>
      </c>
      <c r="AW1417" s="14" t="s">
        <v>37</v>
      </c>
      <c r="AX1417" s="14" t="s">
        <v>76</v>
      </c>
      <c r="AY1417" s="211" t="s">
        <v>157</v>
      </c>
    </row>
    <row r="1418" spans="2:51" s="14" customFormat="1" ht="10">
      <c r="B1418" s="201"/>
      <c r="C1418" s="202"/>
      <c r="D1418" s="192" t="s">
        <v>165</v>
      </c>
      <c r="E1418" s="203" t="s">
        <v>19</v>
      </c>
      <c r="F1418" s="204" t="s">
        <v>1436</v>
      </c>
      <c r="G1418" s="202"/>
      <c r="H1418" s="205">
        <v>2.36</v>
      </c>
      <c r="I1418" s="206"/>
      <c r="J1418" s="202"/>
      <c r="K1418" s="202"/>
      <c r="L1418" s="207"/>
      <c r="M1418" s="208"/>
      <c r="N1418" s="209"/>
      <c r="O1418" s="209"/>
      <c r="P1418" s="209"/>
      <c r="Q1418" s="209"/>
      <c r="R1418" s="209"/>
      <c r="S1418" s="209"/>
      <c r="T1418" s="210"/>
      <c r="AT1418" s="211" t="s">
        <v>165</v>
      </c>
      <c r="AU1418" s="211" t="s">
        <v>86</v>
      </c>
      <c r="AV1418" s="14" t="s">
        <v>86</v>
      </c>
      <c r="AW1418" s="14" t="s">
        <v>37</v>
      </c>
      <c r="AX1418" s="14" t="s">
        <v>76</v>
      </c>
      <c r="AY1418" s="211" t="s">
        <v>157</v>
      </c>
    </row>
    <row r="1419" spans="2:51" s="14" customFormat="1" ht="10">
      <c r="B1419" s="201"/>
      <c r="C1419" s="202"/>
      <c r="D1419" s="192" t="s">
        <v>165</v>
      </c>
      <c r="E1419" s="203" t="s">
        <v>19</v>
      </c>
      <c r="F1419" s="204" t="s">
        <v>1437</v>
      </c>
      <c r="G1419" s="202"/>
      <c r="H1419" s="205">
        <v>2.059</v>
      </c>
      <c r="I1419" s="206"/>
      <c r="J1419" s="202"/>
      <c r="K1419" s="202"/>
      <c r="L1419" s="207"/>
      <c r="M1419" s="208"/>
      <c r="N1419" s="209"/>
      <c r="O1419" s="209"/>
      <c r="P1419" s="209"/>
      <c r="Q1419" s="209"/>
      <c r="R1419" s="209"/>
      <c r="S1419" s="209"/>
      <c r="T1419" s="210"/>
      <c r="AT1419" s="211" t="s">
        <v>165</v>
      </c>
      <c r="AU1419" s="211" t="s">
        <v>86</v>
      </c>
      <c r="AV1419" s="14" t="s">
        <v>86</v>
      </c>
      <c r="AW1419" s="14" t="s">
        <v>37</v>
      </c>
      <c r="AX1419" s="14" t="s">
        <v>76</v>
      </c>
      <c r="AY1419" s="211" t="s">
        <v>157</v>
      </c>
    </row>
    <row r="1420" spans="2:51" s="14" customFormat="1" ht="10">
      <c r="B1420" s="201"/>
      <c r="C1420" s="202"/>
      <c r="D1420" s="192" t="s">
        <v>165</v>
      </c>
      <c r="E1420" s="203" t="s">
        <v>19</v>
      </c>
      <c r="F1420" s="204" t="s">
        <v>1438</v>
      </c>
      <c r="G1420" s="202"/>
      <c r="H1420" s="205">
        <v>0.653</v>
      </c>
      <c r="I1420" s="206"/>
      <c r="J1420" s="202"/>
      <c r="K1420" s="202"/>
      <c r="L1420" s="207"/>
      <c r="M1420" s="208"/>
      <c r="N1420" s="209"/>
      <c r="O1420" s="209"/>
      <c r="P1420" s="209"/>
      <c r="Q1420" s="209"/>
      <c r="R1420" s="209"/>
      <c r="S1420" s="209"/>
      <c r="T1420" s="210"/>
      <c r="AT1420" s="211" t="s">
        <v>165</v>
      </c>
      <c r="AU1420" s="211" t="s">
        <v>86</v>
      </c>
      <c r="AV1420" s="14" t="s">
        <v>86</v>
      </c>
      <c r="AW1420" s="14" t="s">
        <v>37</v>
      </c>
      <c r="AX1420" s="14" t="s">
        <v>76</v>
      </c>
      <c r="AY1420" s="211" t="s">
        <v>157</v>
      </c>
    </row>
    <row r="1421" spans="2:51" s="16" customFormat="1" ht="10">
      <c r="B1421" s="228"/>
      <c r="C1421" s="229"/>
      <c r="D1421" s="192" t="s">
        <v>165</v>
      </c>
      <c r="E1421" s="230" t="s">
        <v>19</v>
      </c>
      <c r="F1421" s="231" t="s">
        <v>190</v>
      </c>
      <c r="G1421" s="229"/>
      <c r="H1421" s="232">
        <v>5.877</v>
      </c>
      <c r="I1421" s="233"/>
      <c r="J1421" s="229"/>
      <c r="K1421" s="229"/>
      <c r="L1421" s="234"/>
      <c r="M1421" s="235"/>
      <c r="N1421" s="236"/>
      <c r="O1421" s="236"/>
      <c r="P1421" s="236"/>
      <c r="Q1421" s="236"/>
      <c r="R1421" s="236"/>
      <c r="S1421" s="236"/>
      <c r="T1421" s="237"/>
      <c r="AT1421" s="238" t="s">
        <v>165</v>
      </c>
      <c r="AU1421" s="238" t="s">
        <v>86</v>
      </c>
      <c r="AV1421" s="16" t="s">
        <v>173</v>
      </c>
      <c r="AW1421" s="16" t="s">
        <v>37</v>
      </c>
      <c r="AX1421" s="16" t="s">
        <v>76</v>
      </c>
      <c r="AY1421" s="238" t="s">
        <v>157</v>
      </c>
    </row>
    <row r="1422" spans="2:51" s="13" customFormat="1" ht="10">
      <c r="B1422" s="190"/>
      <c r="C1422" s="191"/>
      <c r="D1422" s="192" t="s">
        <v>165</v>
      </c>
      <c r="E1422" s="193" t="s">
        <v>19</v>
      </c>
      <c r="F1422" s="194" t="s">
        <v>1411</v>
      </c>
      <c r="G1422" s="191"/>
      <c r="H1422" s="193" t="s">
        <v>19</v>
      </c>
      <c r="I1422" s="195"/>
      <c r="J1422" s="191"/>
      <c r="K1422" s="191"/>
      <c r="L1422" s="196"/>
      <c r="M1422" s="197"/>
      <c r="N1422" s="198"/>
      <c r="O1422" s="198"/>
      <c r="P1422" s="198"/>
      <c r="Q1422" s="198"/>
      <c r="R1422" s="198"/>
      <c r="S1422" s="198"/>
      <c r="T1422" s="199"/>
      <c r="AT1422" s="200" t="s">
        <v>165</v>
      </c>
      <c r="AU1422" s="200" t="s">
        <v>86</v>
      </c>
      <c r="AV1422" s="13" t="s">
        <v>84</v>
      </c>
      <c r="AW1422" s="13" t="s">
        <v>37</v>
      </c>
      <c r="AX1422" s="13" t="s">
        <v>76</v>
      </c>
      <c r="AY1422" s="200" t="s">
        <v>157</v>
      </c>
    </row>
    <row r="1423" spans="2:51" s="14" customFormat="1" ht="10">
      <c r="B1423" s="201"/>
      <c r="C1423" s="202"/>
      <c r="D1423" s="192" t="s">
        <v>165</v>
      </c>
      <c r="E1423" s="203" t="s">
        <v>19</v>
      </c>
      <c r="F1423" s="204" t="s">
        <v>1439</v>
      </c>
      <c r="G1423" s="202"/>
      <c r="H1423" s="205">
        <v>0.696</v>
      </c>
      <c r="I1423" s="206"/>
      <c r="J1423" s="202"/>
      <c r="K1423" s="202"/>
      <c r="L1423" s="207"/>
      <c r="M1423" s="208"/>
      <c r="N1423" s="209"/>
      <c r="O1423" s="209"/>
      <c r="P1423" s="209"/>
      <c r="Q1423" s="209"/>
      <c r="R1423" s="209"/>
      <c r="S1423" s="209"/>
      <c r="T1423" s="210"/>
      <c r="AT1423" s="211" t="s">
        <v>165</v>
      </c>
      <c r="AU1423" s="211" t="s">
        <v>86</v>
      </c>
      <c r="AV1423" s="14" t="s">
        <v>86</v>
      </c>
      <c r="AW1423" s="14" t="s">
        <v>37</v>
      </c>
      <c r="AX1423" s="14" t="s">
        <v>76</v>
      </c>
      <c r="AY1423" s="211" t="s">
        <v>157</v>
      </c>
    </row>
    <row r="1424" spans="2:51" s="14" customFormat="1" ht="10">
      <c r="B1424" s="201"/>
      <c r="C1424" s="202"/>
      <c r="D1424" s="192" t="s">
        <v>165</v>
      </c>
      <c r="E1424" s="203" t="s">
        <v>19</v>
      </c>
      <c r="F1424" s="204" t="s">
        <v>1440</v>
      </c>
      <c r="G1424" s="202"/>
      <c r="H1424" s="205">
        <v>0.677</v>
      </c>
      <c r="I1424" s="206"/>
      <c r="J1424" s="202"/>
      <c r="K1424" s="202"/>
      <c r="L1424" s="207"/>
      <c r="M1424" s="208"/>
      <c r="N1424" s="209"/>
      <c r="O1424" s="209"/>
      <c r="P1424" s="209"/>
      <c r="Q1424" s="209"/>
      <c r="R1424" s="209"/>
      <c r="S1424" s="209"/>
      <c r="T1424" s="210"/>
      <c r="AT1424" s="211" t="s">
        <v>165</v>
      </c>
      <c r="AU1424" s="211" t="s">
        <v>86</v>
      </c>
      <c r="AV1424" s="14" t="s">
        <v>86</v>
      </c>
      <c r="AW1424" s="14" t="s">
        <v>37</v>
      </c>
      <c r="AX1424" s="14" t="s">
        <v>76</v>
      </c>
      <c r="AY1424" s="211" t="s">
        <v>157</v>
      </c>
    </row>
    <row r="1425" spans="2:51" s="14" customFormat="1" ht="10">
      <c r="B1425" s="201"/>
      <c r="C1425" s="202"/>
      <c r="D1425" s="192" t="s">
        <v>165</v>
      </c>
      <c r="E1425" s="203" t="s">
        <v>19</v>
      </c>
      <c r="F1425" s="204" t="s">
        <v>1441</v>
      </c>
      <c r="G1425" s="202"/>
      <c r="H1425" s="205">
        <v>0.936</v>
      </c>
      <c r="I1425" s="206"/>
      <c r="J1425" s="202"/>
      <c r="K1425" s="202"/>
      <c r="L1425" s="207"/>
      <c r="M1425" s="208"/>
      <c r="N1425" s="209"/>
      <c r="O1425" s="209"/>
      <c r="P1425" s="209"/>
      <c r="Q1425" s="209"/>
      <c r="R1425" s="209"/>
      <c r="S1425" s="209"/>
      <c r="T1425" s="210"/>
      <c r="AT1425" s="211" t="s">
        <v>165</v>
      </c>
      <c r="AU1425" s="211" t="s">
        <v>86</v>
      </c>
      <c r="AV1425" s="14" t="s">
        <v>86</v>
      </c>
      <c r="AW1425" s="14" t="s">
        <v>37</v>
      </c>
      <c r="AX1425" s="14" t="s">
        <v>76</v>
      </c>
      <c r="AY1425" s="211" t="s">
        <v>157</v>
      </c>
    </row>
    <row r="1426" spans="2:51" s="14" customFormat="1" ht="10">
      <c r="B1426" s="201"/>
      <c r="C1426" s="202"/>
      <c r="D1426" s="192" t="s">
        <v>165</v>
      </c>
      <c r="E1426" s="203" t="s">
        <v>19</v>
      </c>
      <c r="F1426" s="204" t="s">
        <v>1442</v>
      </c>
      <c r="G1426" s="202"/>
      <c r="H1426" s="205">
        <v>0.941</v>
      </c>
      <c r="I1426" s="206"/>
      <c r="J1426" s="202"/>
      <c r="K1426" s="202"/>
      <c r="L1426" s="207"/>
      <c r="M1426" s="208"/>
      <c r="N1426" s="209"/>
      <c r="O1426" s="209"/>
      <c r="P1426" s="209"/>
      <c r="Q1426" s="209"/>
      <c r="R1426" s="209"/>
      <c r="S1426" s="209"/>
      <c r="T1426" s="210"/>
      <c r="AT1426" s="211" t="s">
        <v>165</v>
      </c>
      <c r="AU1426" s="211" t="s">
        <v>86</v>
      </c>
      <c r="AV1426" s="14" t="s">
        <v>86</v>
      </c>
      <c r="AW1426" s="14" t="s">
        <v>37</v>
      </c>
      <c r="AX1426" s="14" t="s">
        <v>76</v>
      </c>
      <c r="AY1426" s="211" t="s">
        <v>157</v>
      </c>
    </row>
    <row r="1427" spans="2:51" s="13" customFormat="1" ht="10">
      <c r="B1427" s="190"/>
      <c r="C1427" s="191"/>
      <c r="D1427" s="192" t="s">
        <v>165</v>
      </c>
      <c r="E1427" s="193" t="s">
        <v>19</v>
      </c>
      <c r="F1427" s="194" t="s">
        <v>1417</v>
      </c>
      <c r="G1427" s="191"/>
      <c r="H1427" s="193" t="s">
        <v>19</v>
      </c>
      <c r="I1427" s="195"/>
      <c r="J1427" s="191"/>
      <c r="K1427" s="191"/>
      <c r="L1427" s="196"/>
      <c r="M1427" s="197"/>
      <c r="N1427" s="198"/>
      <c r="O1427" s="198"/>
      <c r="P1427" s="198"/>
      <c r="Q1427" s="198"/>
      <c r="R1427" s="198"/>
      <c r="S1427" s="198"/>
      <c r="T1427" s="199"/>
      <c r="AT1427" s="200" t="s">
        <v>165</v>
      </c>
      <c r="AU1427" s="200" t="s">
        <v>86</v>
      </c>
      <c r="AV1427" s="13" t="s">
        <v>84</v>
      </c>
      <c r="AW1427" s="13" t="s">
        <v>37</v>
      </c>
      <c r="AX1427" s="13" t="s">
        <v>76</v>
      </c>
      <c r="AY1427" s="200" t="s">
        <v>157</v>
      </c>
    </row>
    <row r="1428" spans="2:51" s="14" customFormat="1" ht="10">
      <c r="B1428" s="201"/>
      <c r="C1428" s="202"/>
      <c r="D1428" s="192" t="s">
        <v>165</v>
      </c>
      <c r="E1428" s="203" t="s">
        <v>19</v>
      </c>
      <c r="F1428" s="204" t="s">
        <v>1443</v>
      </c>
      <c r="G1428" s="202"/>
      <c r="H1428" s="205">
        <v>0.515</v>
      </c>
      <c r="I1428" s="206"/>
      <c r="J1428" s="202"/>
      <c r="K1428" s="202"/>
      <c r="L1428" s="207"/>
      <c r="M1428" s="208"/>
      <c r="N1428" s="209"/>
      <c r="O1428" s="209"/>
      <c r="P1428" s="209"/>
      <c r="Q1428" s="209"/>
      <c r="R1428" s="209"/>
      <c r="S1428" s="209"/>
      <c r="T1428" s="210"/>
      <c r="AT1428" s="211" t="s">
        <v>165</v>
      </c>
      <c r="AU1428" s="211" t="s">
        <v>86</v>
      </c>
      <c r="AV1428" s="14" t="s">
        <v>86</v>
      </c>
      <c r="AW1428" s="14" t="s">
        <v>37</v>
      </c>
      <c r="AX1428" s="14" t="s">
        <v>76</v>
      </c>
      <c r="AY1428" s="211" t="s">
        <v>157</v>
      </c>
    </row>
    <row r="1429" spans="2:51" s="14" customFormat="1" ht="10">
      <c r="B1429" s="201"/>
      <c r="C1429" s="202"/>
      <c r="D1429" s="192" t="s">
        <v>165</v>
      </c>
      <c r="E1429" s="203" t="s">
        <v>19</v>
      </c>
      <c r="F1429" s="204" t="s">
        <v>1444</v>
      </c>
      <c r="G1429" s="202"/>
      <c r="H1429" s="205">
        <v>1.407</v>
      </c>
      <c r="I1429" s="206"/>
      <c r="J1429" s="202"/>
      <c r="K1429" s="202"/>
      <c r="L1429" s="207"/>
      <c r="M1429" s="208"/>
      <c r="N1429" s="209"/>
      <c r="O1429" s="209"/>
      <c r="P1429" s="209"/>
      <c r="Q1429" s="209"/>
      <c r="R1429" s="209"/>
      <c r="S1429" s="209"/>
      <c r="T1429" s="210"/>
      <c r="AT1429" s="211" t="s">
        <v>165</v>
      </c>
      <c r="AU1429" s="211" t="s">
        <v>86</v>
      </c>
      <c r="AV1429" s="14" t="s">
        <v>86</v>
      </c>
      <c r="AW1429" s="14" t="s">
        <v>37</v>
      </c>
      <c r="AX1429" s="14" t="s">
        <v>76</v>
      </c>
      <c r="AY1429" s="211" t="s">
        <v>157</v>
      </c>
    </row>
    <row r="1430" spans="2:51" s="14" customFormat="1" ht="10">
      <c r="B1430" s="201"/>
      <c r="C1430" s="202"/>
      <c r="D1430" s="192" t="s">
        <v>165</v>
      </c>
      <c r="E1430" s="203" t="s">
        <v>19</v>
      </c>
      <c r="F1430" s="204" t="s">
        <v>1445</v>
      </c>
      <c r="G1430" s="202"/>
      <c r="H1430" s="205">
        <v>0.996</v>
      </c>
      <c r="I1430" s="206"/>
      <c r="J1430" s="202"/>
      <c r="K1430" s="202"/>
      <c r="L1430" s="207"/>
      <c r="M1430" s="208"/>
      <c r="N1430" s="209"/>
      <c r="O1430" s="209"/>
      <c r="P1430" s="209"/>
      <c r="Q1430" s="209"/>
      <c r="R1430" s="209"/>
      <c r="S1430" s="209"/>
      <c r="T1430" s="210"/>
      <c r="AT1430" s="211" t="s">
        <v>165</v>
      </c>
      <c r="AU1430" s="211" t="s">
        <v>86</v>
      </c>
      <c r="AV1430" s="14" t="s">
        <v>86</v>
      </c>
      <c r="AW1430" s="14" t="s">
        <v>37</v>
      </c>
      <c r="AX1430" s="14" t="s">
        <v>76</v>
      </c>
      <c r="AY1430" s="211" t="s">
        <v>157</v>
      </c>
    </row>
    <row r="1431" spans="2:51" s="14" customFormat="1" ht="10">
      <c r="B1431" s="201"/>
      <c r="C1431" s="202"/>
      <c r="D1431" s="192" t="s">
        <v>165</v>
      </c>
      <c r="E1431" s="203" t="s">
        <v>19</v>
      </c>
      <c r="F1431" s="204" t="s">
        <v>1446</v>
      </c>
      <c r="G1431" s="202"/>
      <c r="H1431" s="205">
        <v>1.401</v>
      </c>
      <c r="I1431" s="206"/>
      <c r="J1431" s="202"/>
      <c r="K1431" s="202"/>
      <c r="L1431" s="207"/>
      <c r="M1431" s="208"/>
      <c r="N1431" s="209"/>
      <c r="O1431" s="209"/>
      <c r="P1431" s="209"/>
      <c r="Q1431" s="209"/>
      <c r="R1431" s="209"/>
      <c r="S1431" s="209"/>
      <c r="T1431" s="210"/>
      <c r="AT1431" s="211" t="s">
        <v>165</v>
      </c>
      <c r="AU1431" s="211" t="s">
        <v>86</v>
      </c>
      <c r="AV1431" s="14" t="s">
        <v>86</v>
      </c>
      <c r="AW1431" s="14" t="s">
        <v>37</v>
      </c>
      <c r="AX1431" s="14" t="s">
        <v>76</v>
      </c>
      <c r="AY1431" s="211" t="s">
        <v>157</v>
      </c>
    </row>
    <row r="1432" spans="2:51" s="16" customFormat="1" ht="10">
      <c r="B1432" s="228"/>
      <c r="C1432" s="229"/>
      <c r="D1432" s="192" t="s">
        <v>165</v>
      </c>
      <c r="E1432" s="230" t="s">
        <v>19</v>
      </c>
      <c r="F1432" s="231" t="s">
        <v>190</v>
      </c>
      <c r="G1432" s="229"/>
      <c r="H1432" s="232">
        <v>7.569</v>
      </c>
      <c r="I1432" s="233"/>
      <c r="J1432" s="229"/>
      <c r="K1432" s="229"/>
      <c r="L1432" s="234"/>
      <c r="M1432" s="235"/>
      <c r="N1432" s="236"/>
      <c r="O1432" s="236"/>
      <c r="P1432" s="236"/>
      <c r="Q1432" s="236"/>
      <c r="R1432" s="236"/>
      <c r="S1432" s="236"/>
      <c r="T1432" s="237"/>
      <c r="AT1432" s="238" t="s">
        <v>165</v>
      </c>
      <c r="AU1432" s="238" t="s">
        <v>86</v>
      </c>
      <c r="AV1432" s="16" t="s">
        <v>173</v>
      </c>
      <c r="AW1432" s="16" t="s">
        <v>37</v>
      </c>
      <c r="AX1432" s="16" t="s">
        <v>76</v>
      </c>
      <c r="AY1432" s="238" t="s">
        <v>157</v>
      </c>
    </row>
    <row r="1433" spans="2:51" s="15" customFormat="1" ht="10">
      <c r="B1433" s="217"/>
      <c r="C1433" s="218"/>
      <c r="D1433" s="192" t="s">
        <v>165</v>
      </c>
      <c r="E1433" s="219" t="s">
        <v>19</v>
      </c>
      <c r="F1433" s="220" t="s">
        <v>183</v>
      </c>
      <c r="G1433" s="218"/>
      <c r="H1433" s="221">
        <v>34.216</v>
      </c>
      <c r="I1433" s="222"/>
      <c r="J1433" s="218"/>
      <c r="K1433" s="218"/>
      <c r="L1433" s="223"/>
      <c r="M1433" s="224"/>
      <c r="N1433" s="225"/>
      <c r="O1433" s="225"/>
      <c r="P1433" s="225"/>
      <c r="Q1433" s="225"/>
      <c r="R1433" s="225"/>
      <c r="S1433" s="225"/>
      <c r="T1433" s="226"/>
      <c r="AT1433" s="227" t="s">
        <v>165</v>
      </c>
      <c r="AU1433" s="227" t="s">
        <v>86</v>
      </c>
      <c r="AV1433" s="15" t="s">
        <v>163</v>
      </c>
      <c r="AW1433" s="15" t="s">
        <v>37</v>
      </c>
      <c r="AX1433" s="15" t="s">
        <v>84</v>
      </c>
      <c r="AY1433" s="227" t="s">
        <v>157</v>
      </c>
    </row>
    <row r="1434" spans="1:65" s="2" customFormat="1" ht="14.4" customHeight="1">
      <c r="A1434" s="36"/>
      <c r="B1434" s="37"/>
      <c r="C1434" s="176" t="s">
        <v>1447</v>
      </c>
      <c r="D1434" s="176" t="s">
        <v>159</v>
      </c>
      <c r="E1434" s="177" t="s">
        <v>1448</v>
      </c>
      <c r="F1434" s="178" t="s">
        <v>1449</v>
      </c>
      <c r="G1434" s="179" t="s">
        <v>254</v>
      </c>
      <c r="H1434" s="180">
        <v>0.331</v>
      </c>
      <c r="I1434" s="181"/>
      <c r="J1434" s="182">
        <f>ROUND(I1434*H1434,2)</f>
        <v>0</v>
      </c>
      <c r="K1434" s="183"/>
      <c r="L1434" s="41"/>
      <c r="M1434" s="184" t="s">
        <v>19</v>
      </c>
      <c r="N1434" s="185" t="s">
        <v>47</v>
      </c>
      <c r="O1434" s="66"/>
      <c r="P1434" s="186">
        <f>O1434*H1434</f>
        <v>0</v>
      </c>
      <c r="Q1434" s="186">
        <v>0</v>
      </c>
      <c r="R1434" s="186">
        <f>Q1434*H1434</f>
        <v>0</v>
      </c>
      <c r="S1434" s="186">
        <v>2.4</v>
      </c>
      <c r="T1434" s="187">
        <f>S1434*H1434</f>
        <v>0.7944</v>
      </c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R1434" s="188" t="s">
        <v>163</v>
      </c>
      <c r="AT1434" s="188" t="s">
        <v>159</v>
      </c>
      <c r="AU1434" s="188" t="s">
        <v>86</v>
      </c>
      <c r="AY1434" s="19" t="s">
        <v>157</v>
      </c>
      <c r="BE1434" s="189">
        <f>IF(N1434="základní",J1434,0)</f>
        <v>0</v>
      </c>
      <c r="BF1434" s="189">
        <f>IF(N1434="snížená",J1434,0)</f>
        <v>0</v>
      </c>
      <c r="BG1434" s="189">
        <f>IF(N1434="zákl. přenesená",J1434,0)</f>
        <v>0</v>
      </c>
      <c r="BH1434" s="189">
        <f>IF(N1434="sníž. přenesená",J1434,0)</f>
        <v>0</v>
      </c>
      <c r="BI1434" s="189">
        <f>IF(N1434="nulová",J1434,0)</f>
        <v>0</v>
      </c>
      <c r="BJ1434" s="19" t="s">
        <v>84</v>
      </c>
      <c r="BK1434" s="189">
        <f>ROUND(I1434*H1434,2)</f>
        <v>0</v>
      </c>
      <c r="BL1434" s="19" t="s">
        <v>163</v>
      </c>
      <c r="BM1434" s="188" t="s">
        <v>1450</v>
      </c>
    </row>
    <row r="1435" spans="1:47" s="2" customFormat="1" ht="10">
      <c r="A1435" s="36"/>
      <c r="B1435" s="37"/>
      <c r="C1435" s="38"/>
      <c r="D1435" s="212" t="s">
        <v>178</v>
      </c>
      <c r="E1435" s="38"/>
      <c r="F1435" s="213" t="s">
        <v>1451</v>
      </c>
      <c r="G1435" s="38"/>
      <c r="H1435" s="38"/>
      <c r="I1435" s="214"/>
      <c r="J1435" s="38"/>
      <c r="K1435" s="38"/>
      <c r="L1435" s="41"/>
      <c r="M1435" s="215"/>
      <c r="N1435" s="216"/>
      <c r="O1435" s="66"/>
      <c r="P1435" s="66"/>
      <c r="Q1435" s="66"/>
      <c r="R1435" s="66"/>
      <c r="S1435" s="66"/>
      <c r="T1435" s="67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T1435" s="19" t="s">
        <v>178</v>
      </c>
      <c r="AU1435" s="19" t="s">
        <v>86</v>
      </c>
    </row>
    <row r="1436" spans="2:51" s="13" customFormat="1" ht="10">
      <c r="B1436" s="190"/>
      <c r="C1436" s="191"/>
      <c r="D1436" s="192" t="s">
        <v>165</v>
      </c>
      <c r="E1436" s="193" t="s">
        <v>19</v>
      </c>
      <c r="F1436" s="194" t="s">
        <v>166</v>
      </c>
      <c r="G1436" s="191"/>
      <c r="H1436" s="193" t="s">
        <v>19</v>
      </c>
      <c r="I1436" s="195"/>
      <c r="J1436" s="191"/>
      <c r="K1436" s="191"/>
      <c r="L1436" s="196"/>
      <c r="M1436" s="197"/>
      <c r="N1436" s="198"/>
      <c r="O1436" s="198"/>
      <c r="P1436" s="198"/>
      <c r="Q1436" s="198"/>
      <c r="R1436" s="198"/>
      <c r="S1436" s="198"/>
      <c r="T1436" s="199"/>
      <c r="AT1436" s="200" t="s">
        <v>165</v>
      </c>
      <c r="AU1436" s="200" t="s">
        <v>86</v>
      </c>
      <c r="AV1436" s="13" t="s">
        <v>84</v>
      </c>
      <c r="AW1436" s="13" t="s">
        <v>37</v>
      </c>
      <c r="AX1436" s="13" t="s">
        <v>76</v>
      </c>
      <c r="AY1436" s="200" t="s">
        <v>157</v>
      </c>
    </row>
    <row r="1437" spans="2:51" s="13" customFormat="1" ht="10">
      <c r="B1437" s="190"/>
      <c r="C1437" s="191"/>
      <c r="D1437" s="192" t="s">
        <v>165</v>
      </c>
      <c r="E1437" s="193" t="s">
        <v>19</v>
      </c>
      <c r="F1437" s="194" t="s">
        <v>1400</v>
      </c>
      <c r="G1437" s="191"/>
      <c r="H1437" s="193" t="s">
        <v>19</v>
      </c>
      <c r="I1437" s="195"/>
      <c r="J1437" s="191"/>
      <c r="K1437" s="191"/>
      <c r="L1437" s="196"/>
      <c r="M1437" s="197"/>
      <c r="N1437" s="198"/>
      <c r="O1437" s="198"/>
      <c r="P1437" s="198"/>
      <c r="Q1437" s="198"/>
      <c r="R1437" s="198"/>
      <c r="S1437" s="198"/>
      <c r="T1437" s="199"/>
      <c r="AT1437" s="200" t="s">
        <v>165</v>
      </c>
      <c r="AU1437" s="200" t="s">
        <v>86</v>
      </c>
      <c r="AV1437" s="13" t="s">
        <v>84</v>
      </c>
      <c r="AW1437" s="13" t="s">
        <v>37</v>
      </c>
      <c r="AX1437" s="13" t="s">
        <v>76</v>
      </c>
      <c r="AY1437" s="200" t="s">
        <v>157</v>
      </c>
    </row>
    <row r="1438" spans="2:51" s="13" customFormat="1" ht="10">
      <c r="B1438" s="190"/>
      <c r="C1438" s="191"/>
      <c r="D1438" s="192" t="s">
        <v>165</v>
      </c>
      <c r="E1438" s="193" t="s">
        <v>19</v>
      </c>
      <c r="F1438" s="194" t="s">
        <v>1452</v>
      </c>
      <c r="G1438" s="191"/>
      <c r="H1438" s="193" t="s">
        <v>19</v>
      </c>
      <c r="I1438" s="195"/>
      <c r="J1438" s="191"/>
      <c r="K1438" s="191"/>
      <c r="L1438" s="196"/>
      <c r="M1438" s="197"/>
      <c r="N1438" s="198"/>
      <c r="O1438" s="198"/>
      <c r="P1438" s="198"/>
      <c r="Q1438" s="198"/>
      <c r="R1438" s="198"/>
      <c r="S1438" s="198"/>
      <c r="T1438" s="199"/>
      <c r="AT1438" s="200" t="s">
        <v>165</v>
      </c>
      <c r="AU1438" s="200" t="s">
        <v>86</v>
      </c>
      <c r="AV1438" s="13" t="s">
        <v>84</v>
      </c>
      <c r="AW1438" s="13" t="s">
        <v>37</v>
      </c>
      <c r="AX1438" s="13" t="s">
        <v>76</v>
      </c>
      <c r="AY1438" s="200" t="s">
        <v>157</v>
      </c>
    </row>
    <row r="1439" spans="2:51" s="14" customFormat="1" ht="10">
      <c r="B1439" s="201"/>
      <c r="C1439" s="202"/>
      <c r="D1439" s="192" t="s">
        <v>165</v>
      </c>
      <c r="E1439" s="203" t="s">
        <v>19</v>
      </c>
      <c r="F1439" s="204" t="s">
        <v>1402</v>
      </c>
      <c r="G1439" s="202"/>
      <c r="H1439" s="205">
        <v>0.331</v>
      </c>
      <c r="I1439" s="206"/>
      <c r="J1439" s="202"/>
      <c r="K1439" s="202"/>
      <c r="L1439" s="207"/>
      <c r="M1439" s="208"/>
      <c r="N1439" s="209"/>
      <c r="O1439" s="209"/>
      <c r="P1439" s="209"/>
      <c r="Q1439" s="209"/>
      <c r="R1439" s="209"/>
      <c r="S1439" s="209"/>
      <c r="T1439" s="210"/>
      <c r="AT1439" s="211" t="s">
        <v>165</v>
      </c>
      <c r="AU1439" s="211" t="s">
        <v>86</v>
      </c>
      <c r="AV1439" s="14" t="s">
        <v>86</v>
      </c>
      <c r="AW1439" s="14" t="s">
        <v>37</v>
      </c>
      <c r="AX1439" s="14" t="s">
        <v>76</v>
      </c>
      <c r="AY1439" s="211" t="s">
        <v>157</v>
      </c>
    </row>
    <row r="1440" spans="2:51" s="15" customFormat="1" ht="10">
      <c r="B1440" s="217"/>
      <c r="C1440" s="218"/>
      <c r="D1440" s="192" t="s">
        <v>165</v>
      </c>
      <c r="E1440" s="219" t="s">
        <v>19</v>
      </c>
      <c r="F1440" s="220" t="s">
        <v>183</v>
      </c>
      <c r="G1440" s="218"/>
      <c r="H1440" s="221">
        <v>0.331</v>
      </c>
      <c r="I1440" s="222"/>
      <c r="J1440" s="218"/>
      <c r="K1440" s="218"/>
      <c r="L1440" s="223"/>
      <c r="M1440" s="224"/>
      <c r="N1440" s="225"/>
      <c r="O1440" s="225"/>
      <c r="P1440" s="225"/>
      <c r="Q1440" s="225"/>
      <c r="R1440" s="225"/>
      <c r="S1440" s="225"/>
      <c r="T1440" s="226"/>
      <c r="AT1440" s="227" t="s">
        <v>165</v>
      </c>
      <c r="AU1440" s="227" t="s">
        <v>86</v>
      </c>
      <c r="AV1440" s="15" t="s">
        <v>163</v>
      </c>
      <c r="AW1440" s="15" t="s">
        <v>37</v>
      </c>
      <c r="AX1440" s="15" t="s">
        <v>84</v>
      </c>
      <c r="AY1440" s="227" t="s">
        <v>157</v>
      </c>
    </row>
    <row r="1441" spans="1:65" s="2" customFormat="1" ht="14.4" customHeight="1">
      <c r="A1441" s="36"/>
      <c r="B1441" s="37"/>
      <c r="C1441" s="176" t="s">
        <v>1453</v>
      </c>
      <c r="D1441" s="176" t="s">
        <v>159</v>
      </c>
      <c r="E1441" s="177" t="s">
        <v>1454</v>
      </c>
      <c r="F1441" s="178" t="s">
        <v>1455</v>
      </c>
      <c r="G1441" s="179" t="s">
        <v>254</v>
      </c>
      <c r="H1441" s="180">
        <v>11.568</v>
      </c>
      <c r="I1441" s="181"/>
      <c r="J1441" s="182">
        <f>ROUND(I1441*H1441,2)</f>
        <v>0</v>
      </c>
      <c r="K1441" s="183"/>
      <c r="L1441" s="41"/>
      <c r="M1441" s="184" t="s">
        <v>19</v>
      </c>
      <c r="N1441" s="185" t="s">
        <v>47</v>
      </c>
      <c r="O1441" s="66"/>
      <c r="P1441" s="186">
        <f>O1441*H1441</f>
        <v>0</v>
      </c>
      <c r="Q1441" s="186">
        <v>0</v>
      </c>
      <c r="R1441" s="186">
        <f>Q1441*H1441</f>
        <v>0</v>
      </c>
      <c r="S1441" s="186">
        <v>2.4</v>
      </c>
      <c r="T1441" s="187">
        <f>S1441*H1441</f>
        <v>27.763199999999998</v>
      </c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R1441" s="188" t="s">
        <v>163</v>
      </c>
      <c r="AT1441" s="188" t="s">
        <v>159</v>
      </c>
      <c r="AU1441" s="188" t="s">
        <v>86</v>
      </c>
      <c r="AY1441" s="19" t="s">
        <v>157</v>
      </c>
      <c r="BE1441" s="189">
        <f>IF(N1441="základní",J1441,0)</f>
        <v>0</v>
      </c>
      <c r="BF1441" s="189">
        <f>IF(N1441="snížená",J1441,0)</f>
        <v>0</v>
      </c>
      <c r="BG1441" s="189">
        <f>IF(N1441="zákl. přenesená",J1441,0)</f>
        <v>0</v>
      </c>
      <c r="BH1441" s="189">
        <f>IF(N1441="sníž. přenesená",J1441,0)</f>
        <v>0</v>
      </c>
      <c r="BI1441" s="189">
        <f>IF(N1441="nulová",J1441,0)</f>
        <v>0</v>
      </c>
      <c r="BJ1441" s="19" t="s">
        <v>84</v>
      </c>
      <c r="BK1441" s="189">
        <f>ROUND(I1441*H1441,2)</f>
        <v>0</v>
      </c>
      <c r="BL1441" s="19" t="s">
        <v>163</v>
      </c>
      <c r="BM1441" s="188" t="s">
        <v>1456</v>
      </c>
    </row>
    <row r="1442" spans="1:47" s="2" customFormat="1" ht="10">
      <c r="A1442" s="36"/>
      <c r="B1442" s="37"/>
      <c r="C1442" s="38"/>
      <c r="D1442" s="212" t="s">
        <v>178</v>
      </c>
      <c r="E1442" s="38"/>
      <c r="F1442" s="213" t="s">
        <v>1457</v>
      </c>
      <c r="G1442" s="38"/>
      <c r="H1442" s="38"/>
      <c r="I1442" s="214"/>
      <c r="J1442" s="38"/>
      <c r="K1442" s="38"/>
      <c r="L1442" s="41"/>
      <c r="M1442" s="215"/>
      <c r="N1442" s="216"/>
      <c r="O1442" s="66"/>
      <c r="P1442" s="66"/>
      <c r="Q1442" s="66"/>
      <c r="R1442" s="66"/>
      <c r="S1442" s="66"/>
      <c r="T1442" s="67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T1442" s="19" t="s">
        <v>178</v>
      </c>
      <c r="AU1442" s="19" t="s">
        <v>86</v>
      </c>
    </row>
    <row r="1443" spans="2:51" s="13" customFormat="1" ht="10">
      <c r="B1443" s="190"/>
      <c r="C1443" s="191"/>
      <c r="D1443" s="192" t="s">
        <v>165</v>
      </c>
      <c r="E1443" s="193" t="s">
        <v>19</v>
      </c>
      <c r="F1443" s="194" t="s">
        <v>166</v>
      </c>
      <c r="G1443" s="191"/>
      <c r="H1443" s="193" t="s">
        <v>19</v>
      </c>
      <c r="I1443" s="195"/>
      <c r="J1443" s="191"/>
      <c r="K1443" s="191"/>
      <c r="L1443" s="196"/>
      <c r="M1443" s="197"/>
      <c r="N1443" s="198"/>
      <c r="O1443" s="198"/>
      <c r="P1443" s="198"/>
      <c r="Q1443" s="198"/>
      <c r="R1443" s="198"/>
      <c r="S1443" s="198"/>
      <c r="T1443" s="199"/>
      <c r="AT1443" s="200" t="s">
        <v>165</v>
      </c>
      <c r="AU1443" s="200" t="s">
        <v>86</v>
      </c>
      <c r="AV1443" s="13" t="s">
        <v>84</v>
      </c>
      <c r="AW1443" s="13" t="s">
        <v>37</v>
      </c>
      <c r="AX1443" s="13" t="s">
        <v>76</v>
      </c>
      <c r="AY1443" s="200" t="s">
        <v>157</v>
      </c>
    </row>
    <row r="1444" spans="2:51" s="13" customFormat="1" ht="10">
      <c r="B1444" s="190"/>
      <c r="C1444" s="191"/>
      <c r="D1444" s="192" t="s">
        <v>165</v>
      </c>
      <c r="E1444" s="193" t="s">
        <v>19</v>
      </c>
      <c r="F1444" s="194" t="s">
        <v>1458</v>
      </c>
      <c r="G1444" s="191"/>
      <c r="H1444" s="193" t="s">
        <v>19</v>
      </c>
      <c r="I1444" s="195"/>
      <c r="J1444" s="191"/>
      <c r="K1444" s="191"/>
      <c r="L1444" s="196"/>
      <c r="M1444" s="197"/>
      <c r="N1444" s="198"/>
      <c r="O1444" s="198"/>
      <c r="P1444" s="198"/>
      <c r="Q1444" s="198"/>
      <c r="R1444" s="198"/>
      <c r="S1444" s="198"/>
      <c r="T1444" s="199"/>
      <c r="AT1444" s="200" t="s">
        <v>165</v>
      </c>
      <c r="AU1444" s="200" t="s">
        <v>86</v>
      </c>
      <c r="AV1444" s="13" t="s">
        <v>84</v>
      </c>
      <c r="AW1444" s="13" t="s">
        <v>37</v>
      </c>
      <c r="AX1444" s="13" t="s">
        <v>76</v>
      </c>
      <c r="AY1444" s="200" t="s">
        <v>157</v>
      </c>
    </row>
    <row r="1445" spans="2:51" s="13" customFormat="1" ht="10">
      <c r="B1445" s="190"/>
      <c r="C1445" s="191"/>
      <c r="D1445" s="192" t="s">
        <v>165</v>
      </c>
      <c r="E1445" s="193" t="s">
        <v>19</v>
      </c>
      <c r="F1445" s="194" t="s">
        <v>1459</v>
      </c>
      <c r="G1445" s="191"/>
      <c r="H1445" s="193" t="s">
        <v>19</v>
      </c>
      <c r="I1445" s="195"/>
      <c r="J1445" s="191"/>
      <c r="K1445" s="191"/>
      <c r="L1445" s="196"/>
      <c r="M1445" s="197"/>
      <c r="N1445" s="198"/>
      <c r="O1445" s="198"/>
      <c r="P1445" s="198"/>
      <c r="Q1445" s="198"/>
      <c r="R1445" s="198"/>
      <c r="S1445" s="198"/>
      <c r="T1445" s="199"/>
      <c r="AT1445" s="200" t="s">
        <v>165</v>
      </c>
      <c r="AU1445" s="200" t="s">
        <v>86</v>
      </c>
      <c r="AV1445" s="13" t="s">
        <v>84</v>
      </c>
      <c r="AW1445" s="13" t="s">
        <v>37</v>
      </c>
      <c r="AX1445" s="13" t="s">
        <v>76</v>
      </c>
      <c r="AY1445" s="200" t="s">
        <v>157</v>
      </c>
    </row>
    <row r="1446" spans="2:51" s="14" customFormat="1" ht="10">
      <c r="B1446" s="201"/>
      <c r="C1446" s="202"/>
      <c r="D1446" s="192" t="s">
        <v>165</v>
      </c>
      <c r="E1446" s="203" t="s">
        <v>19</v>
      </c>
      <c r="F1446" s="204" t="s">
        <v>1399</v>
      </c>
      <c r="G1446" s="202"/>
      <c r="H1446" s="205">
        <v>11.568</v>
      </c>
      <c r="I1446" s="206"/>
      <c r="J1446" s="202"/>
      <c r="K1446" s="202"/>
      <c r="L1446" s="207"/>
      <c r="M1446" s="208"/>
      <c r="N1446" s="209"/>
      <c r="O1446" s="209"/>
      <c r="P1446" s="209"/>
      <c r="Q1446" s="209"/>
      <c r="R1446" s="209"/>
      <c r="S1446" s="209"/>
      <c r="T1446" s="210"/>
      <c r="AT1446" s="211" t="s">
        <v>165</v>
      </c>
      <c r="AU1446" s="211" t="s">
        <v>86</v>
      </c>
      <c r="AV1446" s="14" t="s">
        <v>86</v>
      </c>
      <c r="AW1446" s="14" t="s">
        <v>37</v>
      </c>
      <c r="AX1446" s="14" t="s">
        <v>76</v>
      </c>
      <c r="AY1446" s="211" t="s">
        <v>157</v>
      </c>
    </row>
    <row r="1447" spans="2:51" s="15" customFormat="1" ht="10">
      <c r="B1447" s="217"/>
      <c r="C1447" s="218"/>
      <c r="D1447" s="192" t="s">
        <v>165</v>
      </c>
      <c r="E1447" s="219" t="s">
        <v>19</v>
      </c>
      <c r="F1447" s="220" t="s">
        <v>183</v>
      </c>
      <c r="G1447" s="218"/>
      <c r="H1447" s="221">
        <v>11.568</v>
      </c>
      <c r="I1447" s="222"/>
      <c r="J1447" s="218"/>
      <c r="K1447" s="218"/>
      <c r="L1447" s="223"/>
      <c r="M1447" s="224"/>
      <c r="N1447" s="225"/>
      <c r="O1447" s="225"/>
      <c r="P1447" s="225"/>
      <c r="Q1447" s="225"/>
      <c r="R1447" s="225"/>
      <c r="S1447" s="225"/>
      <c r="T1447" s="226"/>
      <c r="AT1447" s="227" t="s">
        <v>165</v>
      </c>
      <c r="AU1447" s="227" t="s">
        <v>86</v>
      </c>
      <c r="AV1447" s="15" t="s">
        <v>163</v>
      </c>
      <c r="AW1447" s="15" t="s">
        <v>37</v>
      </c>
      <c r="AX1447" s="15" t="s">
        <v>84</v>
      </c>
      <c r="AY1447" s="227" t="s">
        <v>157</v>
      </c>
    </row>
    <row r="1448" spans="1:65" s="2" customFormat="1" ht="14.4" customHeight="1">
      <c r="A1448" s="36"/>
      <c r="B1448" s="37"/>
      <c r="C1448" s="176" t="s">
        <v>1460</v>
      </c>
      <c r="D1448" s="176" t="s">
        <v>159</v>
      </c>
      <c r="E1448" s="177" t="s">
        <v>1461</v>
      </c>
      <c r="F1448" s="178" t="s">
        <v>1462</v>
      </c>
      <c r="G1448" s="179" t="s">
        <v>176</v>
      </c>
      <c r="H1448" s="180">
        <v>74.54</v>
      </c>
      <c r="I1448" s="181"/>
      <c r="J1448" s="182">
        <f>ROUND(I1448*H1448,2)</f>
        <v>0</v>
      </c>
      <c r="K1448" s="183"/>
      <c r="L1448" s="41"/>
      <c r="M1448" s="184" t="s">
        <v>19</v>
      </c>
      <c r="N1448" s="185" t="s">
        <v>47</v>
      </c>
      <c r="O1448" s="66"/>
      <c r="P1448" s="186">
        <f>O1448*H1448</f>
        <v>0</v>
      </c>
      <c r="Q1448" s="186">
        <v>0</v>
      </c>
      <c r="R1448" s="186">
        <f>Q1448*H1448</f>
        <v>0</v>
      </c>
      <c r="S1448" s="186">
        <v>0.432</v>
      </c>
      <c r="T1448" s="187">
        <f>S1448*H1448</f>
        <v>32.201280000000004</v>
      </c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R1448" s="188" t="s">
        <v>163</v>
      </c>
      <c r="AT1448" s="188" t="s">
        <v>159</v>
      </c>
      <c r="AU1448" s="188" t="s">
        <v>86</v>
      </c>
      <c r="AY1448" s="19" t="s">
        <v>157</v>
      </c>
      <c r="BE1448" s="189">
        <f>IF(N1448="základní",J1448,0)</f>
        <v>0</v>
      </c>
      <c r="BF1448" s="189">
        <f>IF(N1448="snížená",J1448,0)</f>
        <v>0</v>
      </c>
      <c r="BG1448" s="189">
        <f>IF(N1448="zákl. přenesená",J1448,0)</f>
        <v>0</v>
      </c>
      <c r="BH1448" s="189">
        <f>IF(N1448="sníž. přenesená",J1448,0)</f>
        <v>0</v>
      </c>
      <c r="BI1448" s="189">
        <f>IF(N1448="nulová",J1448,0)</f>
        <v>0</v>
      </c>
      <c r="BJ1448" s="19" t="s">
        <v>84</v>
      </c>
      <c r="BK1448" s="189">
        <f>ROUND(I1448*H1448,2)</f>
        <v>0</v>
      </c>
      <c r="BL1448" s="19" t="s">
        <v>163</v>
      </c>
      <c r="BM1448" s="188" t="s">
        <v>1463</v>
      </c>
    </row>
    <row r="1449" spans="1:47" s="2" customFormat="1" ht="10">
      <c r="A1449" s="36"/>
      <c r="B1449" s="37"/>
      <c r="C1449" s="38"/>
      <c r="D1449" s="212" t="s">
        <v>178</v>
      </c>
      <c r="E1449" s="38"/>
      <c r="F1449" s="213" t="s">
        <v>1464</v>
      </c>
      <c r="G1449" s="38"/>
      <c r="H1449" s="38"/>
      <c r="I1449" s="214"/>
      <c r="J1449" s="38"/>
      <c r="K1449" s="38"/>
      <c r="L1449" s="41"/>
      <c r="M1449" s="215"/>
      <c r="N1449" s="216"/>
      <c r="O1449" s="66"/>
      <c r="P1449" s="66"/>
      <c r="Q1449" s="66"/>
      <c r="R1449" s="66"/>
      <c r="S1449" s="66"/>
      <c r="T1449" s="67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T1449" s="19" t="s">
        <v>178</v>
      </c>
      <c r="AU1449" s="19" t="s">
        <v>86</v>
      </c>
    </row>
    <row r="1450" spans="2:51" s="13" customFormat="1" ht="10">
      <c r="B1450" s="190"/>
      <c r="C1450" s="191"/>
      <c r="D1450" s="192" t="s">
        <v>165</v>
      </c>
      <c r="E1450" s="193" t="s">
        <v>19</v>
      </c>
      <c r="F1450" s="194" t="s">
        <v>166</v>
      </c>
      <c r="G1450" s="191"/>
      <c r="H1450" s="193" t="s">
        <v>19</v>
      </c>
      <c r="I1450" s="195"/>
      <c r="J1450" s="191"/>
      <c r="K1450" s="191"/>
      <c r="L1450" s="196"/>
      <c r="M1450" s="197"/>
      <c r="N1450" s="198"/>
      <c r="O1450" s="198"/>
      <c r="P1450" s="198"/>
      <c r="Q1450" s="198"/>
      <c r="R1450" s="198"/>
      <c r="S1450" s="198"/>
      <c r="T1450" s="199"/>
      <c r="AT1450" s="200" t="s">
        <v>165</v>
      </c>
      <c r="AU1450" s="200" t="s">
        <v>86</v>
      </c>
      <c r="AV1450" s="13" t="s">
        <v>84</v>
      </c>
      <c r="AW1450" s="13" t="s">
        <v>37</v>
      </c>
      <c r="AX1450" s="13" t="s">
        <v>76</v>
      </c>
      <c r="AY1450" s="200" t="s">
        <v>157</v>
      </c>
    </row>
    <row r="1451" spans="2:51" s="13" customFormat="1" ht="10">
      <c r="B1451" s="190"/>
      <c r="C1451" s="191"/>
      <c r="D1451" s="192" t="s">
        <v>165</v>
      </c>
      <c r="E1451" s="193" t="s">
        <v>19</v>
      </c>
      <c r="F1451" s="194" t="s">
        <v>1465</v>
      </c>
      <c r="G1451" s="191"/>
      <c r="H1451" s="193" t="s">
        <v>19</v>
      </c>
      <c r="I1451" s="195"/>
      <c r="J1451" s="191"/>
      <c r="K1451" s="191"/>
      <c r="L1451" s="196"/>
      <c r="M1451" s="197"/>
      <c r="N1451" s="198"/>
      <c r="O1451" s="198"/>
      <c r="P1451" s="198"/>
      <c r="Q1451" s="198"/>
      <c r="R1451" s="198"/>
      <c r="S1451" s="198"/>
      <c r="T1451" s="199"/>
      <c r="AT1451" s="200" t="s">
        <v>165</v>
      </c>
      <c r="AU1451" s="200" t="s">
        <v>86</v>
      </c>
      <c r="AV1451" s="13" t="s">
        <v>84</v>
      </c>
      <c r="AW1451" s="13" t="s">
        <v>37</v>
      </c>
      <c r="AX1451" s="13" t="s">
        <v>76</v>
      </c>
      <c r="AY1451" s="200" t="s">
        <v>157</v>
      </c>
    </row>
    <row r="1452" spans="2:51" s="13" customFormat="1" ht="10">
      <c r="B1452" s="190"/>
      <c r="C1452" s="191"/>
      <c r="D1452" s="192" t="s">
        <v>165</v>
      </c>
      <c r="E1452" s="193" t="s">
        <v>19</v>
      </c>
      <c r="F1452" s="194" t="s">
        <v>1466</v>
      </c>
      <c r="G1452" s="191"/>
      <c r="H1452" s="193" t="s">
        <v>19</v>
      </c>
      <c r="I1452" s="195"/>
      <c r="J1452" s="191"/>
      <c r="K1452" s="191"/>
      <c r="L1452" s="196"/>
      <c r="M1452" s="197"/>
      <c r="N1452" s="198"/>
      <c r="O1452" s="198"/>
      <c r="P1452" s="198"/>
      <c r="Q1452" s="198"/>
      <c r="R1452" s="198"/>
      <c r="S1452" s="198"/>
      <c r="T1452" s="199"/>
      <c r="AT1452" s="200" t="s">
        <v>165</v>
      </c>
      <c r="AU1452" s="200" t="s">
        <v>86</v>
      </c>
      <c r="AV1452" s="13" t="s">
        <v>84</v>
      </c>
      <c r="AW1452" s="13" t="s">
        <v>37</v>
      </c>
      <c r="AX1452" s="13" t="s">
        <v>76</v>
      </c>
      <c r="AY1452" s="200" t="s">
        <v>157</v>
      </c>
    </row>
    <row r="1453" spans="2:51" s="13" customFormat="1" ht="10">
      <c r="B1453" s="190"/>
      <c r="C1453" s="191"/>
      <c r="D1453" s="192" t="s">
        <v>165</v>
      </c>
      <c r="E1453" s="193" t="s">
        <v>19</v>
      </c>
      <c r="F1453" s="194" t="s">
        <v>1467</v>
      </c>
      <c r="G1453" s="191"/>
      <c r="H1453" s="193" t="s">
        <v>19</v>
      </c>
      <c r="I1453" s="195"/>
      <c r="J1453" s="191"/>
      <c r="K1453" s="191"/>
      <c r="L1453" s="196"/>
      <c r="M1453" s="197"/>
      <c r="N1453" s="198"/>
      <c r="O1453" s="198"/>
      <c r="P1453" s="198"/>
      <c r="Q1453" s="198"/>
      <c r="R1453" s="198"/>
      <c r="S1453" s="198"/>
      <c r="T1453" s="199"/>
      <c r="AT1453" s="200" t="s">
        <v>165</v>
      </c>
      <c r="AU1453" s="200" t="s">
        <v>86</v>
      </c>
      <c r="AV1453" s="13" t="s">
        <v>84</v>
      </c>
      <c r="AW1453" s="13" t="s">
        <v>37</v>
      </c>
      <c r="AX1453" s="13" t="s">
        <v>76</v>
      </c>
      <c r="AY1453" s="200" t="s">
        <v>157</v>
      </c>
    </row>
    <row r="1454" spans="2:51" s="14" customFormat="1" ht="10">
      <c r="B1454" s="201"/>
      <c r="C1454" s="202"/>
      <c r="D1454" s="192" t="s">
        <v>165</v>
      </c>
      <c r="E1454" s="203" t="s">
        <v>19</v>
      </c>
      <c r="F1454" s="204" t="s">
        <v>1468</v>
      </c>
      <c r="G1454" s="202"/>
      <c r="H1454" s="205">
        <v>17.4</v>
      </c>
      <c r="I1454" s="206"/>
      <c r="J1454" s="202"/>
      <c r="K1454" s="202"/>
      <c r="L1454" s="207"/>
      <c r="M1454" s="208"/>
      <c r="N1454" s="209"/>
      <c r="O1454" s="209"/>
      <c r="P1454" s="209"/>
      <c r="Q1454" s="209"/>
      <c r="R1454" s="209"/>
      <c r="S1454" s="209"/>
      <c r="T1454" s="210"/>
      <c r="AT1454" s="211" t="s">
        <v>165</v>
      </c>
      <c r="AU1454" s="211" t="s">
        <v>86</v>
      </c>
      <c r="AV1454" s="14" t="s">
        <v>86</v>
      </c>
      <c r="AW1454" s="14" t="s">
        <v>37</v>
      </c>
      <c r="AX1454" s="14" t="s">
        <v>76</v>
      </c>
      <c r="AY1454" s="211" t="s">
        <v>157</v>
      </c>
    </row>
    <row r="1455" spans="2:51" s="13" customFormat="1" ht="10">
      <c r="B1455" s="190"/>
      <c r="C1455" s="191"/>
      <c r="D1455" s="192" t="s">
        <v>165</v>
      </c>
      <c r="E1455" s="193" t="s">
        <v>19</v>
      </c>
      <c r="F1455" s="194" t="s">
        <v>1469</v>
      </c>
      <c r="G1455" s="191"/>
      <c r="H1455" s="193" t="s">
        <v>19</v>
      </c>
      <c r="I1455" s="195"/>
      <c r="J1455" s="191"/>
      <c r="K1455" s="191"/>
      <c r="L1455" s="196"/>
      <c r="M1455" s="197"/>
      <c r="N1455" s="198"/>
      <c r="O1455" s="198"/>
      <c r="P1455" s="198"/>
      <c r="Q1455" s="198"/>
      <c r="R1455" s="198"/>
      <c r="S1455" s="198"/>
      <c r="T1455" s="199"/>
      <c r="AT1455" s="200" t="s">
        <v>165</v>
      </c>
      <c r="AU1455" s="200" t="s">
        <v>86</v>
      </c>
      <c r="AV1455" s="13" t="s">
        <v>84</v>
      </c>
      <c r="AW1455" s="13" t="s">
        <v>37</v>
      </c>
      <c r="AX1455" s="13" t="s">
        <v>76</v>
      </c>
      <c r="AY1455" s="200" t="s">
        <v>157</v>
      </c>
    </row>
    <row r="1456" spans="2:51" s="13" customFormat="1" ht="10">
      <c r="B1456" s="190"/>
      <c r="C1456" s="191"/>
      <c r="D1456" s="192" t="s">
        <v>165</v>
      </c>
      <c r="E1456" s="193" t="s">
        <v>19</v>
      </c>
      <c r="F1456" s="194" t="s">
        <v>1470</v>
      </c>
      <c r="G1456" s="191"/>
      <c r="H1456" s="193" t="s">
        <v>19</v>
      </c>
      <c r="I1456" s="195"/>
      <c r="J1456" s="191"/>
      <c r="K1456" s="191"/>
      <c r="L1456" s="196"/>
      <c r="M1456" s="197"/>
      <c r="N1456" s="198"/>
      <c r="O1456" s="198"/>
      <c r="P1456" s="198"/>
      <c r="Q1456" s="198"/>
      <c r="R1456" s="198"/>
      <c r="S1456" s="198"/>
      <c r="T1456" s="199"/>
      <c r="AT1456" s="200" t="s">
        <v>165</v>
      </c>
      <c r="AU1456" s="200" t="s">
        <v>86</v>
      </c>
      <c r="AV1456" s="13" t="s">
        <v>84</v>
      </c>
      <c r="AW1456" s="13" t="s">
        <v>37</v>
      </c>
      <c r="AX1456" s="13" t="s">
        <v>76</v>
      </c>
      <c r="AY1456" s="200" t="s">
        <v>157</v>
      </c>
    </row>
    <row r="1457" spans="2:51" s="14" customFormat="1" ht="10">
      <c r="B1457" s="201"/>
      <c r="C1457" s="202"/>
      <c r="D1457" s="192" t="s">
        <v>165</v>
      </c>
      <c r="E1457" s="203" t="s">
        <v>19</v>
      </c>
      <c r="F1457" s="204" t="s">
        <v>1471</v>
      </c>
      <c r="G1457" s="202"/>
      <c r="H1457" s="205">
        <v>57.14</v>
      </c>
      <c r="I1457" s="206"/>
      <c r="J1457" s="202"/>
      <c r="K1457" s="202"/>
      <c r="L1457" s="207"/>
      <c r="M1457" s="208"/>
      <c r="N1457" s="209"/>
      <c r="O1457" s="209"/>
      <c r="P1457" s="209"/>
      <c r="Q1457" s="209"/>
      <c r="R1457" s="209"/>
      <c r="S1457" s="209"/>
      <c r="T1457" s="210"/>
      <c r="AT1457" s="211" t="s">
        <v>165</v>
      </c>
      <c r="AU1457" s="211" t="s">
        <v>86</v>
      </c>
      <c r="AV1457" s="14" t="s">
        <v>86</v>
      </c>
      <c r="AW1457" s="14" t="s">
        <v>37</v>
      </c>
      <c r="AX1457" s="14" t="s">
        <v>76</v>
      </c>
      <c r="AY1457" s="211" t="s">
        <v>157</v>
      </c>
    </row>
    <row r="1458" spans="2:51" s="15" customFormat="1" ht="10">
      <c r="B1458" s="217"/>
      <c r="C1458" s="218"/>
      <c r="D1458" s="192" t="s">
        <v>165</v>
      </c>
      <c r="E1458" s="219" t="s">
        <v>19</v>
      </c>
      <c r="F1458" s="220" t="s">
        <v>183</v>
      </c>
      <c r="G1458" s="218"/>
      <c r="H1458" s="221">
        <v>74.54</v>
      </c>
      <c r="I1458" s="222"/>
      <c r="J1458" s="218"/>
      <c r="K1458" s="218"/>
      <c r="L1458" s="223"/>
      <c r="M1458" s="224"/>
      <c r="N1458" s="225"/>
      <c r="O1458" s="225"/>
      <c r="P1458" s="225"/>
      <c r="Q1458" s="225"/>
      <c r="R1458" s="225"/>
      <c r="S1458" s="225"/>
      <c r="T1458" s="226"/>
      <c r="AT1458" s="227" t="s">
        <v>165</v>
      </c>
      <c r="AU1458" s="227" t="s">
        <v>86</v>
      </c>
      <c r="AV1458" s="15" t="s">
        <v>163</v>
      </c>
      <c r="AW1458" s="15" t="s">
        <v>37</v>
      </c>
      <c r="AX1458" s="15" t="s">
        <v>84</v>
      </c>
      <c r="AY1458" s="227" t="s">
        <v>157</v>
      </c>
    </row>
    <row r="1459" spans="1:65" s="2" customFormat="1" ht="14.4" customHeight="1">
      <c r="A1459" s="36"/>
      <c r="B1459" s="37"/>
      <c r="C1459" s="176" t="s">
        <v>1472</v>
      </c>
      <c r="D1459" s="176" t="s">
        <v>159</v>
      </c>
      <c r="E1459" s="177" t="s">
        <v>1473</v>
      </c>
      <c r="F1459" s="178" t="s">
        <v>1474</v>
      </c>
      <c r="G1459" s="179" t="s">
        <v>224</v>
      </c>
      <c r="H1459" s="180">
        <v>24</v>
      </c>
      <c r="I1459" s="181"/>
      <c r="J1459" s="182">
        <f>ROUND(I1459*H1459,2)</f>
        <v>0</v>
      </c>
      <c r="K1459" s="183"/>
      <c r="L1459" s="41"/>
      <c r="M1459" s="184" t="s">
        <v>19</v>
      </c>
      <c r="N1459" s="185" t="s">
        <v>47</v>
      </c>
      <c r="O1459" s="66"/>
      <c r="P1459" s="186">
        <f>O1459*H1459</f>
        <v>0</v>
      </c>
      <c r="Q1459" s="186">
        <v>0</v>
      </c>
      <c r="R1459" s="186">
        <f>Q1459*H1459</f>
        <v>0</v>
      </c>
      <c r="S1459" s="186">
        <v>0.022</v>
      </c>
      <c r="T1459" s="187">
        <f>S1459*H1459</f>
        <v>0.528</v>
      </c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R1459" s="188" t="s">
        <v>163</v>
      </c>
      <c r="AT1459" s="188" t="s">
        <v>159</v>
      </c>
      <c r="AU1459" s="188" t="s">
        <v>86</v>
      </c>
      <c r="AY1459" s="19" t="s">
        <v>157</v>
      </c>
      <c r="BE1459" s="189">
        <f>IF(N1459="základní",J1459,0)</f>
        <v>0</v>
      </c>
      <c r="BF1459" s="189">
        <f>IF(N1459="snížená",J1459,0)</f>
        <v>0</v>
      </c>
      <c r="BG1459" s="189">
        <f>IF(N1459="zákl. přenesená",J1459,0)</f>
        <v>0</v>
      </c>
      <c r="BH1459" s="189">
        <f>IF(N1459="sníž. přenesená",J1459,0)</f>
        <v>0</v>
      </c>
      <c r="BI1459" s="189">
        <f>IF(N1459="nulová",J1459,0)</f>
        <v>0</v>
      </c>
      <c r="BJ1459" s="19" t="s">
        <v>84</v>
      </c>
      <c r="BK1459" s="189">
        <f>ROUND(I1459*H1459,2)</f>
        <v>0</v>
      </c>
      <c r="BL1459" s="19" t="s">
        <v>163</v>
      </c>
      <c r="BM1459" s="188" t="s">
        <v>1475</v>
      </c>
    </row>
    <row r="1460" spans="1:47" s="2" customFormat="1" ht="10">
      <c r="A1460" s="36"/>
      <c r="B1460" s="37"/>
      <c r="C1460" s="38"/>
      <c r="D1460" s="212" t="s">
        <v>178</v>
      </c>
      <c r="E1460" s="38"/>
      <c r="F1460" s="213" t="s">
        <v>1476</v>
      </c>
      <c r="G1460" s="38"/>
      <c r="H1460" s="38"/>
      <c r="I1460" s="214"/>
      <c r="J1460" s="38"/>
      <c r="K1460" s="38"/>
      <c r="L1460" s="41"/>
      <c r="M1460" s="215"/>
      <c r="N1460" s="216"/>
      <c r="O1460" s="66"/>
      <c r="P1460" s="66"/>
      <c r="Q1460" s="66"/>
      <c r="R1460" s="66"/>
      <c r="S1460" s="66"/>
      <c r="T1460" s="67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T1460" s="19" t="s">
        <v>178</v>
      </c>
      <c r="AU1460" s="19" t="s">
        <v>86</v>
      </c>
    </row>
    <row r="1461" spans="2:51" s="13" customFormat="1" ht="10">
      <c r="B1461" s="190"/>
      <c r="C1461" s="191"/>
      <c r="D1461" s="192" t="s">
        <v>165</v>
      </c>
      <c r="E1461" s="193" t="s">
        <v>19</v>
      </c>
      <c r="F1461" s="194" t="s">
        <v>166</v>
      </c>
      <c r="G1461" s="191"/>
      <c r="H1461" s="193" t="s">
        <v>19</v>
      </c>
      <c r="I1461" s="195"/>
      <c r="J1461" s="191"/>
      <c r="K1461" s="191"/>
      <c r="L1461" s="196"/>
      <c r="M1461" s="197"/>
      <c r="N1461" s="198"/>
      <c r="O1461" s="198"/>
      <c r="P1461" s="198"/>
      <c r="Q1461" s="198"/>
      <c r="R1461" s="198"/>
      <c r="S1461" s="198"/>
      <c r="T1461" s="199"/>
      <c r="AT1461" s="200" t="s">
        <v>165</v>
      </c>
      <c r="AU1461" s="200" t="s">
        <v>86</v>
      </c>
      <c r="AV1461" s="13" t="s">
        <v>84</v>
      </c>
      <c r="AW1461" s="13" t="s">
        <v>37</v>
      </c>
      <c r="AX1461" s="13" t="s">
        <v>76</v>
      </c>
      <c r="AY1461" s="200" t="s">
        <v>157</v>
      </c>
    </row>
    <row r="1462" spans="2:51" s="13" customFormat="1" ht="10">
      <c r="B1462" s="190"/>
      <c r="C1462" s="191"/>
      <c r="D1462" s="192" t="s">
        <v>165</v>
      </c>
      <c r="E1462" s="193" t="s">
        <v>19</v>
      </c>
      <c r="F1462" s="194" t="s">
        <v>1477</v>
      </c>
      <c r="G1462" s="191"/>
      <c r="H1462" s="193" t="s">
        <v>19</v>
      </c>
      <c r="I1462" s="195"/>
      <c r="J1462" s="191"/>
      <c r="K1462" s="191"/>
      <c r="L1462" s="196"/>
      <c r="M1462" s="197"/>
      <c r="N1462" s="198"/>
      <c r="O1462" s="198"/>
      <c r="P1462" s="198"/>
      <c r="Q1462" s="198"/>
      <c r="R1462" s="198"/>
      <c r="S1462" s="198"/>
      <c r="T1462" s="199"/>
      <c r="AT1462" s="200" t="s">
        <v>165</v>
      </c>
      <c r="AU1462" s="200" t="s">
        <v>86</v>
      </c>
      <c r="AV1462" s="13" t="s">
        <v>84</v>
      </c>
      <c r="AW1462" s="13" t="s">
        <v>37</v>
      </c>
      <c r="AX1462" s="13" t="s">
        <v>76</v>
      </c>
      <c r="AY1462" s="200" t="s">
        <v>157</v>
      </c>
    </row>
    <row r="1463" spans="2:51" s="13" customFormat="1" ht="10">
      <c r="B1463" s="190"/>
      <c r="C1463" s="191"/>
      <c r="D1463" s="192" t="s">
        <v>165</v>
      </c>
      <c r="E1463" s="193" t="s">
        <v>19</v>
      </c>
      <c r="F1463" s="194" t="s">
        <v>1478</v>
      </c>
      <c r="G1463" s="191"/>
      <c r="H1463" s="193" t="s">
        <v>19</v>
      </c>
      <c r="I1463" s="195"/>
      <c r="J1463" s="191"/>
      <c r="K1463" s="191"/>
      <c r="L1463" s="196"/>
      <c r="M1463" s="197"/>
      <c r="N1463" s="198"/>
      <c r="O1463" s="198"/>
      <c r="P1463" s="198"/>
      <c r="Q1463" s="198"/>
      <c r="R1463" s="198"/>
      <c r="S1463" s="198"/>
      <c r="T1463" s="199"/>
      <c r="AT1463" s="200" t="s">
        <v>165</v>
      </c>
      <c r="AU1463" s="200" t="s">
        <v>86</v>
      </c>
      <c r="AV1463" s="13" t="s">
        <v>84</v>
      </c>
      <c r="AW1463" s="13" t="s">
        <v>37</v>
      </c>
      <c r="AX1463" s="13" t="s">
        <v>76</v>
      </c>
      <c r="AY1463" s="200" t="s">
        <v>157</v>
      </c>
    </row>
    <row r="1464" spans="2:51" s="14" customFormat="1" ht="10">
      <c r="B1464" s="201"/>
      <c r="C1464" s="202"/>
      <c r="D1464" s="192" t="s">
        <v>165</v>
      </c>
      <c r="E1464" s="203" t="s">
        <v>19</v>
      </c>
      <c r="F1464" s="204" t="s">
        <v>1479</v>
      </c>
      <c r="G1464" s="202"/>
      <c r="H1464" s="205">
        <v>24</v>
      </c>
      <c r="I1464" s="206"/>
      <c r="J1464" s="202"/>
      <c r="K1464" s="202"/>
      <c r="L1464" s="207"/>
      <c r="M1464" s="208"/>
      <c r="N1464" s="209"/>
      <c r="O1464" s="209"/>
      <c r="P1464" s="209"/>
      <c r="Q1464" s="209"/>
      <c r="R1464" s="209"/>
      <c r="S1464" s="209"/>
      <c r="T1464" s="210"/>
      <c r="AT1464" s="211" t="s">
        <v>165</v>
      </c>
      <c r="AU1464" s="211" t="s">
        <v>86</v>
      </c>
      <c r="AV1464" s="14" t="s">
        <v>86</v>
      </c>
      <c r="AW1464" s="14" t="s">
        <v>37</v>
      </c>
      <c r="AX1464" s="14" t="s">
        <v>76</v>
      </c>
      <c r="AY1464" s="211" t="s">
        <v>157</v>
      </c>
    </row>
    <row r="1465" spans="2:51" s="15" customFormat="1" ht="10">
      <c r="B1465" s="217"/>
      <c r="C1465" s="218"/>
      <c r="D1465" s="192" t="s">
        <v>165</v>
      </c>
      <c r="E1465" s="219" t="s">
        <v>19</v>
      </c>
      <c r="F1465" s="220" t="s">
        <v>183</v>
      </c>
      <c r="G1465" s="218"/>
      <c r="H1465" s="221">
        <v>24</v>
      </c>
      <c r="I1465" s="222"/>
      <c r="J1465" s="218"/>
      <c r="K1465" s="218"/>
      <c r="L1465" s="223"/>
      <c r="M1465" s="224"/>
      <c r="N1465" s="225"/>
      <c r="O1465" s="225"/>
      <c r="P1465" s="225"/>
      <c r="Q1465" s="225"/>
      <c r="R1465" s="225"/>
      <c r="S1465" s="225"/>
      <c r="T1465" s="226"/>
      <c r="AT1465" s="227" t="s">
        <v>165</v>
      </c>
      <c r="AU1465" s="227" t="s">
        <v>86</v>
      </c>
      <c r="AV1465" s="15" t="s">
        <v>163</v>
      </c>
      <c r="AW1465" s="15" t="s">
        <v>37</v>
      </c>
      <c r="AX1465" s="15" t="s">
        <v>84</v>
      </c>
      <c r="AY1465" s="227" t="s">
        <v>157</v>
      </c>
    </row>
    <row r="1466" spans="1:65" s="2" customFormat="1" ht="19.75" customHeight="1">
      <c r="A1466" s="36"/>
      <c r="B1466" s="37"/>
      <c r="C1466" s="176" t="s">
        <v>1480</v>
      </c>
      <c r="D1466" s="176" t="s">
        <v>159</v>
      </c>
      <c r="E1466" s="177" t="s">
        <v>1481</v>
      </c>
      <c r="F1466" s="178" t="s">
        <v>1482</v>
      </c>
      <c r="G1466" s="179" t="s">
        <v>176</v>
      </c>
      <c r="H1466" s="180">
        <v>65.533</v>
      </c>
      <c r="I1466" s="181"/>
      <c r="J1466" s="182">
        <f>ROUND(I1466*H1466,2)</f>
        <v>0</v>
      </c>
      <c r="K1466" s="183"/>
      <c r="L1466" s="41"/>
      <c r="M1466" s="184" t="s">
        <v>19</v>
      </c>
      <c r="N1466" s="185" t="s">
        <v>47</v>
      </c>
      <c r="O1466" s="66"/>
      <c r="P1466" s="186">
        <f>O1466*H1466</f>
        <v>0</v>
      </c>
      <c r="Q1466" s="186">
        <v>0</v>
      </c>
      <c r="R1466" s="186">
        <f>Q1466*H1466</f>
        <v>0</v>
      </c>
      <c r="S1466" s="186">
        <v>0.192</v>
      </c>
      <c r="T1466" s="187">
        <f>S1466*H1466</f>
        <v>12.582336</v>
      </c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R1466" s="188" t="s">
        <v>163</v>
      </c>
      <c r="AT1466" s="188" t="s">
        <v>159</v>
      </c>
      <c r="AU1466" s="188" t="s">
        <v>86</v>
      </c>
      <c r="AY1466" s="19" t="s">
        <v>157</v>
      </c>
      <c r="BE1466" s="189">
        <f>IF(N1466="základní",J1466,0)</f>
        <v>0</v>
      </c>
      <c r="BF1466" s="189">
        <f>IF(N1466="snížená",J1466,0)</f>
        <v>0</v>
      </c>
      <c r="BG1466" s="189">
        <f>IF(N1466="zákl. přenesená",J1466,0)</f>
        <v>0</v>
      </c>
      <c r="BH1466" s="189">
        <f>IF(N1466="sníž. přenesená",J1466,0)</f>
        <v>0</v>
      </c>
      <c r="BI1466" s="189">
        <f>IF(N1466="nulová",J1466,0)</f>
        <v>0</v>
      </c>
      <c r="BJ1466" s="19" t="s">
        <v>84</v>
      </c>
      <c r="BK1466" s="189">
        <f>ROUND(I1466*H1466,2)</f>
        <v>0</v>
      </c>
      <c r="BL1466" s="19" t="s">
        <v>163</v>
      </c>
      <c r="BM1466" s="188" t="s">
        <v>1483</v>
      </c>
    </row>
    <row r="1467" spans="1:47" s="2" customFormat="1" ht="10">
      <c r="A1467" s="36"/>
      <c r="B1467" s="37"/>
      <c r="C1467" s="38"/>
      <c r="D1467" s="212" t="s">
        <v>178</v>
      </c>
      <c r="E1467" s="38"/>
      <c r="F1467" s="213" t="s">
        <v>1484</v>
      </c>
      <c r="G1467" s="38"/>
      <c r="H1467" s="38"/>
      <c r="I1467" s="214"/>
      <c r="J1467" s="38"/>
      <c r="K1467" s="38"/>
      <c r="L1467" s="41"/>
      <c r="M1467" s="215"/>
      <c r="N1467" s="216"/>
      <c r="O1467" s="66"/>
      <c r="P1467" s="66"/>
      <c r="Q1467" s="66"/>
      <c r="R1467" s="66"/>
      <c r="S1467" s="66"/>
      <c r="T1467" s="67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T1467" s="19" t="s">
        <v>178</v>
      </c>
      <c r="AU1467" s="19" t="s">
        <v>86</v>
      </c>
    </row>
    <row r="1468" spans="2:51" s="13" customFormat="1" ht="10">
      <c r="B1468" s="190"/>
      <c r="C1468" s="191"/>
      <c r="D1468" s="192" t="s">
        <v>165</v>
      </c>
      <c r="E1468" s="193" t="s">
        <v>19</v>
      </c>
      <c r="F1468" s="194" t="s">
        <v>166</v>
      </c>
      <c r="G1468" s="191"/>
      <c r="H1468" s="193" t="s">
        <v>19</v>
      </c>
      <c r="I1468" s="195"/>
      <c r="J1468" s="191"/>
      <c r="K1468" s="191"/>
      <c r="L1468" s="196"/>
      <c r="M1468" s="197"/>
      <c r="N1468" s="198"/>
      <c r="O1468" s="198"/>
      <c r="P1468" s="198"/>
      <c r="Q1468" s="198"/>
      <c r="R1468" s="198"/>
      <c r="S1468" s="198"/>
      <c r="T1468" s="199"/>
      <c r="AT1468" s="200" t="s">
        <v>165</v>
      </c>
      <c r="AU1468" s="200" t="s">
        <v>86</v>
      </c>
      <c r="AV1468" s="13" t="s">
        <v>84</v>
      </c>
      <c r="AW1468" s="13" t="s">
        <v>37</v>
      </c>
      <c r="AX1468" s="13" t="s">
        <v>76</v>
      </c>
      <c r="AY1468" s="200" t="s">
        <v>157</v>
      </c>
    </row>
    <row r="1469" spans="2:51" s="13" customFormat="1" ht="10">
      <c r="B1469" s="190"/>
      <c r="C1469" s="191"/>
      <c r="D1469" s="192" t="s">
        <v>165</v>
      </c>
      <c r="E1469" s="193" t="s">
        <v>19</v>
      </c>
      <c r="F1469" s="194" t="s">
        <v>1485</v>
      </c>
      <c r="G1469" s="191"/>
      <c r="H1469" s="193" t="s">
        <v>19</v>
      </c>
      <c r="I1469" s="195"/>
      <c r="J1469" s="191"/>
      <c r="K1469" s="191"/>
      <c r="L1469" s="196"/>
      <c r="M1469" s="197"/>
      <c r="N1469" s="198"/>
      <c r="O1469" s="198"/>
      <c r="P1469" s="198"/>
      <c r="Q1469" s="198"/>
      <c r="R1469" s="198"/>
      <c r="S1469" s="198"/>
      <c r="T1469" s="199"/>
      <c r="AT1469" s="200" t="s">
        <v>165</v>
      </c>
      <c r="AU1469" s="200" t="s">
        <v>86</v>
      </c>
      <c r="AV1469" s="13" t="s">
        <v>84</v>
      </c>
      <c r="AW1469" s="13" t="s">
        <v>37</v>
      </c>
      <c r="AX1469" s="13" t="s">
        <v>76</v>
      </c>
      <c r="AY1469" s="200" t="s">
        <v>157</v>
      </c>
    </row>
    <row r="1470" spans="2:51" s="13" customFormat="1" ht="10">
      <c r="B1470" s="190"/>
      <c r="C1470" s="191"/>
      <c r="D1470" s="192" t="s">
        <v>165</v>
      </c>
      <c r="E1470" s="193" t="s">
        <v>19</v>
      </c>
      <c r="F1470" s="194" t="s">
        <v>1486</v>
      </c>
      <c r="G1470" s="191"/>
      <c r="H1470" s="193" t="s">
        <v>19</v>
      </c>
      <c r="I1470" s="195"/>
      <c r="J1470" s="191"/>
      <c r="K1470" s="191"/>
      <c r="L1470" s="196"/>
      <c r="M1470" s="197"/>
      <c r="N1470" s="198"/>
      <c r="O1470" s="198"/>
      <c r="P1470" s="198"/>
      <c r="Q1470" s="198"/>
      <c r="R1470" s="198"/>
      <c r="S1470" s="198"/>
      <c r="T1470" s="199"/>
      <c r="AT1470" s="200" t="s">
        <v>165</v>
      </c>
      <c r="AU1470" s="200" t="s">
        <v>86</v>
      </c>
      <c r="AV1470" s="13" t="s">
        <v>84</v>
      </c>
      <c r="AW1470" s="13" t="s">
        <v>37</v>
      </c>
      <c r="AX1470" s="13" t="s">
        <v>76</v>
      </c>
      <c r="AY1470" s="200" t="s">
        <v>157</v>
      </c>
    </row>
    <row r="1471" spans="2:51" s="13" customFormat="1" ht="10">
      <c r="B1471" s="190"/>
      <c r="C1471" s="191"/>
      <c r="D1471" s="192" t="s">
        <v>165</v>
      </c>
      <c r="E1471" s="193" t="s">
        <v>19</v>
      </c>
      <c r="F1471" s="194" t="s">
        <v>1487</v>
      </c>
      <c r="G1471" s="191"/>
      <c r="H1471" s="193" t="s">
        <v>19</v>
      </c>
      <c r="I1471" s="195"/>
      <c r="J1471" s="191"/>
      <c r="K1471" s="191"/>
      <c r="L1471" s="196"/>
      <c r="M1471" s="197"/>
      <c r="N1471" s="198"/>
      <c r="O1471" s="198"/>
      <c r="P1471" s="198"/>
      <c r="Q1471" s="198"/>
      <c r="R1471" s="198"/>
      <c r="S1471" s="198"/>
      <c r="T1471" s="199"/>
      <c r="AT1471" s="200" t="s">
        <v>165</v>
      </c>
      <c r="AU1471" s="200" t="s">
        <v>86</v>
      </c>
      <c r="AV1471" s="13" t="s">
        <v>84</v>
      </c>
      <c r="AW1471" s="13" t="s">
        <v>37</v>
      </c>
      <c r="AX1471" s="13" t="s">
        <v>76</v>
      </c>
      <c r="AY1471" s="200" t="s">
        <v>157</v>
      </c>
    </row>
    <row r="1472" spans="2:51" s="13" customFormat="1" ht="10">
      <c r="B1472" s="190"/>
      <c r="C1472" s="191"/>
      <c r="D1472" s="192" t="s">
        <v>165</v>
      </c>
      <c r="E1472" s="193" t="s">
        <v>19</v>
      </c>
      <c r="F1472" s="194" t="s">
        <v>1488</v>
      </c>
      <c r="G1472" s="191"/>
      <c r="H1472" s="193" t="s">
        <v>19</v>
      </c>
      <c r="I1472" s="195"/>
      <c r="J1472" s="191"/>
      <c r="K1472" s="191"/>
      <c r="L1472" s="196"/>
      <c r="M1472" s="197"/>
      <c r="N1472" s="198"/>
      <c r="O1472" s="198"/>
      <c r="P1472" s="198"/>
      <c r="Q1472" s="198"/>
      <c r="R1472" s="198"/>
      <c r="S1472" s="198"/>
      <c r="T1472" s="199"/>
      <c r="AT1472" s="200" t="s">
        <v>165</v>
      </c>
      <c r="AU1472" s="200" t="s">
        <v>86</v>
      </c>
      <c r="AV1472" s="13" t="s">
        <v>84</v>
      </c>
      <c r="AW1472" s="13" t="s">
        <v>37</v>
      </c>
      <c r="AX1472" s="13" t="s">
        <v>76</v>
      </c>
      <c r="AY1472" s="200" t="s">
        <v>157</v>
      </c>
    </row>
    <row r="1473" spans="2:51" s="14" customFormat="1" ht="10">
      <c r="B1473" s="201"/>
      <c r="C1473" s="202"/>
      <c r="D1473" s="192" t="s">
        <v>165</v>
      </c>
      <c r="E1473" s="203" t="s">
        <v>19</v>
      </c>
      <c r="F1473" s="204" t="s">
        <v>1489</v>
      </c>
      <c r="G1473" s="202"/>
      <c r="H1473" s="205">
        <v>57.14</v>
      </c>
      <c r="I1473" s="206"/>
      <c r="J1473" s="202"/>
      <c r="K1473" s="202"/>
      <c r="L1473" s="207"/>
      <c r="M1473" s="208"/>
      <c r="N1473" s="209"/>
      <c r="O1473" s="209"/>
      <c r="P1473" s="209"/>
      <c r="Q1473" s="209"/>
      <c r="R1473" s="209"/>
      <c r="S1473" s="209"/>
      <c r="T1473" s="210"/>
      <c r="AT1473" s="211" t="s">
        <v>165</v>
      </c>
      <c r="AU1473" s="211" t="s">
        <v>86</v>
      </c>
      <c r="AV1473" s="14" t="s">
        <v>86</v>
      </c>
      <c r="AW1473" s="14" t="s">
        <v>37</v>
      </c>
      <c r="AX1473" s="14" t="s">
        <v>76</v>
      </c>
      <c r="AY1473" s="211" t="s">
        <v>157</v>
      </c>
    </row>
    <row r="1474" spans="2:51" s="13" customFormat="1" ht="10">
      <c r="B1474" s="190"/>
      <c r="C1474" s="191"/>
      <c r="D1474" s="192" t="s">
        <v>165</v>
      </c>
      <c r="E1474" s="193" t="s">
        <v>19</v>
      </c>
      <c r="F1474" s="194" t="s">
        <v>1490</v>
      </c>
      <c r="G1474" s="191"/>
      <c r="H1474" s="193" t="s">
        <v>19</v>
      </c>
      <c r="I1474" s="195"/>
      <c r="J1474" s="191"/>
      <c r="K1474" s="191"/>
      <c r="L1474" s="196"/>
      <c r="M1474" s="197"/>
      <c r="N1474" s="198"/>
      <c r="O1474" s="198"/>
      <c r="P1474" s="198"/>
      <c r="Q1474" s="198"/>
      <c r="R1474" s="198"/>
      <c r="S1474" s="198"/>
      <c r="T1474" s="199"/>
      <c r="AT1474" s="200" t="s">
        <v>165</v>
      </c>
      <c r="AU1474" s="200" t="s">
        <v>86</v>
      </c>
      <c r="AV1474" s="13" t="s">
        <v>84</v>
      </c>
      <c r="AW1474" s="13" t="s">
        <v>37</v>
      </c>
      <c r="AX1474" s="13" t="s">
        <v>76</v>
      </c>
      <c r="AY1474" s="200" t="s">
        <v>157</v>
      </c>
    </row>
    <row r="1475" spans="2:51" s="14" customFormat="1" ht="10">
      <c r="B1475" s="201"/>
      <c r="C1475" s="202"/>
      <c r="D1475" s="192" t="s">
        <v>165</v>
      </c>
      <c r="E1475" s="203" t="s">
        <v>19</v>
      </c>
      <c r="F1475" s="204" t="s">
        <v>1491</v>
      </c>
      <c r="G1475" s="202"/>
      <c r="H1475" s="205">
        <v>8.393</v>
      </c>
      <c r="I1475" s="206"/>
      <c r="J1475" s="202"/>
      <c r="K1475" s="202"/>
      <c r="L1475" s="207"/>
      <c r="M1475" s="208"/>
      <c r="N1475" s="209"/>
      <c r="O1475" s="209"/>
      <c r="P1475" s="209"/>
      <c r="Q1475" s="209"/>
      <c r="R1475" s="209"/>
      <c r="S1475" s="209"/>
      <c r="T1475" s="210"/>
      <c r="AT1475" s="211" t="s">
        <v>165</v>
      </c>
      <c r="AU1475" s="211" t="s">
        <v>86</v>
      </c>
      <c r="AV1475" s="14" t="s">
        <v>86</v>
      </c>
      <c r="AW1475" s="14" t="s">
        <v>37</v>
      </c>
      <c r="AX1475" s="14" t="s">
        <v>76</v>
      </c>
      <c r="AY1475" s="211" t="s">
        <v>157</v>
      </c>
    </row>
    <row r="1476" spans="2:51" s="15" customFormat="1" ht="10">
      <c r="B1476" s="217"/>
      <c r="C1476" s="218"/>
      <c r="D1476" s="192" t="s">
        <v>165</v>
      </c>
      <c r="E1476" s="219" t="s">
        <v>19</v>
      </c>
      <c r="F1476" s="220" t="s">
        <v>183</v>
      </c>
      <c r="G1476" s="218"/>
      <c r="H1476" s="221">
        <v>65.533</v>
      </c>
      <c r="I1476" s="222"/>
      <c r="J1476" s="218"/>
      <c r="K1476" s="218"/>
      <c r="L1476" s="223"/>
      <c r="M1476" s="224"/>
      <c r="N1476" s="225"/>
      <c r="O1476" s="225"/>
      <c r="P1476" s="225"/>
      <c r="Q1476" s="225"/>
      <c r="R1476" s="225"/>
      <c r="S1476" s="225"/>
      <c r="T1476" s="226"/>
      <c r="AT1476" s="227" t="s">
        <v>165</v>
      </c>
      <c r="AU1476" s="227" t="s">
        <v>86</v>
      </c>
      <c r="AV1476" s="15" t="s">
        <v>163</v>
      </c>
      <c r="AW1476" s="15" t="s">
        <v>37</v>
      </c>
      <c r="AX1476" s="15" t="s">
        <v>84</v>
      </c>
      <c r="AY1476" s="227" t="s">
        <v>157</v>
      </c>
    </row>
    <row r="1477" spans="1:65" s="2" customFormat="1" ht="14.4" customHeight="1">
      <c r="A1477" s="36"/>
      <c r="B1477" s="37"/>
      <c r="C1477" s="176" t="s">
        <v>1492</v>
      </c>
      <c r="D1477" s="176" t="s">
        <v>159</v>
      </c>
      <c r="E1477" s="177" t="s">
        <v>1493</v>
      </c>
      <c r="F1477" s="178" t="s">
        <v>1494</v>
      </c>
      <c r="G1477" s="179" t="s">
        <v>254</v>
      </c>
      <c r="H1477" s="180">
        <v>15.4</v>
      </c>
      <c r="I1477" s="181"/>
      <c r="J1477" s="182">
        <f>ROUND(I1477*H1477,2)</f>
        <v>0</v>
      </c>
      <c r="K1477" s="183"/>
      <c r="L1477" s="41"/>
      <c r="M1477" s="184" t="s">
        <v>19</v>
      </c>
      <c r="N1477" s="185" t="s">
        <v>47</v>
      </c>
      <c r="O1477" s="66"/>
      <c r="P1477" s="186">
        <f>O1477*H1477</f>
        <v>0</v>
      </c>
      <c r="Q1477" s="186">
        <v>0</v>
      </c>
      <c r="R1477" s="186">
        <f>Q1477*H1477</f>
        <v>0</v>
      </c>
      <c r="S1477" s="186">
        <v>2.2</v>
      </c>
      <c r="T1477" s="187">
        <f>S1477*H1477</f>
        <v>33.88</v>
      </c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R1477" s="188" t="s">
        <v>163</v>
      </c>
      <c r="AT1477" s="188" t="s">
        <v>159</v>
      </c>
      <c r="AU1477" s="188" t="s">
        <v>86</v>
      </c>
      <c r="AY1477" s="19" t="s">
        <v>157</v>
      </c>
      <c r="BE1477" s="189">
        <f>IF(N1477="základní",J1477,0)</f>
        <v>0</v>
      </c>
      <c r="BF1477" s="189">
        <f>IF(N1477="snížená",J1477,0)</f>
        <v>0</v>
      </c>
      <c r="BG1477" s="189">
        <f>IF(N1477="zákl. přenesená",J1477,0)</f>
        <v>0</v>
      </c>
      <c r="BH1477" s="189">
        <f>IF(N1477="sníž. přenesená",J1477,0)</f>
        <v>0</v>
      </c>
      <c r="BI1477" s="189">
        <f>IF(N1477="nulová",J1477,0)</f>
        <v>0</v>
      </c>
      <c r="BJ1477" s="19" t="s">
        <v>84</v>
      </c>
      <c r="BK1477" s="189">
        <f>ROUND(I1477*H1477,2)</f>
        <v>0</v>
      </c>
      <c r="BL1477" s="19" t="s">
        <v>163</v>
      </c>
      <c r="BM1477" s="188" t="s">
        <v>1495</v>
      </c>
    </row>
    <row r="1478" spans="1:47" s="2" customFormat="1" ht="10">
      <c r="A1478" s="36"/>
      <c r="B1478" s="37"/>
      <c r="C1478" s="38"/>
      <c r="D1478" s="212" t="s">
        <v>178</v>
      </c>
      <c r="E1478" s="38"/>
      <c r="F1478" s="213" t="s">
        <v>1496</v>
      </c>
      <c r="G1478" s="38"/>
      <c r="H1478" s="38"/>
      <c r="I1478" s="214"/>
      <c r="J1478" s="38"/>
      <c r="K1478" s="38"/>
      <c r="L1478" s="41"/>
      <c r="M1478" s="215"/>
      <c r="N1478" s="216"/>
      <c r="O1478" s="66"/>
      <c r="P1478" s="66"/>
      <c r="Q1478" s="66"/>
      <c r="R1478" s="66"/>
      <c r="S1478" s="66"/>
      <c r="T1478" s="67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T1478" s="19" t="s">
        <v>178</v>
      </c>
      <c r="AU1478" s="19" t="s">
        <v>86</v>
      </c>
    </row>
    <row r="1479" spans="2:51" s="13" customFormat="1" ht="10">
      <c r="B1479" s="190"/>
      <c r="C1479" s="191"/>
      <c r="D1479" s="192" t="s">
        <v>165</v>
      </c>
      <c r="E1479" s="193" t="s">
        <v>19</v>
      </c>
      <c r="F1479" s="194" t="s">
        <v>166</v>
      </c>
      <c r="G1479" s="191"/>
      <c r="H1479" s="193" t="s">
        <v>19</v>
      </c>
      <c r="I1479" s="195"/>
      <c r="J1479" s="191"/>
      <c r="K1479" s="191"/>
      <c r="L1479" s="196"/>
      <c r="M1479" s="197"/>
      <c r="N1479" s="198"/>
      <c r="O1479" s="198"/>
      <c r="P1479" s="198"/>
      <c r="Q1479" s="198"/>
      <c r="R1479" s="198"/>
      <c r="S1479" s="198"/>
      <c r="T1479" s="199"/>
      <c r="AT1479" s="200" t="s">
        <v>165</v>
      </c>
      <c r="AU1479" s="200" t="s">
        <v>86</v>
      </c>
      <c r="AV1479" s="13" t="s">
        <v>84</v>
      </c>
      <c r="AW1479" s="13" t="s">
        <v>37</v>
      </c>
      <c r="AX1479" s="13" t="s">
        <v>76</v>
      </c>
      <c r="AY1479" s="200" t="s">
        <v>157</v>
      </c>
    </row>
    <row r="1480" spans="2:51" s="13" customFormat="1" ht="10">
      <c r="B1480" s="190"/>
      <c r="C1480" s="191"/>
      <c r="D1480" s="192" t="s">
        <v>165</v>
      </c>
      <c r="E1480" s="193" t="s">
        <v>19</v>
      </c>
      <c r="F1480" s="194" t="s">
        <v>1458</v>
      </c>
      <c r="G1480" s="191"/>
      <c r="H1480" s="193" t="s">
        <v>19</v>
      </c>
      <c r="I1480" s="195"/>
      <c r="J1480" s="191"/>
      <c r="K1480" s="191"/>
      <c r="L1480" s="196"/>
      <c r="M1480" s="197"/>
      <c r="N1480" s="198"/>
      <c r="O1480" s="198"/>
      <c r="P1480" s="198"/>
      <c r="Q1480" s="198"/>
      <c r="R1480" s="198"/>
      <c r="S1480" s="198"/>
      <c r="T1480" s="199"/>
      <c r="AT1480" s="200" t="s">
        <v>165</v>
      </c>
      <c r="AU1480" s="200" t="s">
        <v>86</v>
      </c>
      <c r="AV1480" s="13" t="s">
        <v>84</v>
      </c>
      <c r="AW1480" s="13" t="s">
        <v>37</v>
      </c>
      <c r="AX1480" s="13" t="s">
        <v>76</v>
      </c>
      <c r="AY1480" s="200" t="s">
        <v>157</v>
      </c>
    </row>
    <row r="1481" spans="2:51" s="13" customFormat="1" ht="10">
      <c r="B1481" s="190"/>
      <c r="C1481" s="191"/>
      <c r="D1481" s="192" t="s">
        <v>165</v>
      </c>
      <c r="E1481" s="193" t="s">
        <v>19</v>
      </c>
      <c r="F1481" s="194" t="s">
        <v>1497</v>
      </c>
      <c r="G1481" s="191"/>
      <c r="H1481" s="193" t="s">
        <v>19</v>
      </c>
      <c r="I1481" s="195"/>
      <c r="J1481" s="191"/>
      <c r="K1481" s="191"/>
      <c r="L1481" s="196"/>
      <c r="M1481" s="197"/>
      <c r="N1481" s="198"/>
      <c r="O1481" s="198"/>
      <c r="P1481" s="198"/>
      <c r="Q1481" s="198"/>
      <c r="R1481" s="198"/>
      <c r="S1481" s="198"/>
      <c r="T1481" s="199"/>
      <c r="AT1481" s="200" t="s">
        <v>165</v>
      </c>
      <c r="AU1481" s="200" t="s">
        <v>86</v>
      </c>
      <c r="AV1481" s="13" t="s">
        <v>84</v>
      </c>
      <c r="AW1481" s="13" t="s">
        <v>37</v>
      </c>
      <c r="AX1481" s="13" t="s">
        <v>76</v>
      </c>
      <c r="AY1481" s="200" t="s">
        <v>157</v>
      </c>
    </row>
    <row r="1482" spans="2:51" s="13" customFormat="1" ht="10">
      <c r="B1482" s="190"/>
      <c r="C1482" s="191"/>
      <c r="D1482" s="192" t="s">
        <v>165</v>
      </c>
      <c r="E1482" s="193" t="s">
        <v>19</v>
      </c>
      <c r="F1482" s="194" t="s">
        <v>1498</v>
      </c>
      <c r="G1482" s="191"/>
      <c r="H1482" s="193" t="s">
        <v>19</v>
      </c>
      <c r="I1482" s="195"/>
      <c r="J1482" s="191"/>
      <c r="K1482" s="191"/>
      <c r="L1482" s="196"/>
      <c r="M1482" s="197"/>
      <c r="N1482" s="198"/>
      <c r="O1482" s="198"/>
      <c r="P1482" s="198"/>
      <c r="Q1482" s="198"/>
      <c r="R1482" s="198"/>
      <c r="S1482" s="198"/>
      <c r="T1482" s="199"/>
      <c r="AT1482" s="200" t="s">
        <v>165</v>
      </c>
      <c r="AU1482" s="200" t="s">
        <v>86</v>
      </c>
      <c r="AV1482" s="13" t="s">
        <v>84</v>
      </c>
      <c r="AW1482" s="13" t="s">
        <v>37</v>
      </c>
      <c r="AX1482" s="13" t="s">
        <v>76</v>
      </c>
      <c r="AY1482" s="200" t="s">
        <v>157</v>
      </c>
    </row>
    <row r="1483" spans="2:51" s="14" customFormat="1" ht="10">
      <c r="B1483" s="201"/>
      <c r="C1483" s="202"/>
      <c r="D1483" s="192" t="s">
        <v>165</v>
      </c>
      <c r="E1483" s="203" t="s">
        <v>19</v>
      </c>
      <c r="F1483" s="204" t="s">
        <v>1499</v>
      </c>
      <c r="G1483" s="202"/>
      <c r="H1483" s="205">
        <v>12.136</v>
      </c>
      <c r="I1483" s="206"/>
      <c r="J1483" s="202"/>
      <c r="K1483" s="202"/>
      <c r="L1483" s="207"/>
      <c r="M1483" s="208"/>
      <c r="N1483" s="209"/>
      <c r="O1483" s="209"/>
      <c r="P1483" s="209"/>
      <c r="Q1483" s="209"/>
      <c r="R1483" s="209"/>
      <c r="S1483" s="209"/>
      <c r="T1483" s="210"/>
      <c r="AT1483" s="211" t="s">
        <v>165</v>
      </c>
      <c r="AU1483" s="211" t="s">
        <v>86</v>
      </c>
      <c r="AV1483" s="14" t="s">
        <v>86</v>
      </c>
      <c r="AW1483" s="14" t="s">
        <v>37</v>
      </c>
      <c r="AX1483" s="14" t="s">
        <v>76</v>
      </c>
      <c r="AY1483" s="211" t="s">
        <v>157</v>
      </c>
    </row>
    <row r="1484" spans="2:51" s="13" customFormat="1" ht="10">
      <c r="B1484" s="190"/>
      <c r="C1484" s="191"/>
      <c r="D1484" s="192" t="s">
        <v>165</v>
      </c>
      <c r="E1484" s="193" t="s">
        <v>19</v>
      </c>
      <c r="F1484" s="194" t="s">
        <v>289</v>
      </c>
      <c r="G1484" s="191"/>
      <c r="H1484" s="193" t="s">
        <v>19</v>
      </c>
      <c r="I1484" s="195"/>
      <c r="J1484" s="191"/>
      <c r="K1484" s="191"/>
      <c r="L1484" s="196"/>
      <c r="M1484" s="197"/>
      <c r="N1484" s="198"/>
      <c r="O1484" s="198"/>
      <c r="P1484" s="198"/>
      <c r="Q1484" s="198"/>
      <c r="R1484" s="198"/>
      <c r="S1484" s="198"/>
      <c r="T1484" s="199"/>
      <c r="AT1484" s="200" t="s">
        <v>165</v>
      </c>
      <c r="AU1484" s="200" t="s">
        <v>86</v>
      </c>
      <c r="AV1484" s="13" t="s">
        <v>84</v>
      </c>
      <c r="AW1484" s="13" t="s">
        <v>37</v>
      </c>
      <c r="AX1484" s="13" t="s">
        <v>76</v>
      </c>
      <c r="AY1484" s="200" t="s">
        <v>157</v>
      </c>
    </row>
    <row r="1485" spans="2:51" s="13" customFormat="1" ht="10">
      <c r="B1485" s="190"/>
      <c r="C1485" s="191"/>
      <c r="D1485" s="192" t="s">
        <v>165</v>
      </c>
      <c r="E1485" s="193" t="s">
        <v>19</v>
      </c>
      <c r="F1485" s="194" t="s">
        <v>1500</v>
      </c>
      <c r="G1485" s="191"/>
      <c r="H1485" s="193" t="s">
        <v>19</v>
      </c>
      <c r="I1485" s="195"/>
      <c r="J1485" s="191"/>
      <c r="K1485" s="191"/>
      <c r="L1485" s="196"/>
      <c r="M1485" s="197"/>
      <c r="N1485" s="198"/>
      <c r="O1485" s="198"/>
      <c r="P1485" s="198"/>
      <c r="Q1485" s="198"/>
      <c r="R1485" s="198"/>
      <c r="S1485" s="198"/>
      <c r="T1485" s="199"/>
      <c r="AT1485" s="200" t="s">
        <v>165</v>
      </c>
      <c r="AU1485" s="200" t="s">
        <v>86</v>
      </c>
      <c r="AV1485" s="13" t="s">
        <v>84</v>
      </c>
      <c r="AW1485" s="13" t="s">
        <v>37</v>
      </c>
      <c r="AX1485" s="13" t="s">
        <v>76</v>
      </c>
      <c r="AY1485" s="200" t="s">
        <v>157</v>
      </c>
    </row>
    <row r="1486" spans="2:51" s="14" customFormat="1" ht="10">
      <c r="B1486" s="201"/>
      <c r="C1486" s="202"/>
      <c r="D1486" s="192" t="s">
        <v>165</v>
      </c>
      <c r="E1486" s="203" t="s">
        <v>19</v>
      </c>
      <c r="F1486" s="204" t="s">
        <v>1501</v>
      </c>
      <c r="G1486" s="202"/>
      <c r="H1486" s="205">
        <v>3.264</v>
      </c>
      <c r="I1486" s="206"/>
      <c r="J1486" s="202"/>
      <c r="K1486" s="202"/>
      <c r="L1486" s="207"/>
      <c r="M1486" s="208"/>
      <c r="N1486" s="209"/>
      <c r="O1486" s="209"/>
      <c r="P1486" s="209"/>
      <c r="Q1486" s="209"/>
      <c r="R1486" s="209"/>
      <c r="S1486" s="209"/>
      <c r="T1486" s="210"/>
      <c r="AT1486" s="211" t="s">
        <v>165</v>
      </c>
      <c r="AU1486" s="211" t="s">
        <v>86</v>
      </c>
      <c r="AV1486" s="14" t="s">
        <v>86</v>
      </c>
      <c r="AW1486" s="14" t="s">
        <v>37</v>
      </c>
      <c r="AX1486" s="14" t="s">
        <v>76</v>
      </c>
      <c r="AY1486" s="211" t="s">
        <v>157</v>
      </c>
    </row>
    <row r="1487" spans="2:51" s="15" customFormat="1" ht="10">
      <c r="B1487" s="217"/>
      <c r="C1487" s="218"/>
      <c r="D1487" s="192" t="s">
        <v>165</v>
      </c>
      <c r="E1487" s="219" t="s">
        <v>19</v>
      </c>
      <c r="F1487" s="220" t="s">
        <v>183</v>
      </c>
      <c r="G1487" s="218"/>
      <c r="H1487" s="221">
        <v>15.4</v>
      </c>
      <c r="I1487" s="222"/>
      <c r="J1487" s="218"/>
      <c r="K1487" s="218"/>
      <c r="L1487" s="223"/>
      <c r="M1487" s="224"/>
      <c r="N1487" s="225"/>
      <c r="O1487" s="225"/>
      <c r="P1487" s="225"/>
      <c r="Q1487" s="225"/>
      <c r="R1487" s="225"/>
      <c r="S1487" s="225"/>
      <c r="T1487" s="226"/>
      <c r="AT1487" s="227" t="s">
        <v>165</v>
      </c>
      <c r="AU1487" s="227" t="s">
        <v>86</v>
      </c>
      <c r="AV1487" s="15" t="s">
        <v>163</v>
      </c>
      <c r="AW1487" s="15" t="s">
        <v>37</v>
      </c>
      <c r="AX1487" s="15" t="s">
        <v>84</v>
      </c>
      <c r="AY1487" s="227" t="s">
        <v>157</v>
      </c>
    </row>
    <row r="1488" spans="1:65" s="2" customFormat="1" ht="19.75" customHeight="1">
      <c r="A1488" s="36"/>
      <c r="B1488" s="37"/>
      <c r="C1488" s="176" t="s">
        <v>1502</v>
      </c>
      <c r="D1488" s="176" t="s">
        <v>159</v>
      </c>
      <c r="E1488" s="177" t="s">
        <v>1503</v>
      </c>
      <c r="F1488" s="178" t="s">
        <v>1504</v>
      </c>
      <c r="G1488" s="179" t="s">
        <v>254</v>
      </c>
      <c r="H1488" s="180">
        <v>15.4</v>
      </c>
      <c r="I1488" s="181"/>
      <c r="J1488" s="182">
        <f>ROUND(I1488*H1488,2)</f>
        <v>0</v>
      </c>
      <c r="K1488" s="183"/>
      <c r="L1488" s="41"/>
      <c r="M1488" s="184" t="s">
        <v>19</v>
      </c>
      <c r="N1488" s="185" t="s">
        <v>47</v>
      </c>
      <c r="O1488" s="66"/>
      <c r="P1488" s="186">
        <f>O1488*H1488</f>
        <v>0</v>
      </c>
      <c r="Q1488" s="186">
        <v>0</v>
      </c>
      <c r="R1488" s="186">
        <f>Q1488*H1488</f>
        <v>0</v>
      </c>
      <c r="S1488" s="186">
        <v>0.029</v>
      </c>
      <c r="T1488" s="187">
        <f>S1488*H1488</f>
        <v>0.44660000000000005</v>
      </c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R1488" s="188" t="s">
        <v>163</v>
      </c>
      <c r="AT1488" s="188" t="s">
        <v>159</v>
      </c>
      <c r="AU1488" s="188" t="s">
        <v>86</v>
      </c>
      <c r="AY1488" s="19" t="s">
        <v>157</v>
      </c>
      <c r="BE1488" s="189">
        <f>IF(N1488="základní",J1488,0)</f>
        <v>0</v>
      </c>
      <c r="BF1488" s="189">
        <f>IF(N1488="snížená",J1488,0)</f>
        <v>0</v>
      </c>
      <c r="BG1488" s="189">
        <f>IF(N1488="zákl. přenesená",J1488,0)</f>
        <v>0</v>
      </c>
      <c r="BH1488" s="189">
        <f>IF(N1488="sníž. přenesená",J1488,0)</f>
        <v>0</v>
      </c>
      <c r="BI1488" s="189">
        <f>IF(N1488="nulová",J1488,0)</f>
        <v>0</v>
      </c>
      <c r="BJ1488" s="19" t="s">
        <v>84</v>
      </c>
      <c r="BK1488" s="189">
        <f>ROUND(I1488*H1488,2)</f>
        <v>0</v>
      </c>
      <c r="BL1488" s="19" t="s">
        <v>163</v>
      </c>
      <c r="BM1488" s="188" t="s">
        <v>1505</v>
      </c>
    </row>
    <row r="1489" spans="1:47" s="2" customFormat="1" ht="10">
      <c r="A1489" s="36"/>
      <c r="B1489" s="37"/>
      <c r="C1489" s="38"/>
      <c r="D1489" s="212" t="s">
        <v>178</v>
      </c>
      <c r="E1489" s="38"/>
      <c r="F1489" s="213" t="s">
        <v>1506</v>
      </c>
      <c r="G1489" s="38"/>
      <c r="H1489" s="38"/>
      <c r="I1489" s="214"/>
      <c r="J1489" s="38"/>
      <c r="K1489" s="38"/>
      <c r="L1489" s="41"/>
      <c r="M1489" s="215"/>
      <c r="N1489" s="216"/>
      <c r="O1489" s="66"/>
      <c r="P1489" s="66"/>
      <c r="Q1489" s="66"/>
      <c r="R1489" s="66"/>
      <c r="S1489" s="66"/>
      <c r="T1489" s="67"/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T1489" s="19" t="s">
        <v>178</v>
      </c>
      <c r="AU1489" s="19" t="s">
        <v>86</v>
      </c>
    </row>
    <row r="1490" spans="2:51" s="13" customFormat="1" ht="10">
      <c r="B1490" s="190"/>
      <c r="C1490" s="191"/>
      <c r="D1490" s="192" t="s">
        <v>165</v>
      </c>
      <c r="E1490" s="193" t="s">
        <v>19</v>
      </c>
      <c r="F1490" s="194" t="s">
        <v>166</v>
      </c>
      <c r="G1490" s="191"/>
      <c r="H1490" s="193" t="s">
        <v>19</v>
      </c>
      <c r="I1490" s="195"/>
      <c r="J1490" s="191"/>
      <c r="K1490" s="191"/>
      <c r="L1490" s="196"/>
      <c r="M1490" s="197"/>
      <c r="N1490" s="198"/>
      <c r="O1490" s="198"/>
      <c r="P1490" s="198"/>
      <c r="Q1490" s="198"/>
      <c r="R1490" s="198"/>
      <c r="S1490" s="198"/>
      <c r="T1490" s="199"/>
      <c r="AT1490" s="200" t="s">
        <v>165</v>
      </c>
      <c r="AU1490" s="200" t="s">
        <v>86</v>
      </c>
      <c r="AV1490" s="13" t="s">
        <v>84</v>
      </c>
      <c r="AW1490" s="13" t="s">
        <v>37</v>
      </c>
      <c r="AX1490" s="13" t="s">
        <v>76</v>
      </c>
      <c r="AY1490" s="200" t="s">
        <v>157</v>
      </c>
    </row>
    <row r="1491" spans="2:51" s="13" customFormat="1" ht="10">
      <c r="B1491" s="190"/>
      <c r="C1491" s="191"/>
      <c r="D1491" s="192" t="s">
        <v>165</v>
      </c>
      <c r="E1491" s="193" t="s">
        <v>19</v>
      </c>
      <c r="F1491" s="194" t="s">
        <v>289</v>
      </c>
      <c r="G1491" s="191"/>
      <c r="H1491" s="193" t="s">
        <v>19</v>
      </c>
      <c r="I1491" s="195"/>
      <c r="J1491" s="191"/>
      <c r="K1491" s="191"/>
      <c r="L1491" s="196"/>
      <c r="M1491" s="197"/>
      <c r="N1491" s="198"/>
      <c r="O1491" s="198"/>
      <c r="P1491" s="198"/>
      <c r="Q1491" s="198"/>
      <c r="R1491" s="198"/>
      <c r="S1491" s="198"/>
      <c r="T1491" s="199"/>
      <c r="AT1491" s="200" t="s">
        <v>165</v>
      </c>
      <c r="AU1491" s="200" t="s">
        <v>86</v>
      </c>
      <c r="AV1491" s="13" t="s">
        <v>84</v>
      </c>
      <c r="AW1491" s="13" t="s">
        <v>37</v>
      </c>
      <c r="AX1491" s="13" t="s">
        <v>76</v>
      </c>
      <c r="AY1491" s="200" t="s">
        <v>157</v>
      </c>
    </row>
    <row r="1492" spans="2:51" s="14" customFormat="1" ht="10">
      <c r="B1492" s="201"/>
      <c r="C1492" s="202"/>
      <c r="D1492" s="192" t="s">
        <v>165</v>
      </c>
      <c r="E1492" s="203" t="s">
        <v>19</v>
      </c>
      <c r="F1492" s="204" t="s">
        <v>1507</v>
      </c>
      <c r="G1492" s="202"/>
      <c r="H1492" s="205">
        <v>15.4</v>
      </c>
      <c r="I1492" s="206"/>
      <c r="J1492" s="202"/>
      <c r="K1492" s="202"/>
      <c r="L1492" s="207"/>
      <c r="M1492" s="208"/>
      <c r="N1492" s="209"/>
      <c r="O1492" s="209"/>
      <c r="P1492" s="209"/>
      <c r="Q1492" s="209"/>
      <c r="R1492" s="209"/>
      <c r="S1492" s="209"/>
      <c r="T1492" s="210"/>
      <c r="AT1492" s="211" t="s">
        <v>165</v>
      </c>
      <c r="AU1492" s="211" t="s">
        <v>86</v>
      </c>
      <c r="AV1492" s="14" t="s">
        <v>86</v>
      </c>
      <c r="AW1492" s="14" t="s">
        <v>37</v>
      </c>
      <c r="AX1492" s="14" t="s">
        <v>84</v>
      </c>
      <c r="AY1492" s="211" t="s">
        <v>157</v>
      </c>
    </row>
    <row r="1493" spans="1:65" s="2" customFormat="1" ht="22.25" customHeight="1">
      <c r="A1493" s="36"/>
      <c r="B1493" s="37"/>
      <c r="C1493" s="176" t="s">
        <v>1508</v>
      </c>
      <c r="D1493" s="176" t="s">
        <v>159</v>
      </c>
      <c r="E1493" s="177" t="s">
        <v>1509</v>
      </c>
      <c r="F1493" s="178" t="s">
        <v>1510</v>
      </c>
      <c r="G1493" s="179" t="s">
        <v>176</v>
      </c>
      <c r="H1493" s="180">
        <v>80.909</v>
      </c>
      <c r="I1493" s="181"/>
      <c r="J1493" s="182">
        <f>ROUND(I1493*H1493,2)</f>
        <v>0</v>
      </c>
      <c r="K1493" s="183"/>
      <c r="L1493" s="41"/>
      <c r="M1493" s="184" t="s">
        <v>19</v>
      </c>
      <c r="N1493" s="185" t="s">
        <v>47</v>
      </c>
      <c r="O1493" s="66"/>
      <c r="P1493" s="186">
        <f>O1493*H1493</f>
        <v>0</v>
      </c>
      <c r="Q1493" s="186">
        <v>0</v>
      </c>
      <c r="R1493" s="186">
        <f>Q1493*H1493</f>
        <v>0</v>
      </c>
      <c r="S1493" s="186">
        <v>0.076</v>
      </c>
      <c r="T1493" s="187">
        <f>S1493*H1493</f>
        <v>6.149084</v>
      </c>
      <c r="U1493" s="36"/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R1493" s="188" t="s">
        <v>163</v>
      </c>
      <c r="AT1493" s="188" t="s">
        <v>159</v>
      </c>
      <c r="AU1493" s="188" t="s">
        <v>86</v>
      </c>
      <c r="AY1493" s="19" t="s">
        <v>157</v>
      </c>
      <c r="BE1493" s="189">
        <f>IF(N1493="základní",J1493,0)</f>
        <v>0</v>
      </c>
      <c r="BF1493" s="189">
        <f>IF(N1493="snížená",J1493,0)</f>
        <v>0</v>
      </c>
      <c r="BG1493" s="189">
        <f>IF(N1493="zákl. přenesená",J1493,0)</f>
        <v>0</v>
      </c>
      <c r="BH1493" s="189">
        <f>IF(N1493="sníž. přenesená",J1493,0)</f>
        <v>0</v>
      </c>
      <c r="BI1493" s="189">
        <f>IF(N1493="nulová",J1493,0)</f>
        <v>0</v>
      </c>
      <c r="BJ1493" s="19" t="s">
        <v>84</v>
      </c>
      <c r="BK1493" s="189">
        <f>ROUND(I1493*H1493,2)</f>
        <v>0</v>
      </c>
      <c r="BL1493" s="19" t="s">
        <v>163</v>
      </c>
      <c r="BM1493" s="188" t="s">
        <v>1511</v>
      </c>
    </row>
    <row r="1494" spans="1:47" s="2" customFormat="1" ht="10">
      <c r="A1494" s="36"/>
      <c r="B1494" s="37"/>
      <c r="C1494" s="38"/>
      <c r="D1494" s="212" t="s">
        <v>178</v>
      </c>
      <c r="E1494" s="38"/>
      <c r="F1494" s="213" t="s">
        <v>1512</v>
      </c>
      <c r="G1494" s="38"/>
      <c r="H1494" s="38"/>
      <c r="I1494" s="214"/>
      <c r="J1494" s="38"/>
      <c r="K1494" s="38"/>
      <c r="L1494" s="41"/>
      <c r="M1494" s="215"/>
      <c r="N1494" s="216"/>
      <c r="O1494" s="66"/>
      <c r="P1494" s="66"/>
      <c r="Q1494" s="66"/>
      <c r="R1494" s="66"/>
      <c r="S1494" s="66"/>
      <c r="T1494" s="67"/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T1494" s="19" t="s">
        <v>178</v>
      </c>
      <c r="AU1494" s="19" t="s">
        <v>86</v>
      </c>
    </row>
    <row r="1495" spans="2:51" s="13" customFormat="1" ht="10">
      <c r="B1495" s="190"/>
      <c r="C1495" s="191"/>
      <c r="D1495" s="192" t="s">
        <v>165</v>
      </c>
      <c r="E1495" s="193" t="s">
        <v>19</v>
      </c>
      <c r="F1495" s="194" t="s">
        <v>166</v>
      </c>
      <c r="G1495" s="191"/>
      <c r="H1495" s="193" t="s">
        <v>19</v>
      </c>
      <c r="I1495" s="195"/>
      <c r="J1495" s="191"/>
      <c r="K1495" s="191"/>
      <c r="L1495" s="196"/>
      <c r="M1495" s="197"/>
      <c r="N1495" s="198"/>
      <c r="O1495" s="198"/>
      <c r="P1495" s="198"/>
      <c r="Q1495" s="198"/>
      <c r="R1495" s="198"/>
      <c r="S1495" s="198"/>
      <c r="T1495" s="199"/>
      <c r="AT1495" s="200" t="s">
        <v>165</v>
      </c>
      <c r="AU1495" s="200" t="s">
        <v>86</v>
      </c>
      <c r="AV1495" s="13" t="s">
        <v>84</v>
      </c>
      <c r="AW1495" s="13" t="s">
        <v>37</v>
      </c>
      <c r="AX1495" s="13" t="s">
        <v>76</v>
      </c>
      <c r="AY1495" s="200" t="s">
        <v>157</v>
      </c>
    </row>
    <row r="1496" spans="2:51" s="13" customFormat="1" ht="10">
      <c r="B1496" s="190"/>
      <c r="C1496" s="191"/>
      <c r="D1496" s="192" t="s">
        <v>165</v>
      </c>
      <c r="E1496" s="193" t="s">
        <v>19</v>
      </c>
      <c r="F1496" s="194" t="s">
        <v>1458</v>
      </c>
      <c r="G1496" s="191"/>
      <c r="H1496" s="193" t="s">
        <v>19</v>
      </c>
      <c r="I1496" s="195"/>
      <c r="J1496" s="191"/>
      <c r="K1496" s="191"/>
      <c r="L1496" s="196"/>
      <c r="M1496" s="197"/>
      <c r="N1496" s="198"/>
      <c r="O1496" s="198"/>
      <c r="P1496" s="198"/>
      <c r="Q1496" s="198"/>
      <c r="R1496" s="198"/>
      <c r="S1496" s="198"/>
      <c r="T1496" s="199"/>
      <c r="AT1496" s="200" t="s">
        <v>165</v>
      </c>
      <c r="AU1496" s="200" t="s">
        <v>86</v>
      </c>
      <c r="AV1496" s="13" t="s">
        <v>84</v>
      </c>
      <c r="AW1496" s="13" t="s">
        <v>37</v>
      </c>
      <c r="AX1496" s="13" t="s">
        <v>76</v>
      </c>
      <c r="AY1496" s="200" t="s">
        <v>157</v>
      </c>
    </row>
    <row r="1497" spans="2:51" s="13" customFormat="1" ht="10">
      <c r="B1497" s="190"/>
      <c r="C1497" s="191"/>
      <c r="D1497" s="192" t="s">
        <v>165</v>
      </c>
      <c r="E1497" s="193" t="s">
        <v>19</v>
      </c>
      <c r="F1497" s="194" t="s">
        <v>1497</v>
      </c>
      <c r="G1497" s="191"/>
      <c r="H1497" s="193" t="s">
        <v>19</v>
      </c>
      <c r="I1497" s="195"/>
      <c r="J1497" s="191"/>
      <c r="K1497" s="191"/>
      <c r="L1497" s="196"/>
      <c r="M1497" s="197"/>
      <c r="N1497" s="198"/>
      <c r="O1497" s="198"/>
      <c r="P1497" s="198"/>
      <c r="Q1497" s="198"/>
      <c r="R1497" s="198"/>
      <c r="S1497" s="198"/>
      <c r="T1497" s="199"/>
      <c r="AT1497" s="200" t="s">
        <v>165</v>
      </c>
      <c r="AU1497" s="200" t="s">
        <v>86</v>
      </c>
      <c r="AV1497" s="13" t="s">
        <v>84</v>
      </c>
      <c r="AW1497" s="13" t="s">
        <v>37</v>
      </c>
      <c r="AX1497" s="13" t="s">
        <v>76</v>
      </c>
      <c r="AY1497" s="200" t="s">
        <v>157</v>
      </c>
    </row>
    <row r="1498" spans="2:51" s="13" customFormat="1" ht="10">
      <c r="B1498" s="190"/>
      <c r="C1498" s="191"/>
      <c r="D1498" s="192" t="s">
        <v>165</v>
      </c>
      <c r="E1498" s="193" t="s">
        <v>19</v>
      </c>
      <c r="F1498" s="194" t="s">
        <v>1513</v>
      </c>
      <c r="G1498" s="191"/>
      <c r="H1498" s="193" t="s">
        <v>19</v>
      </c>
      <c r="I1498" s="195"/>
      <c r="J1498" s="191"/>
      <c r="K1498" s="191"/>
      <c r="L1498" s="196"/>
      <c r="M1498" s="197"/>
      <c r="N1498" s="198"/>
      <c r="O1498" s="198"/>
      <c r="P1498" s="198"/>
      <c r="Q1498" s="198"/>
      <c r="R1498" s="198"/>
      <c r="S1498" s="198"/>
      <c r="T1498" s="199"/>
      <c r="AT1498" s="200" t="s">
        <v>165</v>
      </c>
      <c r="AU1498" s="200" t="s">
        <v>86</v>
      </c>
      <c r="AV1498" s="13" t="s">
        <v>84</v>
      </c>
      <c r="AW1498" s="13" t="s">
        <v>37</v>
      </c>
      <c r="AX1498" s="13" t="s">
        <v>76</v>
      </c>
      <c r="AY1498" s="200" t="s">
        <v>157</v>
      </c>
    </row>
    <row r="1499" spans="2:51" s="14" customFormat="1" ht="10">
      <c r="B1499" s="201"/>
      <c r="C1499" s="202"/>
      <c r="D1499" s="192" t="s">
        <v>165</v>
      </c>
      <c r="E1499" s="203" t="s">
        <v>19</v>
      </c>
      <c r="F1499" s="204" t="s">
        <v>1514</v>
      </c>
      <c r="G1499" s="202"/>
      <c r="H1499" s="205">
        <v>80.909</v>
      </c>
      <c r="I1499" s="206"/>
      <c r="J1499" s="202"/>
      <c r="K1499" s="202"/>
      <c r="L1499" s="207"/>
      <c r="M1499" s="208"/>
      <c r="N1499" s="209"/>
      <c r="O1499" s="209"/>
      <c r="P1499" s="209"/>
      <c r="Q1499" s="209"/>
      <c r="R1499" s="209"/>
      <c r="S1499" s="209"/>
      <c r="T1499" s="210"/>
      <c r="AT1499" s="211" t="s">
        <v>165</v>
      </c>
      <c r="AU1499" s="211" t="s">
        <v>86</v>
      </c>
      <c r="AV1499" s="14" t="s">
        <v>86</v>
      </c>
      <c r="AW1499" s="14" t="s">
        <v>37</v>
      </c>
      <c r="AX1499" s="14" t="s">
        <v>76</v>
      </c>
      <c r="AY1499" s="211" t="s">
        <v>157</v>
      </c>
    </row>
    <row r="1500" spans="2:51" s="15" customFormat="1" ht="10">
      <c r="B1500" s="217"/>
      <c r="C1500" s="218"/>
      <c r="D1500" s="192" t="s">
        <v>165</v>
      </c>
      <c r="E1500" s="219" t="s">
        <v>19</v>
      </c>
      <c r="F1500" s="220" t="s">
        <v>183</v>
      </c>
      <c r="G1500" s="218"/>
      <c r="H1500" s="221">
        <v>80.909</v>
      </c>
      <c r="I1500" s="222"/>
      <c r="J1500" s="218"/>
      <c r="K1500" s="218"/>
      <c r="L1500" s="223"/>
      <c r="M1500" s="224"/>
      <c r="N1500" s="225"/>
      <c r="O1500" s="225"/>
      <c r="P1500" s="225"/>
      <c r="Q1500" s="225"/>
      <c r="R1500" s="225"/>
      <c r="S1500" s="225"/>
      <c r="T1500" s="226"/>
      <c r="AT1500" s="227" t="s">
        <v>165</v>
      </c>
      <c r="AU1500" s="227" t="s">
        <v>86</v>
      </c>
      <c r="AV1500" s="15" t="s">
        <v>163</v>
      </c>
      <c r="AW1500" s="15" t="s">
        <v>37</v>
      </c>
      <c r="AX1500" s="15" t="s">
        <v>84</v>
      </c>
      <c r="AY1500" s="227" t="s">
        <v>157</v>
      </c>
    </row>
    <row r="1501" spans="1:65" s="2" customFormat="1" ht="14.4" customHeight="1">
      <c r="A1501" s="36"/>
      <c r="B1501" s="37"/>
      <c r="C1501" s="176" t="s">
        <v>1515</v>
      </c>
      <c r="D1501" s="176" t="s">
        <v>159</v>
      </c>
      <c r="E1501" s="177" t="s">
        <v>1516</v>
      </c>
      <c r="F1501" s="178" t="s">
        <v>1517</v>
      </c>
      <c r="G1501" s="179" t="s">
        <v>162</v>
      </c>
      <c r="H1501" s="180">
        <v>6</v>
      </c>
      <c r="I1501" s="181"/>
      <c r="J1501" s="182">
        <f>ROUND(I1501*H1501,2)</f>
        <v>0</v>
      </c>
      <c r="K1501" s="183"/>
      <c r="L1501" s="41"/>
      <c r="M1501" s="184" t="s">
        <v>19</v>
      </c>
      <c r="N1501" s="185" t="s">
        <v>47</v>
      </c>
      <c r="O1501" s="66"/>
      <c r="P1501" s="186">
        <f>O1501*H1501</f>
        <v>0</v>
      </c>
      <c r="Q1501" s="186">
        <v>0</v>
      </c>
      <c r="R1501" s="186">
        <f>Q1501*H1501</f>
        <v>0</v>
      </c>
      <c r="S1501" s="186">
        <v>0.075</v>
      </c>
      <c r="T1501" s="187">
        <f>S1501*H1501</f>
        <v>0.44999999999999996</v>
      </c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R1501" s="188" t="s">
        <v>163</v>
      </c>
      <c r="AT1501" s="188" t="s">
        <v>159</v>
      </c>
      <c r="AU1501" s="188" t="s">
        <v>86</v>
      </c>
      <c r="AY1501" s="19" t="s">
        <v>157</v>
      </c>
      <c r="BE1501" s="189">
        <f>IF(N1501="základní",J1501,0)</f>
        <v>0</v>
      </c>
      <c r="BF1501" s="189">
        <f>IF(N1501="snížená",J1501,0)</f>
        <v>0</v>
      </c>
      <c r="BG1501" s="189">
        <f>IF(N1501="zákl. přenesená",J1501,0)</f>
        <v>0</v>
      </c>
      <c r="BH1501" s="189">
        <f>IF(N1501="sníž. přenesená",J1501,0)</f>
        <v>0</v>
      </c>
      <c r="BI1501" s="189">
        <f>IF(N1501="nulová",J1501,0)</f>
        <v>0</v>
      </c>
      <c r="BJ1501" s="19" t="s">
        <v>84</v>
      </c>
      <c r="BK1501" s="189">
        <f>ROUND(I1501*H1501,2)</f>
        <v>0</v>
      </c>
      <c r="BL1501" s="19" t="s">
        <v>163</v>
      </c>
      <c r="BM1501" s="188" t="s">
        <v>1518</v>
      </c>
    </row>
    <row r="1502" spans="1:47" s="2" customFormat="1" ht="10">
      <c r="A1502" s="36"/>
      <c r="B1502" s="37"/>
      <c r="C1502" s="38"/>
      <c r="D1502" s="212" t="s">
        <v>178</v>
      </c>
      <c r="E1502" s="38"/>
      <c r="F1502" s="213" t="s">
        <v>1519</v>
      </c>
      <c r="G1502" s="38"/>
      <c r="H1502" s="38"/>
      <c r="I1502" s="214"/>
      <c r="J1502" s="38"/>
      <c r="K1502" s="38"/>
      <c r="L1502" s="41"/>
      <c r="M1502" s="215"/>
      <c r="N1502" s="216"/>
      <c r="O1502" s="66"/>
      <c r="P1502" s="66"/>
      <c r="Q1502" s="66"/>
      <c r="R1502" s="66"/>
      <c r="S1502" s="66"/>
      <c r="T1502" s="67"/>
      <c r="U1502" s="36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T1502" s="19" t="s">
        <v>178</v>
      </c>
      <c r="AU1502" s="19" t="s">
        <v>86</v>
      </c>
    </row>
    <row r="1503" spans="2:51" s="13" customFormat="1" ht="10">
      <c r="B1503" s="190"/>
      <c r="C1503" s="191"/>
      <c r="D1503" s="192" t="s">
        <v>165</v>
      </c>
      <c r="E1503" s="193" t="s">
        <v>19</v>
      </c>
      <c r="F1503" s="194" t="s">
        <v>166</v>
      </c>
      <c r="G1503" s="191"/>
      <c r="H1503" s="193" t="s">
        <v>19</v>
      </c>
      <c r="I1503" s="195"/>
      <c r="J1503" s="191"/>
      <c r="K1503" s="191"/>
      <c r="L1503" s="196"/>
      <c r="M1503" s="197"/>
      <c r="N1503" s="198"/>
      <c r="O1503" s="198"/>
      <c r="P1503" s="198"/>
      <c r="Q1503" s="198"/>
      <c r="R1503" s="198"/>
      <c r="S1503" s="198"/>
      <c r="T1503" s="199"/>
      <c r="AT1503" s="200" t="s">
        <v>165</v>
      </c>
      <c r="AU1503" s="200" t="s">
        <v>86</v>
      </c>
      <c r="AV1503" s="13" t="s">
        <v>84</v>
      </c>
      <c r="AW1503" s="13" t="s">
        <v>37</v>
      </c>
      <c r="AX1503" s="13" t="s">
        <v>76</v>
      </c>
      <c r="AY1503" s="200" t="s">
        <v>157</v>
      </c>
    </row>
    <row r="1504" spans="2:51" s="13" customFormat="1" ht="10">
      <c r="B1504" s="190"/>
      <c r="C1504" s="191"/>
      <c r="D1504" s="192" t="s">
        <v>165</v>
      </c>
      <c r="E1504" s="193" t="s">
        <v>19</v>
      </c>
      <c r="F1504" s="194" t="s">
        <v>1520</v>
      </c>
      <c r="G1504" s="191"/>
      <c r="H1504" s="193" t="s">
        <v>19</v>
      </c>
      <c r="I1504" s="195"/>
      <c r="J1504" s="191"/>
      <c r="K1504" s="191"/>
      <c r="L1504" s="196"/>
      <c r="M1504" s="197"/>
      <c r="N1504" s="198"/>
      <c r="O1504" s="198"/>
      <c r="P1504" s="198"/>
      <c r="Q1504" s="198"/>
      <c r="R1504" s="198"/>
      <c r="S1504" s="198"/>
      <c r="T1504" s="199"/>
      <c r="AT1504" s="200" t="s">
        <v>165</v>
      </c>
      <c r="AU1504" s="200" t="s">
        <v>86</v>
      </c>
      <c r="AV1504" s="13" t="s">
        <v>84</v>
      </c>
      <c r="AW1504" s="13" t="s">
        <v>37</v>
      </c>
      <c r="AX1504" s="13" t="s">
        <v>76</v>
      </c>
      <c r="AY1504" s="200" t="s">
        <v>157</v>
      </c>
    </row>
    <row r="1505" spans="2:51" s="14" customFormat="1" ht="10">
      <c r="B1505" s="201"/>
      <c r="C1505" s="202"/>
      <c r="D1505" s="192" t="s">
        <v>165</v>
      </c>
      <c r="E1505" s="203" t="s">
        <v>19</v>
      </c>
      <c r="F1505" s="204" t="s">
        <v>1521</v>
      </c>
      <c r="G1505" s="202"/>
      <c r="H1505" s="205">
        <v>2</v>
      </c>
      <c r="I1505" s="206"/>
      <c r="J1505" s="202"/>
      <c r="K1505" s="202"/>
      <c r="L1505" s="207"/>
      <c r="M1505" s="208"/>
      <c r="N1505" s="209"/>
      <c r="O1505" s="209"/>
      <c r="P1505" s="209"/>
      <c r="Q1505" s="209"/>
      <c r="R1505" s="209"/>
      <c r="S1505" s="209"/>
      <c r="T1505" s="210"/>
      <c r="AT1505" s="211" t="s">
        <v>165</v>
      </c>
      <c r="AU1505" s="211" t="s">
        <v>86</v>
      </c>
      <c r="AV1505" s="14" t="s">
        <v>86</v>
      </c>
      <c r="AW1505" s="14" t="s">
        <v>37</v>
      </c>
      <c r="AX1505" s="14" t="s">
        <v>76</v>
      </c>
      <c r="AY1505" s="211" t="s">
        <v>157</v>
      </c>
    </row>
    <row r="1506" spans="2:51" s="14" customFormat="1" ht="10">
      <c r="B1506" s="201"/>
      <c r="C1506" s="202"/>
      <c r="D1506" s="192" t="s">
        <v>165</v>
      </c>
      <c r="E1506" s="203" t="s">
        <v>19</v>
      </c>
      <c r="F1506" s="204" t="s">
        <v>1522</v>
      </c>
      <c r="G1506" s="202"/>
      <c r="H1506" s="205">
        <v>4</v>
      </c>
      <c r="I1506" s="206"/>
      <c r="J1506" s="202"/>
      <c r="K1506" s="202"/>
      <c r="L1506" s="207"/>
      <c r="M1506" s="208"/>
      <c r="N1506" s="209"/>
      <c r="O1506" s="209"/>
      <c r="P1506" s="209"/>
      <c r="Q1506" s="209"/>
      <c r="R1506" s="209"/>
      <c r="S1506" s="209"/>
      <c r="T1506" s="210"/>
      <c r="AT1506" s="211" t="s">
        <v>165</v>
      </c>
      <c r="AU1506" s="211" t="s">
        <v>86</v>
      </c>
      <c r="AV1506" s="14" t="s">
        <v>86</v>
      </c>
      <c r="AW1506" s="14" t="s">
        <v>37</v>
      </c>
      <c r="AX1506" s="14" t="s">
        <v>76</v>
      </c>
      <c r="AY1506" s="211" t="s">
        <v>157</v>
      </c>
    </row>
    <row r="1507" spans="2:51" s="15" customFormat="1" ht="10">
      <c r="B1507" s="217"/>
      <c r="C1507" s="218"/>
      <c r="D1507" s="192" t="s">
        <v>165</v>
      </c>
      <c r="E1507" s="219" t="s">
        <v>19</v>
      </c>
      <c r="F1507" s="220" t="s">
        <v>183</v>
      </c>
      <c r="G1507" s="218"/>
      <c r="H1507" s="221">
        <v>6</v>
      </c>
      <c r="I1507" s="222"/>
      <c r="J1507" s="218"/>
      <c r="K1507" s="218"/>
      <c r="L1507" s="223"/>
      <c r="M1507" s="224"/>
      <c r="N1507" s="225"/>
      <c r="O1507" s="225"/>
      <c r="P1507" s="225"/>
      <c r="Q1507" s="225"/>
      <c r="R1507" s="225"/>
      <c r="S1507" s="225"/>
      <c r="T1507" s="226"/>
      <c r="AT1507" s="227" t="s">
        <v>165</v>
      </c>
      <c r="AU1507" s="227" t="s">
        <v>86</v>
      </c>
      <c r="AV1507" s="15" t="s">
        <v>163</v>
      </c>
      <c r="AW1507" s="15" t="s">
        <v>37</v>
      </c>
      <c r="AX1507" s="15" t="s">
        <v>84</v>
      </c>
      <c r="AY1507" s="227" t="s">
        <v>157</v>
      </c>
    </row>
    <row r="1508" spans="1:65" s="2" customFormat="1" ht="14.4" customHeight="1">
      <c r="A1508" s="36"/>
      <c r="B1508" s="37"/>
      <c r="C1508" s="176" t="s">
        <v>1523</v>
      </c>
      <c r="D1508" s="176" t="s">
        <v>159</v>
      </c>
      <c r="E1508" s="177" t="s">
        <v>1524</v>
      </c>
      <c r="F1508" s="178" t="s">
        <v>1525</v>
      </c>
      <c r="G1508" s="179" t="s">
        <v>162</v>
      </c>
      <c r="H1508" s="180">
        <v>13</v>
      </c>
      <c r="I1508" s="181"/>
      <c r="J1508" s="182">
        <f>ROUND(I1508*H1508,2)</f>
        <v>0</v>
      </c>
      <c r="K1508" s="183"/>
      <c r="L1508" s="41"/>
      <c r="M1508" s="184" t="s">
        <v>19</v>
      </c>
      <c r="N1508" s="185" t="s">
        <v>47</v>
      </c>
      <c r="O1508" s="66"/>
      <c r="P1508" s="186">
        <f>O1508*H1508</f>
        <v>0</v>
      </c>
      <c r="Q1508" s="186">
        <v>0</v>
      </c>
      <c r="R1508" s="186">
        <f>Q1508*H1508</f>
        <v>0</v>
      </c>
      <c r="S1508" s="186">
        <v>0.075</v>
      </c>
      <c r="T1508" s="187">
        <f>S1508*H1508</f>
        <v>0.975</v>
      </c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R1508" s="188" t="s">
        <v>163</v>
      </c>
      <c r="AT1508" s="188" t="s">
        <v>159</v>
      </c>
      <c r="AU1508" s="188" t="s">
        <v>86</v>
      </c>
      <c r="AY1508" s="19" t="s">
        <v>157</v>
      </c>
      <c r="BE1508" s="189">
        <f>IF(N1508="základní",J1508,0)</f>
        <v>0</v>
      </c>
      <c r="BF1508" s="189">
        <f>IF(N1508="snížená",J1508,0)</f>
        <v>0</v>
      </c>
      <c r="BG1508" s="189">
        <f>IF(N1508="zákl. přenesená",J1508,0)</f>
        <v>0</v>
      </c>
      <c r="BH1508" s="189">
        <f>IF(N1508="sníž. přenesená",J1508,0)</f>
        <v>0</v>
      </c>
      <c r="BI1508" s="189">
        <f>IF(N1508="nulová",J1508,0)</f>
        <v>0</v>
      </c>
      <c r="BJ1508" s="19" t="s">
        <v>84</v>
      </c>
      <c r="BK1508" s="189">
        <f>ROUND(I1508*H1508,2)</f>
        <v>0</v>
      </c>
      <c r="BL1508" s="19" t="s">
        <v>163</v>
      </c>
      <c r="BM1508" s="188" t="s">
        <v>1526</v>
      </c>
    </row>
    <row r="1509" spans="1:47" s="2" customFormat="1" ht="10">
      <c r="A1509" s="36"/>
      <c r="B1509" s="37"/>
      <c r="C1509" s="38"/>
      <c r="D1509" s="212" t="s">
        <v>178</v>
      </c>
      <c r="E1509" s="38"/>
      <c r="F1509" s="213" t="s">
        <v>1527</v>
      </c>
      <c r="G1509" s="38"/>
      <c r="H1509" s="38"/>
      <c r="I1509" s="214"/>
      <c r="J1509" s="38"/>
      <c r="K1509" s="38"/>
      <c r="L1509" s="41"/>
      <c r="M1509" s="215"/>
      <c r="N1509" s="216"/>
      <c r="O1509" s="66"/>
      <c r="P1509" s="66"/>
      <c r="Q1509" s="66"/>
      <c r="R1509" s="66"/>
      <c r="S1509" s="66"/>
      <c r="T1509" s="67"/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T1509" s="19" t="s">
        <v>178</v>
      </c>
      <c r="AU1509" s="19" t="s">
        <v>86</v>
      </c>
    </row>
    <row r="1510" spans="2:51" s="13" customFormat="1" ht="10">
      <c r="B1510" s="190"/>
      <c r="C1510" s="191"/>
      <c r="D1510" s="192" t="s">
        <v>165</v>
      </c>
      <c r="E1510" s="193" t="s">
        <v>19</v>
      </c>
      <c r="F1510" s="194" t="s">
        <v>166</v>
      </c>
      <c r="G1510" s="191"/>
      <c r="H1510" s="193" t="s">
        <v>19</v>
      </c>
      <c r="I1510" s="195"/>
      <c r="J1510" s="191"/>
      <c r="K1510" s="191"/>
      <c r="L1510" s="196"/>
      <c r="M1510" s="197"/>
      <c r="N1510" s="198"/>
      <c r="O1510" s="198"/>
      <c r="P1510" s="198"/>
      <c r="Q1510" s="198"/>
      <c r="R1510" s="198"/>
      <c r="S1510" s="198"/>
      <c r="T1510" s="199"/>
      <c r="AT1510" s="200" t="s">
        <v>165</v>
      </c>
      <c r="AU1510" s="200" t="s">
        <v>86</v>
      </c>
      <c r="AV1510" s="13" t="s">
        <v>84</v>
      </c>
      <c r="AW1510" s="13" t="s">
        <v>37</v>
      </c>
      <c r="AX1510" s="13" t="s">
        <v>76</v>
      </c>
      <c r="AY1510" s="200" t="s">
        <v>157</v>
      </c>
    </row>
    <row r="1511" spans="2:51" s="13" customFormat="1" ht="10">
      <c r="B1511" s="190"/>
      <c r="C1511" s="191"/>
      <c r="D1511" s="192" t="s">
        <v>165</v>
      </c>
      <c r="E1511" s="193" t="s">
        <v>19</v>
      </c>
      <c r="F1511" s="194" t="s">
        <v>1520</v>
      </c>
      <c r="G1511" s="191"/>
      <c r="H1511" s="193" t="s">
        <v>19</v>
      </c>
      <c r="I1511" s="195"/>
      <c r="J1511" s="191"/>
      <c r="K1511" s="191"/>
      <c r="L1511" s="196"/>
      <c r="M1511" s="197"/>
      <c r="N1511" s="198"/>
      <c r="O1511" s="198"/>
      <c r="P1511" s="198"/>
      <c r="Q1511" s="198"/>
      <c r="R1511" s="198"/>
      <c r="S1511" s="198"/>
      <c r="T1511" s="199"/>
      <c r="AT1511" s="200" t="s">
        <v>165</v>
      </c>
      <c r="AU1511" s="200" t="s">
        <v>86</v>
      </c>
      <c r="AV1511" s="13" t="s">
        <v>84</v>
      </c>
      <c r="AW1511" s="13" t="s">
        <v>37</v>
      </c>
      <c r="AX1511" s="13" t="s">
        <v>76</v>
      </c>
      <c r="AY1511" s="200" t="s">
        <v>157</v>
      </c>
    </row>
    <row r="1512" spans="2:51" s="14" customFormat="1" ht="10">
      <c r="B1512" s="201"/>
      <c r="C1512" s="202"/>
      <c r="D1512" s="192" t="s">
        <v>165</v>
      </c>
      <c r="E1512" s="203" t="s">
        <v>19</v>
      </c>
      <c r="F1512" s="204" t="s">
        <v>1528</v>
      </c>
      <c r="G1512" s="202"/>
      <c r="H1512" s="205">
        <v>4</v>
      </c>
      <c r="I1512" s="206"/>
      <c r="J1512" s="202"/>
      <c r="K1512" s="202"/>
      <c r="L1512" s="207"/>
      <c r="M1512" s="208"/>
      <c r="N1512" s="209"/>
      <c r="O1512" s="209"/>
      <c r="P1512" s="209"/>
      <c r="Q1512" s="209"/>
      <c r="R1512" s="209"/>
      <c r="S1512" s="209"/>
      <c r="T1512" s="210"/>
      <c r="AT1512" s="211" t="s">
        <v>165</v>
      </c>
      <c r="AU1512" s="211" t="s">
        <v>86</v>
      </c>
      <c r="AV1512" s="14" t="s">
        <v>86</v>
      </c>
      <c r="AW1512" s="14" t="s">
        <v>37</v>
      </c>
      <c r="AX1512" s="14" t="s">
        <v>76</v>
      </c>
      <c r="AY1512" s="211" t="s">
        <v>157</v>
      </c>
    </row>
    <row r="1513" spans="2:51" s="14" customFormat="1" ht="10">
      <c r="B1513" s="201"/>
      <c r="C1513" s="202"/>
      <c r="D1513" s="192" t="s">
        <v>165</v>
      </c>
      <c r="E1513" s="203" t="s">
        <v>19</v>
      </c>
      <c r="F1513" s="204" t="s">
        <v>1529</v>
      </c>
      <c r="G1513" s="202"/>
      <c r="H1513" s="205">
        <v>9</v>
      </c>
      <c r="I1513" s="206"/>
      <c r="J1513" s="202"/>
      <c r="K1513" s="202"/>
      <c r="L1513" s="207"/>
      <c r="M1513" s="208"/>
      <c r="N1513" s="209"/>
      <c r="O1513" s="209"/>
      <c r="P1513" s="209"/>
      <c r="Q1513" s="209"/>
      <c r="R1513" s="209"/>
      <c r="S1513" s="209"/>
      <c r="T1513" s="210"/>
      <c r="AT1513" s="211" t="s">
        <v>165</v>
      </c>
      <c r="AU1513" s="211" t="s">
        <v>86</v>
      </c>
      <c r="AV1513" s="14" t="s">
        <v>86</v>
      </c>
      <c r="AW1513" s="14" t="s">
        <v>37</v>
      </c>
      <c r="AX1513" s="14" t="s">
        <v>76</v>
      </c>
      <c r="AY1513" s="211" t="s">
        <v>157</v>
      </c>
    </row>
    <row r="1514" spans="2:51" s="15" customFormat="1" ht="10">
      <c r="B1514" s="217"/>
      <c r="C1514" s="218"/>
      <c r="D1514" s="192" t="s">
        <v>165</v>
      </c>
      <c r="E1514" s="219" t="s">
        <v>19</v>
      </c>
      <c r="F1514" s="220" t="s">
        <v>183</v>
      </c>
      <c r="G1514" s="218"/>
      <c r="H1514" s="221">
        <v>13</v>
      </c>
      <c r="I1514" s="222"/>
      <c r="J1514" s="218"/>
      <c r="K1514" s="218"/>
      <c r="L1514" s="223"/>
      <c r="M1514" s="224"/>
      <c r="N1514" s="225"/>
      <c r="O1514" s="225"/>
      <c r="P1514" s="225"/>
      <c r="Q1514" s="225"/>
      <c r="R1514" s="225"/>
      <c r="S1514" s="225"/>
      <c r="T1514" s="226"/>
      <c r="AT1514" s="227" t="s">
        <v>165</v>
      </c>
      <c r="AU1514" s="227" t="s">
        <v>86</v>
      </c>
      <c r="AV1514" s="15" t="s">
        <v>163</v>
      </c>
      <c r="AW1514" s="15" t="s">
        <v>37</v>
      </c>
      <c r="AX1514" s="15" t="s">
        <v>84</v>
      </c>
      <c r="AY1514" s="227" t="s">
        <v>157</v>
      </c>
    </row>
    <row r="1515" spans="1:65" s="2" customFormat="1" ht="14.4" customHeight="1">
      <c r="A1515" s="36"/>
      <c r="B1515" s="37"/>
      <c r="C1515" s="176" t="s">
        <v>1530</v>
      </c>
      <c r="D1515" s="176" t="s">
        <v>159</v>
      </c>
      <c r="E1515" s="177" t="s">
        <v>1531</v>
      </c>
      <c r="F1515" s="178" t="s">
        <v>1532</v>
      </c>
      <c r="G1515" s="179" t="s">
        <v>162</v>
      </c>
      <c r="H1515" s="180">
        <v>2</v>
      </c>
      <c r="I1515" s="181"/>
      <c r="J1515" s="182">
        <f>ROUND(I1515*H1515,2)</f>
        <v>0</v>
      </c>
      <c r="K1515" s="183"/>
      <c r="L1515" s="41"/>
      <c r="M1515" s="184" t="s">
        <v>19</v>
      </c>
      <c r="N1515" s="185" t="s">
        <v>47</v>
      </c>
      <c r="O1515" s="66"/>
      <c r="P1515" s="186">
        <f>O1515*H1515</f>
        <v>0</v>
      </c>
      <c r="Q1515" s="186">
        <v>0</v>
      </c>
      <c r="R1515" s="186">
        <f>Q1515*H1515</f>
        <v>0</v>
      </c>
      <c r="S1515" s="186">
        <v>0.087</v>
      </c>
      <c r="T1515" s="187">
        <f>S1515*H1515</f>
        <v>0.174</v>
      </c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R1515" s="188" t="s">
        <v>163</v>
      </c>
      <c r="AT1515" s="188" t="s">
        <v>159</v>
      </c>
      <c r="AU1515" s="188" t="s">
        <v>86</v>
      </c>
      <c r="AY1515" s="19" t="s">
        <v>157</v>
      </c>
      <c r="BE1515" s="189">
        <f>IF(N1515="základní",J1515,0)</f>
        <v>0</v>
      </c>
      <c r="BF1515" s="189">
        <f>IF(N1515="snížená",J1515,0)</f>
        <v>0</v>
      </c>
      <c r="BG1515" s="189">
        <f>IF(N1515="zákl. přenesená",J1515,0)</f>
        <v>0</v>
      </c>
      <c r="BH1515" s="189">
        <f>IF(N1515="sníž. přenesená",J1515,0)</f>
        <v>0</v>
      </c>
      <c r="BI1515" s="189">
        <f>IF(N1515="nulová",J1515,0)</f>
        <v>0</v>
      </c>
      <c r="BJ1515" s="19" t="s">
        <v>84</v>
      </c>
      <c r="BK1515" s="189">
        <f>ROUND(I1515*H1515,2)</f>
        <v>0</v>
      </c>
      <c r="BL1515" s="19" t="s">
        <v>163</v>
      </c>
      <c r="BM1515" s="188" t="s">
        <v>1533</v>
      </c>
    </row>
    <row r="1516" spans="1:47" s="2" customFormat="1" ht="10">
      <c r="A1516" s="36"/>
      <c r="B1516" s="37"/>
      <c r="C1516" s="38"/>
      <c r="D1516" s="212" t="s">
        <v>178</v>
      </c>
      <c r="E1516" s="38"/>
      <c r="F1516" s="213" t="s">
        <v>1534</v>
      </c>
      <c r="G1516" s="38"/>
      <c r="H1516" s="38"/>
      <c r="I1516" s="214"/>
      <c r="J1516" s="38"/>
      <c r="K1516" s="38"/>
      <c r="L1516" s="41"/>
      <c r="M1516" s="215"/>
      <c r="N1516" s="216"/>
      <c r="O1516" s="66"/>
      <c r="P1516" s="66"/>
      <c r="Q1516" s="66"/>
      <c r="R1516" s="66"/>
      <c r="S1516" s="66"/>
      <c r="T1516" s="67"/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T1516" s="19" t="s">
        <v>178</v>
      </c>
      <c r="AU1516" s="19" t="s">
        <v>86</v>
      </c>
    </row>
    <row r="1517" spans="2:51" s="13" customFormat="1" ht="10">
      <c r="B1517" s="190"/>
      <c r="C1517" s="191"/>
      <c r="D1517" s="192" t="s">
        <v>165</v>
      </c>
      <c r="E1517" s="193" t="s">
        <v>19</v>
      </c>
      <c r="F1517" s="194" t="s">
        <v>166</v>
      </c>
      <c r="G1517" s="191"/>
      <c r="H1517" s="193" t="s">
        <v>19</v>
      </c>
      <c r="I1517" s="195"/>
      <c r="J1517" s="191"/>
      <c r="K1517" s="191"/>
      <c r="L1517" s="196"/>
      <c r="M1517" s="197"/>
      <c r="N1517" s="198"/>
      <c r="O1517" s="198"/>
      <c r="P1517" s="198"/>
      <c r="Q1517" s="198"/>
      <c r="R1517" s="198"/>
      <c r="S1517" s="198"/>
      <c r="T1517" s="199"/>
      <c r="AT1517" s="200" t="s">
        <v>165</v>
      </c>
      <c r="AU1517" s="200" t="s">
        <v>86</v>
      </c>
      <c r="AV1517" s="13" t="s">
        <v>84</v>
      </c>
      <c r="AW1517" s="13" t="s">
        <v>37</v>
      </c>
      <c r="AX1517" s="13" t="s">
        <v>76</v>
      </c>
      <c r="AY1517" s="200" t="s">
        <v>157</v>
      </c>
    </row>
    <row r="1518" spans="2:51" s="13" customFormat="1" ht="10">
      <c r="B1518" s="190"/>
      <c r="C1518" s="191"/>
      <c r="D1518" s="192" t="s">
        <v>165</v>
      </c>
      <c r="E1518" s="193" t="s">
        <v>19</v>
      </c>
      <c r="F1518" s="194" t="s">
        <v>1520</v>
      </c>
      <c r="G1518" s="191"/>
      <c r="H1518" s="193" t="s">
        <v>19</v>
      </c>
      <c r="I1518" s="195"/>
      <c r="J1518" s="191"/>
      <c r="K1518" s="191"/>
      <c r="L1518" s="196"/>
      <c r="M1518" s="197"/>
      <c r="N1518" s="198"/>
      <c r="O1518" s="198"/>
      <c r="P1518" s="198"/>
      <c r="Q1518" s="198"/>
      <c r="R1518" s="198"/>
      <c r="S1518" s="198"/>
      <c r="T1518" s="199"/>
      <c r="AT1518" s="200" t="s">
        <v>165</v>
      </c>
      <c r="AU1518" s="200" t="s">
        <v>86</v>
      </c>
      <c r="AV1518" s="13" t="s">
        <v>84</v>
      </c>
      <c r="AW1518" s="13" t="s">
        <v>37</v>
      </c>
      <c r="AX1518" s="13" t="s">
        <v>76</v>
      </c>
      <c r="AY1518" s="200" t="s">
        <v>157</v>
      </c>
    </row>
    <row r="1519" spans="2:51" s="14" customFormat="1" ht="10">
      <c r="B1519" s="201"/>
      <c r="C1519" s="202"/>
      <c r="D1519" s="192" t="s">
        <v>165</v>
      </c>
      <c r="E1519" s="203" t="s">
        <v>19</v>
      </c>
      <c r="F1519" s="204" t="s">
        <v>1535</v>
      </c>
      <c r="G1519" s="202"/>
      <c r="H1519" s="205">
        <v>2</v>
      </c>
      <c r="I1519" s="206"/>
      <c r="J1519" s="202"/>
      <c r="K1519" s="202"/>
      <c r="L1519" s="207"/>
      <c r="M1519" s="208"/>
      <c r="N1519" s="209"/>
      <c r="O1519" s="209"/>
      <c r="P1519" s="209"/>
      <c r="Q1519" s="209"/>
      <c r="R1519" s="209"/>
      <c r="S1519" s="209"/>
      <c r="T1519" s="210"/>
      <c r="AT1519" s="211" t="s">
        <v>165</v>
      </c>
      <c r="AU1519" s="211" t="s">
        <v>86</v>
      </c>
      <c r="AV1519" s="14" t="s">
        <v>86</v>
      </c>
      <c r="AW1519" s="14" t="s">
        <v>37</v>
      </c>
      <c r="AX1519" s="14" t="s">
        <v>76</v>
      </c>
      <c r="AY1519" s="211" t="s">
        <v>157</v>
      </c>
    </row>
    <row r="1520" spans="2:51" s="15" customFormat="1" ht="10">
      <c r="B1520" s="217"/>
      <c r="C1520" s="218"/>
      <c r="D1520" s="192" t="s">
        <v>165</v>
      </c>
      <c r="E1520" s="219" t="s">
        <v>19</v>
      </c>
      <c r="F1520" s="220" t="s">
        <v>183</v>
      </c>
      <c r="G1520" s="218"/>
      <c r="H1520" s="221">
        <v>2</v>
      </c>
      <c r="I1520" s="222"/>
      <c r="J1520" s="218"/>
      <c r="K1520" s="218"/>
      <c r="L1520" s="223"/>
      <c r="M1520" s="224"/>
      <c r="N1520" s="225"/>
      <c r="O1520" s="225"/>
      <c r="P1520" s="225"/>
      <c r="Q1520" s="225"/>
      <c r="R1520" s="225"/>
      <c r="S1520" s="225"/>
      <c r="T1520" s="226"/>
      <c r="AT1520" s="227" t="s">
        <v>165</v>
      </c>
      <c r="AU1520" s="227" t="s">
        <v>86</v>
      </c>
      <c r="AV1520" s="15" t="s">
        <v>163</v>
      </c>
      <c r="AW1520" s="15" t="s">
        <v>37</v>
      </c>
      <c r="AX1520" s="15" t="s">
        <v>84</v>
      </c>
      <c r="AY1520" s="227" t="s">
        <v>157</v>
      </c>
    </row>
    <row r="1521" spans="1:65" s="2" customFormat="1" ht="30" customHeight="1">
      <c r="A1521" s="36"/>
      <c r="B1521" s="37"/>
      <c r="C1521" s="176" t="s">
        <v>1536</v>
      </c>
      <c r="D1521" s="176" t="s">
        <v>159</v>
      </c>
      <c r="E1521" s="177" t="s">
        <v>1537</v>
      </c>
      <c r="F1521" s="178" t="s">
        <v>1538</v>
      </c>
      <c r="G1521" s="179" t="s">
        <v>224</v>
      </c>
      <c r="H1521" s="180">
        <v>11.707</v>
      </c>
      <c r="I1521" s="181"/>
      <c r="J1521" s="182">
        <f>ROUND(I1521*H1521,2)</f>
        <v>0</v>
      </c>
      <c r="K1521" s="183"/>
      <c r="L1521" s="41"/>
      <c r="M1521" s="184" t="s">
        <v>19</v>
      </c>
      <c r="N1521" s="185" t="s">
        <v>47</v>
      </c>
      <c r="O1521" s="66"/>
      <c r="P1521" s="186">
        <f>O1521*H1521</f>
        <v>0</v>
      </c>
      <c r="Q1521" s="186">
        <v>0</v>
      </c>
      <c r="R1521" s="186">
        <f>Q1521*H1521</f>
        <v>0</v>
      </c>
      <c r="S1521" s="186">
        <v>0.05</v>
      </c>
      <c r="T1521" s="187">
        <f>S1521*H1521</f>
        <v>0.58535</v>
      </c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R1521" s="188" t="s">
        <v>163</v>
      </c>
      <c r="AT1521" s="188" t="s">
        <v>159</v>
      </c>
      <c r="AU1521" s="188" t="s">
        <v>86</v>
      </c>
      <c r="AY1521" s="19" t="s">
        <v>157</v>
      </c>
      <c r="BE1521" s="189">
        <f>IF(N1521="základní",J1521,0)</f>
        <v>0</v>
      </c>
      <c r="BF1521" s="189">
        <f>IF(N1521="snížená",J1521,0)</f>
        <v>0</v>
      </c>
      <c r="BG1521" s="189">
        <f>IF(N1521="zákl. přenesená",J1521,0)</f>
        <v>0</v>
      </c>
      <c r="BH1521" s="189">
        <f>IF(N1521="sníž. přenesená",J1521,0)</f>
        <v>0</v>
      </c>
      <c r="BI1521" s="189">
        <f>IF(N1521="nulová",J1521,0)</f>
        <v>0</v>
      </c>
      <c r="BJ1521" s="19" t="s">
        <v>84</v>
      </c>
      <c r="BK1521" s="189">
        <f>ROUND(I1521*H1521,2)</f>
        <v>0</v>
      </c>
      <c r="BL1521" s="19" t="s">
        <v>163</v>
      </c>
      <c r="BM1521" s="188" t="s">
        <v>1539</v>
      </c>
    </row>
    <row r="1522" spans="1:47" s="2" customFormat="1" ht="10">
      <c r="A1522" s="36"/>
      <c r="B1522" s="37"/>
      <c r="C1522" s="38"/>
      <c r="D1522" s="212" t="s">
        <v>178</v>
      </c>
      <c r="E1522" s="38"/>
      <c r="F1522" s="213" t="s">
        <v>1540</v>
      </c>
      <c r="G1522" s="38"/>
      <c r="H1522" s="38"/>
      <c r="I1522" s="214"/>
      <c r="J1522" s="38"/>
      <c r="K1522" s="38"/>
      <c r="L1522" s="41"/>
      <c r="M1522" s="215"/>
      <c r="N1522" s="216"/>
      <c r="O1522" s="66"/>
      <c r="P1522" s="66"/>
      <c r="Q1522" s="66"/>
      <c r="R1522" s="66"/>
      <c r="S1522" s="66"/>
      <c r="T1522" s="67"/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T1522" s="19" t="s">
        <v>178</v>
      </c>
      <c r="AU1522" s="19" t="s">
        <v>86</v>
      </c>
    </row>
    <row r="1523" spans="2:51" s="13" customFormat="1" ht="10">
      <c r="B1523" s="190"/>
      <c r="C1523" s="191"/>
      <c r="D1523" s="192" t="s">
        <v>165</v>
      </c>
      <c r="E1523" s="193" t="s">
        <v>19</v>
      </c>
      <c r="F1523" s="194" t="s">
        <v>166</v>
      </c>
      <c r="G1523" s="191"/>
      <c r="H1523" s="193" t="s">
        <v>19</v>
      </c>
      <c r="I1523" s="195"/>
      <c r="J1523" s="191"/>
      <c r="K1523" s="191"/>
      <c r="L1523" s="196"/>
      <c r="M1523" s="197"/>
      <c r="N1523" s="198"/>
      <c r="O1523" s="198"/>
      <c r="P1523" s="198"/>
      <c r="Q1523" s="198"/>
      <c r="R1523" s="198"/>
      <c r="S1523" s="198"/>
      <c r="T1523" s="199"/>
      <c r="AT1523" s="200" t="s">
        <v>165</v>
      </c>
      <c r="AU1523" s="200" t="s">
        <v>86</v>
      </c>
      <c r="AV1523" s="13" t="s">
        <v>84</v>
      </c>
      <c r="AW1523" s="13" t="s">
        <v>37</v>
      </c>
      <c r="AX1523" s="13" t="s">
        <v>76</v>
      </c>
      <c r="AY1523" s="200" t="s">
        <v>157</v>
      </c>
    </row>
    <row r="1524" spans="2:51" s="13" customFormat="1" ht="10">
      <c r="B1524" s="190"/>
      <c r="C1524" s="191"/>
      <c r="D1524" s="192" t="s">
        <v>165</v>
      </c>
      <c r="E1524" s="193" t="s">
        <v>19</v>
      </c>
      <c r="F1524" s="194" t="s">
        <v>180</v>
      </c>
      <c r="G1524" s="191"/>
      <c r="H1524" s="193" t="s">
        <v>19</v>
      </c>
      <c r="I1524" s="195"/>
      <c r="J1524" s="191"/>
      <c r="K1524" s="191"/>
      <c r="L1524" s="196"/>
      <c r="M1524" s="197"/>
      <c r="N1524" s="198"/>
      <c r="O1524" s="198"/>
      <c r="P1524" s="198"/>
      <c r="Q1524" s="198"/>
      <c r="R1524" s="198"/>
      <c r="S1524" s="198"/>
      <c r="T1524" s="199"/>
      <c r="AT1524" s="200" t="s">
        <v>165</v>
      </c>
      <c r="AU1524" s="200" t="s">
        <v>86</v>
      </c>
      <c r="AV1524" s="13" t="s">
        <v>84</v>
      </c>
      <c r="AW1524" s="13" t="s">
        <v>37</v>
      </c>
      <c r="AX1524" s="13" t="s">
        <v>76</v>
      </c>
      <c r="AY1524" s="200" t="s">
        <v>157</v>
      </c>
    </row>
    <row r="1525" spans="2:51" s="14" customFormat="1" ht="10">
      <c r="B1525" s="201"/>
      <c r="C1525" s="202"/>
      <c r="D1525" s="192" t="s">
        <v>165</v>
      </c>
      <c r="E1525" s="203" t="s">
        <v>19</v>
      </c>
      <c r="F1525" s="204" t="s">
        <v>1541</v>
      </c>
      <c r="G1525" s="202"/>
      <c r="H1525" s="205">
        <v>11.707</v>
      </c>
      <c r="I1525" s="206"/>
      <c r="J1525" s="202"/>
      <c r="K1525" s="202"/>
      <c r="L1525" s="207"/>
      <c r="M1525" s="208"/>
      <c r="N1525" s="209"/>
      <c r="O1525" s="209"/>
      <c r="P1525" s="209"/>
      <c r="Q1525" s="209"/>
      <c r="R1525" s="209"/>
      <c r="S1525" s="209"/>
      <c r="T1525" s="210"/>
      <c r="AT1525" s="211" t="s">
        <v>165</v>
      </c>
      <c r="AU1525" s="211" t="s">
        <v>86</v>
      </c>
      <c r="AV1525" s="14" t="s">
        <v>86</v>
      </c>
      <c r="AW1525" s="14" t="s">
        <v>37</v>
      </c>
      <c r="AX1525" s="14" t="s">
        <v>76</v>
      </c>
      <c r="AY1525" s="211" t="s">
        <v>157</v>
      </c>
    </row>
    <row r="1526" spans="2:51" s="15" customFormat="1" ht="10">
      <c r="B1526" s="217"/>
      <c r="C1526" s="218"/>
      <c r="D1526" s="192" t="s">
        <v>165</v>
      </c>
      <c r="E1526" s="219" t="s">
        <v>19</v>
      </c>
      <c r="F1526" s="220" t="s">
        <v>183</v>
      </c>
      <c r="G1526" s="218"/>
      <c r="H1526" s="221">
        <v>11.707</v>
      </c>
      <c r="I1526" s="222"/>
      <c r="J1526" s="218"/>
      <c r="K1526" s="218"/>
      <c r="L1526" s="223"/>
      <c r="M1526" s="224"/>
      <c r="N1526" s="225"/>
      <c r="O1526" s="225"/>
      <c r="P1526" s="225"/>
      <c r="Q1526" s="225"/>
      <c r="R1526" s="225"/>
      <c r="S1526" s="225"/>
      <c r="T1526" s="226"/>
      <c r="AT1526" s="227" t="s">
        <v>165</v>
      </c>
      <c r="AU1526" s="227" t="s">
        <v>86</v>
      </c>
      <c r="AV1526" s="15" t="s">
        <v>163</v>
      </c>
      <c r="AW1526" s="15" t="s">
        <v>37</v>
      </c>
      <c r="AX1526" s="15" t="s">
        <v>84</v>
      </c>
      <c r="AY1526" s="227" t="s">
        <v>157</v>
      </c>
    </row>
    <row r="1527" spans="1:65" s="2" customFormat="1" ht="14.4" customHeight="1">
      <c r="A1527" s="36"/>
      <c r="B1527" s="37"/>
      <c r="C1527" s="176" t="s">
        <v>1542</v>
      </c>
      <c r="D1527" s="176" t="s">
        <v>159</v>
      </c>
      <c r="E1527" s="177" t="s">
        <v>1543</v>
      </c>
      <c r="F1527" s="178" t="s">
        <v>1544</v>
      </c>
      <c r="G1527" s="179" t="s">
        <v>224</v>
      </c>
      <c r="H1527" s="180">
        <v>14.66</v>
      </c>
      <c r="I1527" s="181"/>
      <c r="J1527" s="182">
        <f>ROUND(I1527*H1527,2)</f>
        <v>0</v>
      </c>
      <c r="K1527" s="183"/>
      <c r="L1527" s="41"/>
      <c r="M1527" s="184" t="s">
        <v>19</v>
      </c>
      <c r="N1527" s="185" t="s">
        <v>47</v>
      </c>
      <c r="O1527" s="66"/>
      <c r="P1527" s="186">
        <f>O1527*H1527</f>
        <v>0</v>
      </c>
      <c r="Q1527" s="186">
        <v>8E-05</v>
      </c>
      <c r="R1527" s="186">
        <f>Q1527*H1527</f>
        <v>0.0011728</v>
      </c>
      <c r="S1527" s="186">
        <v>0.018</v>
      </c>
      <c r="T1527" s="187">
        <f>S1527*H1527</f>
        <v>0.26388</v>
      </c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R1527" s="188" t="s">
        <v>163</v>
      </c>
      <c r="AT1527" s="188" t="s">
        <v>159</v>
      </c>
      <c r="AU1527" s="188" t="s">
        <v>86</v>
      </c>
      <c r="AY1527" s="19" t="s">
        <v>157</v>
      </c>
      <c r="BE1527" s="189">
        <f>IF(N1527="základní",J1527,0)</f>
        <v>0</v>
      </c>
      <c r="BF1527" s="189">
        <f>IF(N1527="snížená",J1527,0)</f>
        <v>0</v>
      </c>
      <c r="BG1527" s="189">
        <f>IF(N1527="zákl. přenesená",J1527,0)</f>
        <v>0</v>
      </c>
      <c r="BH1527" s="189">
        <f>IF(N1527="sníž. přenesená",J1527,0)</f>
        <v>0</v>
      </c>
      <c r="BI1527" s="189">
        <f>IF(N1527="nulová",J1527,0)</f>
        <v>0</v>
      </c>
      <c r="BJ1527" s="19" t="s">
        <v>84</v>
      </c>
      <c r="BK1527" s="189">
        <f>ROUND(I1527*H1527,2)</f>
        <v>0</v>
      </c>
      <c r="BL1527" s="19" t="s">
        <v>163</v>
      </c>
      <c r="BM1527" s="188" t="s">
        <v>1545</v>
      </c>
    </row>
    <row r="1528" spans="2:51" s="13" customFormat="1" ht="10">
      <c r="B1528" s="190"/>
      <c r="C1528" s="191"/>
      <c r="D1528" s="192" t="s">
        <v>165</v>
      </c>
      <c r="E1528" s="193" t="s">
        <v>19</v>
      </c>
      <c r="F1528" s="194" t="s">
        <v>166</v>
      </c>
      <c r="G1528" s="191"/>
      <c r="H1528" s="193" t="s">
        <v>19</v>
      </c>
      <c r="I1528" s="195"/>
      <c r="J1528" s="191"/>
      <c r="K1528" s="191"/>
      <c r="L1528" s="196"/>
      <c r="M1528" s="197"/>
      <c r="N1528" s="198"/>
      <c r="O1528" s="198"/>
      <c r="P1528" s="198"/>
      <c r="Q1528" s="198"/>
      <c r="R1528" s="198"/>
      <c r="S1528" s="198"/>
      <c r="T1528" s="199"/>
      <c r="AT1528" s="200" t="s">
        <v>165</v>
      </c>
      <c r="AU1528" s="200" t="s">
        <v>86</v>
      </c>
      <c r="AV1528" s="13" t="s">
        <v>84</v>
      </c>
      <c r="AW1528" s="13" t="s">
        <v>37</v>
      </c>
      <c r="AX1528" s="13" t="s">
        <v>76</v>
      </c>
      <c r="AY1528" s="200" t="s">
        <v>157</v>
      </c>
    </row>
    <row r="1529" spans="2:51" s="13" customFormat="1" ht="10">
      <c r="B1529" s="190"/>
      <c r="C1529" s="191"/>
      <c r="D1529" s="192" t="s">
        <v>165</v>
      </c>
      <c r="E1529" s="193" t="s">
        <v>19</v>
      </c>
      <c r="F1529" s="194" t="s">
        <v>1520</v>
      </c>
      <c r="G1529" s="191"/>
      <c r="H1529" s="193" t="s">
        <v>19</v>
      </c>
      <c r="I1529" s="195"/>
      <c r="J1529" s="191"/>
      <c r="K1529" s="191"/>
      <c r="L1529" s="196"/>
      <c r="M1529" s="197"/>
      <c r="N1529" s="198"/>
      <c r="O1529" s="198"/>
      <c r="P1529" s="198"/>
      <c r="Q1529" s="198"/>
      <c r="R1529" s="198"/>
      <c r="S1529" s="198"/>
      <c r="T1529" s="199"/>
      <c r="AT1529" s="200" t="s">
        <v>165</v>
      </c>
      <c r="AU1529" s="200" t="s">
        <v>86</v>
      </c>
      <c r="AV1529" s="13" t="s">
        <v>84</v>
      </c>
      <c r="AW1529" s="13" t="s">
        <v>37</v>
      </c>
      <c r="AX1529" s="13" t="s">
        <v>76</v>
      </c>
      <c r="AY1529" s="200" t="s">
        <v>157</v>
      </c>
    </row>
    <row r="1530" spans="2:51" s="14" customFormat="1" ht="10">
      <c r="B1530" s="201"/>
      <c r="C1530" s="202"/>
      <c r="D1530" s="192" t="s">
        <v>165</v>
      </c>
      <c r="E1530" s="203" t="s">
        <v>19</v>
      </c>
      <c r="F1530" s="204" t="s">
        <v>1546</v>
      </c>
      <c r="G1530" s="202"/>
      <c r="H1530" s="205">
        <v>9.59</v>
      </c>
      <c r="I1530" s="206"/>
      <c r="J1530" s="202"/>
      <c r="K1530" s="202"/>
      <c r="L1530" s="207"/>
      <c r="M1530" s="208"/>
      <c r="N1530" s="209"/>
      <c r="O1530" s="209"/>
      <c r="P1530" s="209"/>
      <c r="Q1530" s="209"/>
      <c r="R1530" s="209"/>
      <c r="S1530" s="209"/>
      <c r="T1530" s="210"/>
      <c r="AT1530" s="211" t="s">
        <v>165</v>
      </c>
      <c r="AU1530" s="211" t="s">
        <v>86</v>
      </c>
      <c r="AV1530" s="14" t="s">
        <v>86</v>
      </c>
      <c r="AW1530" s="14" t="s">
        <v>37</v>
      </c>
      <c r="AX1530" s="14" t="s">
        <v>76</v>
      </c>
      <c r="AY1530" s="211" t="s">
        <v>157</v>
      </c>
    </row>
    <row r="1531" spans="2:51" s="14" customFormat="1" ht="10">
      <c r="B1531" s="201"/>
      <c r="C1531" s="202"/>
      <c r="D1531" s="192" t="s">
        <v>165</v>
      </c>
      <c r="E1531" s="203" t="s">
        <v>19</v>
      </c>
      <c r="F1531" s="204" t="s">
        <v>1547</v>
      </c>
      <c r="G1531" s="202"/>
      <c r="H1531" s="205">
        <v>5.07</v>
      </c>
      <c r="I1531" s="206"/>
      <c r="J1531" s="202"/>
      <c r="K1531" s="202"/>
      <c r="L1531" s="207"/>
      <c r="M1531" s="208"/>
      <c r="N1531" s="209"/>
      <c r="O1531" s="209"/>
      <c r="P1531" s="209"/>
      <c r="Q1531" s="209"/>
      <c r="R1531" s="209"/>
      <c r="S1531" s="209"/>
      <c r="T1531" s="210"/>
      <c r="AT1531" s="211" t="s">
        <v>165</v>
      </c>
      <c r="AU1531" s="211" t="s">
        <v>86</v>
      </c>
      <c r="AV1531" s="14" t="s">
        <v>86</v>
      </c>
      <c r="AW1531" s="14" t="s">
        <v>37</v>
      </c>
      <c r="AX1531" s="14" t="s">
        <v>76</v>
      </c>
      <c r="AY1531" s="211" t="s">
        <v>157</v>
      </c>
    </row>
    <row r="1532" spans="2:51" s="15" customFormat="1" ht="10">
      <c r="B1532" s="217"/>
      <c r="C1532" s="218"/>
      <c r="D1532" s="192" t="s">
        <v>165</v>
      </c>
      <c r="E1532" s="219" t="s">
        <v>19</v>
      </c>
      <c r="F1532" s="220" t="s">
        <v>183</v>
      </c>
      <c r="G1532" s="218"/>
      <c r="H1532" s="221">
        <v>14.66</v>
      </c>
      <c r="I1532" s="222"/>
      <c r="J1532" s="218"/>
      <c r="K1532" s="218"/>
      <c r="L1532" s="223"/>
      <c r="M1532" s="224"/>
      <c r="N1532" s="225"/>
      <c r="O1532" s="225"/>
      <c r="P1532" s="225"/>
      <c r="Q1532" s="225"/>
      <c r="R1532" s="225"/>
      <c r="S1532" s="225"/>
      <c r="T1532" s="226"/>
      <c r="AT1532" s="227" t="s">
        <v>165</v>
      </c>
      <c r="AU1532" s="227" t="s">
        <v>86</v>
      </c>
      <c r="AV1532" s="15" t="s">
        <v>163</v>
      </c>
      <c r="AW1532" s="15" t="s">
        <v>37</v>
      </c>
      <c r="AX1532" s="15" t="s">
        <v>84</v>
      </c>
      <c r="AY1532" s="227" t="s">
        <v>157</v>
      </c>
    </row>
    <row r="1533" spans="1:65" s="2" customFormat="1" ht="14.4" customHeight="1">
      <c r="A1533" s="36"/>
      <c r="B1533" s="37"/>
      <c r="C1533" s="176" t="s">
        <v>1548</v>
      </c>
      <c r="D1533" s="176" t="s">
        <v>159</v>
      </c>
      <c r="E1533" s="177" t="s">
        <v>1549</v>
      </c>
      <c r="F1533" s="178" t="s">
        <v>1550</v>
      </c>
      <c r="G1533" s="179" t="s">
        <v>176</v>
      </c>
      <c r="H1533" s="180">
        <v>41.273</v>
      </c>
      <c r="I1533" s="181"/>
      <c r="J1533" s="182">
        <f>ROUND(I1533*H1533,2)</f>
        <v>0</v>
      </c>
      <c r="K1533" s="183"/>
      <c r="L1533" s="41"/>
      <c r="M1533" s="184" t="s">
        <v>19</v>
      </c>
      <c r="N1533" s="185" t="s">
        <v>47</v>
      </c>
      <c r="O1533" s="66"/>
      <c r="P1533" s="186">
        <f>O1533*H1533</f>
        <v>0</v>
      </c>
      <c r="Q1533" s="186">
        <v>0</v>
      </c>
      <c r="R1533" s="186">
        <f>Q1533*H1533</f>
        <v>0</v>
      </c>
      <c r="S1533" s="186">
        <v>0.05</v>
      </c>
      <c r="T1533" s="187">
        <f>S1533*H1533</f>
        <v>2.0636500000000004</v>
      </c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R1533" s="188" t="s">
        <v>163</v>
      </c>
      <c r="AT1533" s="188" t="s">
        <v>159</v>
      </c>
      <c r="AU1533" s="188" t="s">
        <v>86</v>
      </c>
      <c r="AY1533" s="19" t="s">
        <v>157</v>
      </c>
      <c r="BE1533" s="189">
        <f>IF(N1533="základní",J1533,0)</f>
        <v>0</v>
      </c>
      <c r="BF1533" s="189">
        <f>IF(N1533="snížená",J1533,0)</f>
        <v>0</v>
      </c>
      <c r="BG1533" s="189">
        <f>IF(N1533="zákl. přenesená",J1533,0)</f>
        <v>0</v>
      </c>
      <c r="BH1533" s="189">
        <f>IF(N1533="sníž. přenesená",J1533,0)</f>
        <v>0</v>
      </c>
      <c r="BI1533" s="189">
        <f>IF(N1533="nulová",J1533,0)</f>
        <v>0</v>
      </c>
      <c r="BJ1533" s="19" t="s">
        <v>84</v>
      </c>
      <c r="BK1533" s="189">
        <f>ROUND(I1533*H1533,2)</f>
        <v>0</v>
      </c>
      <c r="BL1533" s="19" t="s">
        <v>163</v>
      </c>
      <c r="BM1533" s="188" t="s">
        <v>1551</v>
      </c>
    </row>
    <row r="1534" spans="1:47" s="2" customFormat="1" ht="10">
      <c r="A1534" s="36"/>
      <c r="B1534" s="37"/>
      <c r="C1534" s="38"/>
      <c r="D1534" s="212" t="s">
        <v>178</v>
      </c>
      <c r="E1534" s="38"/>
      <c r="F1534" s="213" t="s">
        <v>1552</v>
      </c>
      <c r="G1534" s="38"/>
      <c r="H1534" s="38"/>
      <c r="I1534" s="214"/>
      <c r="J1534" s="38"/>
      <c r="K1534" s="38"/>
      <c r="L1534" s="41"/>
      <c r="M1534" s="215"/>
      <c r="N1534" s="216"/>
      <c r="O1534" s="66"/>
      <c r="P1534" s="66"/>
      <c r="Q1534" s="66"/>
      <c r="R1534" s="66"/>
      <c r="S1534" s="66"/>
      <c r="T1534" s="67"/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T1534" s="19" t="s">
        <v>178</v>
      </c>
      <c r="AU1534" s="19" t="s">
        <v>86</v>
      </c>
    </row>
    <row r="1535" spans="2:51" s="13" customFormat="1" ht="10">
      <c r="B1535" s="190"/>
      <c r="C1535" s="191"/>
      <c r="D1535" s="192" t="s">
        <v>165</v>
      </c>
      <c r="E1535" s="193" t="s">
        <v>19</v>
      </c>
      <c r="F1535" s="194" t="s">
        <v>166</v>
      </c>
      <c r="G1535" s="191"/>
      <c r="H1535" s="193" t="s">
        <v>19</v>
      </c>
      <c r="I1535" s="195"/>
      <c r="J1535" s="191"/>
      <c r="K1535" s="191"/>
      <c r="L1535" s="196"/>
      <c r="M1535" s="197"/>
      <c r="N1535" s="198"/>
      <c r="O1535" s="198"/>
      <c r="P1535" s="198"/>
      <c r="Q1535" s="198"/>
      <c r="R1535" s="198"/>
      <c r="S1535" s="198"/>
      <c r="T1535" s="199"/>
      <c r="AT1535" s="200" t="s">
        <v>165</v>
      </c>
      <c r="AU1535" s="200" t="s">
        <v>86</v>
      </c>
      <c r="AV1535" s="13" t="s">
        <v>84</v>
      </c>
      <c r="AW1535" s="13" t="s">
        <v>37</v>
      </c>
      <c r="AX1535" s="13" t="s">
        <v>76</v>
      </c>
      <c r="AY1535" s="200" t="s">
        <v>157</v>
      </c>
    </row>
    <row r="1536" spans="2:51" s="13" customFormat="1" ht="10">
      <c r="B1536" s="190"/>
      <c r="C1536" s="191"/>
      <c r="D1536" s="192" t="s">
        <v>165</v>
      </c>
      <c r="E1536" s="193" t="s">
        <v>19</v>
      </c>
      <c r="F1536" s="194" t="s">
        <v>1553</v>
      </c>
      <c r="G1536" s="191"/>
      <c r="H1536" s="193" t="s">
        <v>19</v>
      </c>
      <c r="I1536" s="195"/>
      <c r="J1536" s="191"/>
      <c r="K1536" s="191"/>
      <c r="L1536" s="196"/>
      <c r="M1536" s="197"/>
      <c r="N1536" s="198"/>
      <c r="O1536" s="198"/>
      <c r="P1536" s="198"/>
      <c r="Q1536" s="198"/>
      <c r="R1536" s="198"/>
      <c r="S1536" s="198"/>
      <c r="T1536" s="199"/>
      <c r="AT1536" s="200" t="s">
        <v>165</v>
      </c>
      <c r="AU1536" s="200" t="s">
        <v>86</v>
      </c>
      <c r="AV1536" s="13" t="s">
        <v>84</v>
      </c>
      <c r="AW1536" s="13" t="s">
        <v>37</v>
      </c>
      <c r="AX1536" s="13" t="s">
        <v>76</v>
      </c>
      <c r="AY1536" s="200" t="s">
        <v>157</v>
      </c>
    </row>
    <row r="1537" spans="2:51" s="13" customFormat="1" ht="10">
      <c r="B1537" s="190"/>
      <c r="C1537" s="191"/>
      <c r="D1537" s="192" t="s">
        <v>165</v>
      </c>
      <c r="E1537" s="193" t="s">
        <v>19</v>
      </c>
      <c r="F1537" s="194" t="s">
        <v>1554</v>
      </c>
      <c r="G1537" s="191"/>
      <c r="H1537" s="193" t="s">
        <v>19</v>
      </c>
      <c r="I1537" s="195"/>
      <c r="J1537" s="191"/>
      <c r="K1537" s="191"/>
      <c r="L1537" s="196"/>
      <c r="M1537" s="197"/>
      <c r="N1537" s="198"/>
      <c r="O1537" s="198"/>
      <c r="P1537" s="198"/>
      <c r="Q1537" s="198"/>
      <c r="R1537" s="198"/>
      <c r="S1537" s="198"/>
      <c r="T1537" s="199"/>
      <c r="AT1537" s="200" t="s">
        <v>165</v>
      </c>
      <c r="AU1537" s="200" t="s">
        <v>86</v>
      </c>
      <c r="AV1537" s="13" t="s">
        <v>84</v>
      </c>
      <c r="AW1537" s="13" t="s">
        <v>37</v>
      </c>
      <c r="AX1537" s="13" t="s">
        <v>76</v>
      </c>
      <c r="AY1537" s="200" t="s">
        <v>157</v>
      </c>
    </row>
    <row r="1538" spans="2:51" s="13" customFormat="1" ht="10">
      <c r="B1538" s="190"/>
      <c r="C1538" s="191"/>
      <c r="D1538" s="192" t="s">
        <v>165</v>
      </c>
      <c r="E1538" s="193" t="s">
        <v>19</v>
      </c>
      <c r="F1538" s="194" t="s">
        <v>1555</v>
      </c>
      <c r="G1538" s="191"/>
      <c r="H1538" s="193" t="s">
        <v>19</v>
      </c>
      <c r="I1538" s="195"/>
      <c r="J1538" s="191"/>
      <c r="K1538" s="191"/>
      <c r="L1538" s="196"/>
      <c r="M1538" s="197"/>
      <c r="N1538" s="198"/>
      <c r="O1538" s="198"/>
      <c r="P1538" s="198"/>
      <c r="Q1538" s="198"/>
      <c r="R1538" s="198"/>
      <c r="S1538" s="198"/>
      <c r="T1538" s="199"/>
      <c r="AT1538" s="200" t="s">
        <v>165</v>
      </c>
      <c r="AU1538" s="200" t="s">
        <v>86</v>
      </c>
      <c r="AV1538" s="13" t="s">
        <v>84</v>
      </c>
      <c r="AW1538" s="13" t="s">
        <v>37</v>
      </c>
      <c r="AX1538" s="13" t="s">
        <v>76</v>
      </c>
      <c r="AY1538" s="200" t="s">
        <v>157</v>
      </c>
    </row>
    <row r="1539" spans="2:51" s="13" customFormat="1" ht="10">
      <c r="B1539" s="190"/>
      <c r="C1539" s="191"/>
      <c r="D1539" s="192" t="s">
        <v>165</v>
      </c>
      <c r="E1539" s="193" t="s">
        <v>19</v>
      </c>
      <c r="F1539" s="194" t="s">
        <v>1556</v>
      </c>
      <c r="G1539" s="191"/>
      <c r="H1539" s="193" t="s">
        <v>19</v>
      </c>
      <c r="I1539" s="195"/>
      <c r="J1539" s="191"/>
      <c r="K1539" s="191"/>
      <c r="L1539" s="196"/>
      <c r="M1539" s="197"/>
      <c r="N1539" s="198"/>
      <c r="O1539" s="198"/>
      <c r="P1539" s="198"/>
      <c r="Q1539" s="198"/>
      <c r="R1539" s="198"/>
      <c r="S1539" s="198"/>
      <c r="T1539" s="199"/>
      <c r="AT1539" s="200" t="s">
        <v>165</v>
      </c>
      <c r="AU1539" s="200" t="s">
        <v>86</v>
      </c>
      <c r="AV1539" s="13" t="s">
        <v>84</v>
      </c>
      <c r="AW1539" s="13" t="s">
        <v>37</v>
      </c>
      <c r="AX1539" s="13" t="s">
        <v>76</v>
      </c>
      <c r="AY1539" s="200" t="s">
        <v>157</v>
      </c>
    </row>
    <row r="1540" spans="2:51" s="14" customFormat="1" ht="10">
      <c r="B1540" s="201"/>
      <c r="C1540" s="202"/>
      <c r="D1540" s="192" t="s">
        <v>165</v>
      </c>
      <c r="E1540" s="203" t="s">
        <v>19</v>
      </c>
      <c r="F1540" s="204" t="s">
        <v>1070</v>
      </c>
      <c r="G1540" s="202"/>
      <c r="H1540" s="205">
        <v>15.873</v>
      </c>
      <c r="I1540" s="206"/>
      <c r="J1540" s="202"/>
      <c r="K1540" s="202"/>
      <c r="L1540" s="207"/>
      <c r="M1540" s="208"/>
      <c r="N1540" s="209"/>
      <c r="O1540" s="209"/>
      <c r="P1540" s="209"/>
      <c r="Q1540" s="209"/>
      <c r="R1540" s="209"/>
      <c r="S1540" s="209"/>
      <c r="T1540" s="210"/>
      <c r="AT1540" s="211" t="s">
        <v>165</v>
      </c>
      <c r="AU1540" s="211" t="s">
        <v>86</v>
      </c>
      <c r="AV1540" s="14" t="s">
        <v>86</v>
      </c>
      <c r="AW1540" s="14" t="s">
        <v>37</v>
      </c>
      <c r="AX1540" s="14" t="s">
        <v>76</v>
      </c>
      <c r="AY1540" s="211" t="s">
        <v>157</v>
      </c>
    </row>
    <row r="1541" spans="2:51" s="13" customFormat="1" ht="10">
      <c r="B1541" s="190"/>
      <c r="C1541" s="191"/>
      <c r="D1541" s="192" t="s">
        <v>165</v>
      </c>
      <c r="E1541" s="193" t="s">
        <v>19</v>
      </c>
      <c r="F1541" s="194" t="s">
        <v>1557</v>
      </c>
      <c r="G1541" s="191"/>
      <c r="H1541" s="193" t="s">
        <v>19</v>
      </c>
      <c r="I1541" s="195"/>
      <c r="J1541" s="191"/>
      <c r="K1541" s="191"/>
      <c r="L1541" s="196"/>
      <c r="M1541" s="197"/>
      <c r="N1541" s="198"/>
      <c r="O1541" s="198"/>
      <c r="P1541" s="198"/>
      <c r="Q1541" s="198"/>
      <c r="R1541" s="198"/>
      <c r="S1541" s="198"/>
      <c r="T1541" s="199"/>
      <c r="AT1541" s="200" t="s">
        <v>165</v>
      </c>
      <c r="AU1541" s="200" t="s">
        <v>86</v>
      </c>
      <c r="AV1541" s="13" t="s">
        <v>84</v>
      </c>
      <c r="AW1541" s="13" t="s">
        <v>37</v>
      </c>
      <c r="AX1541" s="13" t="s">
        <v>76</v>
      </c>
      <c r="AY1541" s="200" t="s">
        <v>157</v>
      </c>
    </row>
    <row r="1542" spans="2:51" s="14" customFormat="1" ht="10">
      <c r="B1542" s="201"/>
      <c r="C1542" s="202"/>
      <c r="D1542" s="192" t="s">
        <v>165</v>
      </c>
      <c r="E1542" s="203" t="s">
        <v>19</v>
      </c>
      <c r="F1542" s="204" t="s">
        <v>1558</v>
      </c>
      <c r="G1542" s="202"/>
      <c r="H1542" s="205">
        <v>4.4</v>
      </c>
      <c r="I1542" s="206"/>
      <c r="J1542" s="202"/>
      <c r="K1542" s="202"/>
      <c r="L1542" s="207"/>
      <c r="M1542" s="208"/>
      <c r="N1542" s="209"/>
      <c r="O1542" s="209"/>
      <c r="P1542" s="209"/>
      <c r="Q1542" s="209"/>
      <c r="R1542" s="209"/>
      <c r="S1542" s="209"/>
      <c r="T1542" s="210"/>
      <c r="AT1542" s="211" t="s">
        <v>165</v>
      </c>
      <c r="AU1542" s="211" t="s">
        <v>86</v>
      </c>
      <c r="AV1542" s="14" t="s">
        <v>86</v>
      </c>
      <c r="AW1542" s="14" t="s">
        <v>37</v>
      </c>
      <c r="AX1542" s="14" t="s">
        <v>76</v>
      </c>
      <c r="AY1542" s="211" t="s">
        <v>157</v>
      </c>
    </row>
    <row r="1543" spans="2:51" s="16" customFormat="1" ht="10">
      <c r="B1543" s="228"/>
      <c r="C1543" s="229"/>
      <c r="D1543" s="192" t="s">
        <v>165</v>
      </c>
      <c r="E1543" s="230" t="s">
        <v>19</v>
      </c>
      <c r="F1543" s="231" t="s">
        <v>190</v>
      </c>
      <c r="G1543" s="229"/>
      <c r="H1543" s="232">
        <v>20.273</v>
      </c>
      <c r="I1543" s="233"/>
      <c r="J1543" s="229"/>
      <c r="K1543" s="229"/>
      <c r="L1543" s="234"/>
      <c r="M1543" s="235"/>
      <c r="N1543" s="236"/>
      <c r="O1543" s="236"/>
      <c r="P1543" s="236"/>
      <c r="Q1543" s="236"/>
      <c r="R1543" s="236"/>
      <c r="S1543" s="236"/>
      <c r="T1543" s="237"/>
      <c r="AT1543" s="238" t="s">
        <v>165</v>
      </c>
      <c r="AU1543" s="238" t="s">
        <v>86</v>
      </c>
      <c r="AV1543" s="16" t="s">
        <v>173</v>
      </c>
      <c r="AW1543" s="16" t="s">
        <v>37</v>
      </c>
      <c r="AX1543" s="16" t="s">
        <v>76</v>
      </c>
      <c r="AY1543" s="238" t="s">
        <v>157</v>
      </c>
    </row>
    <row r="1544" spans="2:51" s="13" customFormat="1" ht="10">
      <c r="B1544" s="190"/>
      <c r="C1544" s="191"/>
      <c r="D1544" s="192" t="s">
        <v>165</v>
      </c>
      <c r="E1544" s="193" t="s">
        <v>19</v>
      </c>
      <c r="F1544" s="194" t="s">
        <v>1559</v>
      </c>
      <c r="G1544" s="191"/>
      <c r="H1544" s="193" t="s">
        <v>19</v>
      </c>
      <c r="I1544" s="195"/>
      <c r="J1544" s="191"/>
      <c r="K1544" s="191"/>
      <c r="L1544" s="196"/>
      <c r="M1544" s="197"/>
      <c r="N1544" s="198"/>
      <c r="O1544" s="198"/>
      <c r="P1544" s="198"/>
      <c r="Q1544" s="198"/>
      <c r="R1544" s="198"/>
      <c r="S1544" s="198"/>
      <c r="T1544" s="199"/>
      <c r="AT1544" s="200" t="s">
        <v>165</v>
      </c>
      <c r="AU1544" s="200" t="s">
        <v>86</v>
      </c>
      <c r="AV1544" s="13" t="s">
        <v>84</v>
      </c>
      <c r="AW1544" s="13" t="s">
        <v>37</v>
      </c>
      <c r="AX1544" s="13" t="s">
        <v>76</v>
      </c>
      <c r="AY1544" s="200" t="s">
        <v>157</v>
      </c>
    </row>
    <row r="1545" spans="2:51" s="14" customFormat="1" ht="10">
      <c r="B1545" s="201"/>
      <c r="C1545" s="202"/>
      <c r="D1545" s="192" t="s">
        <v>165</v>
      </c>
      <c r="E1545" s="203" t="s">
        <v>19</v>
      </c>
      <c r="F1545" s="204" t="s">
        <v>1560</v>
      </c>
      <c r="G1545" s="202"/>
      <c r="H1545" s="205">
        <v>12.5</v>
      </c>
      <c r="I1545" s="206"/>
      <c r="J1545" s="202"/>
      <c r="K1545" s="202"/>
      <c r="L1545" s="207"/>
      <c r="M1545" s="208"/>
      <c r="N1545" s="209"/>
      <c r="O1545" s="209"/>
      <c r="P1545" s="209"/>
      <c r="Q1545" s="209"/>
      <c r="R1545" s="209"/>
      <c r="S1545" s="209"/>
      <c r="T1545" s="210"/>
      <c r="AT1545" s="211" t="s">
        <v>165</v>
      </c>
      <c r="AU1545" s="211" t="s">
        <v>86</v>
      </c>
      <c r="AV1545" s="14" t="s">
        <v>86</v>
      </c>
      <c r="AW1545" s="14" t="s">
        <v>37</v>
      </c>
      <c r="AX1545" s="14" t="s">
        <v>76</v>
      </c>
      <c r="AY1545" s="211" t="s">
        <v>157</v>
      </c>
    </row>
    <row r="1546" spans="2:51" s="14" customFormat="1" ht="10">
      <c r="B1546" s="201"/>
      <c r="C1546" s="202"/>
      <c r="D1546" s="192" t="s">
        <v>165</v>
      </c>
      <c r="E1546" s="203" t="s">
        <v>19</v>
      </c>
      <c r="F1546" s="204" t="s">
        <v>1561</v>
      </c>
      <c r="G1546" s="202"/>
      <c r="H1546" s="205">
        <v>8.5</v>
      </c>
      <c r="I1546" s="206"/>
      <c r="J1546" s="202"/>
      <c r="K1546" s="202"/>
      <c r="L1546" s="207"/>
      <c r="M1546" s="208"/>
      <c r="N1546" s="209"/>
      <c r="O1546" s="209"/>
      <c r="P1546" s="209"/>
      <c r="Q1546" s="209"/>
      <c r="R1546" s="209"/>
      <c r="S1546" s="209"/>
      <c r="T1546" s="210"/>
      <c r="AT1546" s="211" t="s">
        <v>165</v>
      </c>
      <c r="AU1546" s="211" t="s">
        <v>86</v>
      </c>
      <c r="AV1546" s="14" t="s">
        <v>86</v>
      </c>
      <c r="AW1546" s="14" t="s">
        <v>37</v>
      </c>
      <c r="AX1546" s="14" t="s">
        <v>76</v>
      </c>
      <c r="AY1546" s="211" t="s">
        <v>157</v>
      </c>
    </row>
    <row r="1547" spans="2:51" s="16" customFormat="1" ht="10">
      <c r="B1547" s="228"/>
      <c r="C1547" s="229"/>
      <c r="D1547" s="192" t="s">
        <v>165</v>
      </c>
      <c r="E1547" s="230" t="s">
        <v>19</v>
      </c>
      <c r="F1547" s="231" t="s">
        <v>190</v>
      </c>
      <c r="G1547" s="229"/>
      <c r="H1547" s="232">
        <v>21</v>
      </c>
      <c r="I1547" s="233"/>
      <c r="J1547" s="229"/>
      <c r="K1547" s="229"/>
      <c r="L1547" s="234"/>
      <c r="M1547" s="235"/>
      <c r="N1547" s="236"/>
      <c r="O1547" s="236"/>
      <c r="P1547" s="236"/>
      <c r="Q1547" s="236"/>
      <c r="R1547" s="236"/>
      <c r="S1547" s="236"/>
      <c r="T1547" s="237"/>
      <c r="AT1547" s="238" t="s">
        <v>165</v>
      </c>
      <c r="AU1547" s="238" t="s">
        <v>86</v>
      </c>
      <c r="AV1547" s="16" t="s">
        <v>173</v>
      </c>
      <c r="AW1547" s="16" t="s">
        <v>37</v>
      </c>
      <c r="AX1547" s="16" t="s">
        <v>76</v>
      </c>
      <c r="AY1547" s="238" t="s">
        <v>157</v>
      </c>
    </row>
    <row r="1548" spans="2:51" s="15" customFormat="1" ht="10">
      <c r="B1548" s="217"/>
      <c r="C1548" s="218"/>
      <c r="D1548" s="192" t="s">
        <v>165</v>
      </c>
      <c r="E1548" s="219" t="s">
        <v>19</v>
      </c>
      <c r="F1548" s="220" t="s">
        <v>183</v>
      </c>
      <c r="G1548" s="218"/>
      <c r="H1548" s="221">
        <v>41.273</v>
      </c>
      <c r="I1548" s="222"/>
      <c r="J1548" s="218"/>
      <c r="K1548" s="218"/>
      <c r="L1548" s="223"/>
      <c r="M1548" s="224"/>
      <c r="N1548" s="225"/>
      <c r="O1548" s="225"/>
      <c r="P1548" s="225"/>
      <c r="Q1548" s="225"/>
      <c r="R1548" s="225"/>
      <c r="S1548" s="225"/>
      <c r="T1548" s="226"/>
      <c r="AT1548" s="227" t="s">
        <v>165</v>
      </c>
      <c r="AU1548" s="227" t="s">
        <v>86</v>
      </c>
      <c r="AV1548" s="15" t="s">
        <v>163</v>
      </c>
      <c r="AW1548" s="15" t="s">
        <v>37</v>
      </c>
      <c r="AX1548" s="15" t="s">
        <v>84</v>
      </c>
      <c r="AY1548" s="227" t="s">
        <v>157</v>
      </c>
    </row>
    <row r="1549" spans="1:65" s="2" customFormat="1" ht="14.4" customHeight="1">
      <c r="A1549" s="36"/>
      <c r="B1549" s="37"/>
      <c r="C1549" s="176" t="s">
        <v>1562</v>
      </c>
      <c r="D1549" s="176" t="s">
        <v>159</v>
      </c>
      <c r="E1549" s="177" t="s">
        <v>1563</v>
      </c>
      <c r="F1549" s="178" t="s">
        <v>1564</v>
      </c>
      <c r="G1549" s="179" t="s">
        <v>224</v>
      </c>
      <c r="H1549" s="180">
        <v>10.57</v>
      </c>
      <c r="I1549" s="181"/>
      <c r="J1549" s="182">
        <f>ROUND(I1549*H1549,2)</f>
        <v>0</v>
      </c>
      <c r="K1549" s="183"/>
      <c r="L1549" s="41"/>
      <c r="M1549" s="184" t="s">
        <v>19</v>
      </c>
      <c r="N1549" s="185" t="s">
        <v>47</v>
      </c>
      <c r="O1549" s="66"/>
      <c r="P1549" s="186">
        <f>O1549*H1549</f>
        <v>0</v>
      </c>
      <c r="Q1549" s="186">
        <v>0</v>
      </c>
      <c r="R1549" s="186">
        <f>Q1549*H1549</f>
        <v>0</v>
      </c>
      <c r="S1549" s="186">
        <v>0</v>
      </c>
      <c r="T1549" s="187">
        <f>S1549*H1549</f>
        <v>0</v>
      </c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R1549" s="188" t="s">
        <v>163</v>
      </c>
      <c r="AT1549" s="188" t="s">
        <v>159</v>
      </c>
      <c r="AU1549" s="188" t="s">
        <v>86</v>
      </c>
      <c r="AY1549" s="19" t="s">
        <v>157</v>
      </c>
      <c r="BE1549" s="189">
        <f>IF(N1549="základní",J1549,0)</f>
        <v>0</v>
      </c>
      <c r="BF1549" s="189">
        <f>IF(N1549="snížená",J1549,0)</f>
        <v>0</v>
      </c>
      <c r="BG1549" s="189">
        <f>IF(N1549="zákl. přenesená",J1549,0)</f>
        <v>0</v>
      </c>
      <c r="BH1549" s="189">
        <f>IF(N1549="sníž. přenesená",J1549,0)</f>
        <v>0</v>
      </c>
      <c r="BI1549" s="189">
        <f>IF(N1549="nulová",J1549,0)</f>
        <v>0</v>
      </c>
      <c r="BJ1549" s="19" t="s">
        <v>84</v>
      </c>
      <c r="BK1549" s="189">
        <f>ROUND(I1549*H1549,2)</f>
        <v>0</v>
      </c>
      <c r="BL1549" s="19" t="s">
        <v>163</v>
      </c>
      <c r="BM1549" s="188" t="s">
        <v>1565</v>
      </c>
    </row>
    <row r="1550" spans="1:47" s="2" customFormat="1" ht="10">
      <c r="A1550" s="36"/>
      <c r="B1550" s="37"/>
      <c r="C1550" s="38"/>
      <c r="D1550" s="212" t="s">
        <v>178</v>
      </c>
      <c r="E1550" s="38"/>
      <c r="F1550" s="213" t="s">
        <v>1566</v>
      </c>
      <c r="G1550" s="38"/>
      <c r="H1550" s="38"/>
      <c r="I1550" s="214"/>
      <c r="J1550" s="38"/>
      <c r="K1550" s="38"/>
      <c r="L1550" s="41"/>
      <c r="M1550" s="215"/>
      <c r="N1550" s="216"/>
      <c r="O1550" s="66"/>
      <c r="P1550" s="66"/>
      <c r="Q1550" s="66"/>
      <c r="R1550" s="66"/>
      <c r="S1550" s="66"/>
      <c r="T1550" s="67"/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T1550" s="19" t="s">
        <v>178</v>
      </c>
      <c r="AU1550" s="19" t="s">
        <v>86</v>
      </c>
    </row>
    <row r="1551" spans="2:51" s="13" customFormat="1" ht="10">
      <c r="B1551" s="190"/>
      <c r="C1551" s="191"/>
      <c r="D1551" s="192" t="s">
        <v>165</v>
      </c>
      <c r="E1551" s="193" t="s">
        <v>19</v>
      </c>
      <c r="F1551" s="194" t="s">
        <v>289</v>
      </c>
      <c r="G1551" s="191"/>
      <c r="H1551" s="193" t="s">
        <v>19</v>
      </c>
      <c r="I1551" s="195"/>
      <c r="J1551" s="191"/>
      <c r="K1551" s="191"/>
      <c r="L1551" s="196"/>
      <c r="M1551" s="197"/>
      <c r="N1551" s="198"/>
      <c r="O1551" s="198"/>
      <c r="P1551" s="198"/>
      <c r="Q1551" s="198"/>
      <c r="R1551" s="198"/>
      <c r="S1551" s="198"/>
      <c r="T1551" s="199"/>
      <c r="AT1551" s="200" t="s">
        <v>165</v>
      </c>
      <c r="AU1551" s="200" t="s">
        <v>86</v>
      </c>
      <c r="AV1551" s="13" t="s">
        <v>84</v>
      </c>
      <c r="AW1551" s="13" t="s">
        <v>37</v>
      </c>
      <c r="AX1551" s="13" t="s">
        <v>76</v>
      </c>
      <c r="AY1551" s="200" t="s">
        <v>157</v>
      </c>
    </row>
    <row r="1552" spans="2:51" s="13" customFormat="1" ht="10">
      <c r="B1552" s="190"/>
      <c r="C1552" s="191"/>
      <c r="D1552" s="192" t="s">
        <v>165</v>
      </c>
      <c r="E1552" s="193" t="s">
        <v>19</v>
      </c>
      <c r="F1552" s="194" t="s">
        <v>1567</v>
      </c>
      <c r="G1552" s="191"/>
      <c r="H1552" s="193" t="s">
        <v>19</v>
      </c>
      <c r="I1552" s="195"/>
      <c r="J1552" s="191"/>
      <c r="K1552" s="191"/>
      <c r="L1552" s="196"/>
      <c r="M1552" s="197"/>
      <c r="N1552" s="198"/>
      <c r="O1552" s="198"/>
      <c r="P1552" s="198"/>
      <c r="Q1552" s="198"/>
      <c r="R1552" s="198"/>
      <c r="S1552" s="198"/>
      <c r="T1552" s="199"/>
      <c r="AT1552" s="200" t="s">
        <v>165</v>
      </c>
      <c r="AU1552" s="200" t="s">
        <v>86</v>
      </c>
      <c r="AV1552" s="13" t="s">
        <v>84</v>
      </c>
      <c r="AW1552" s="13" t="s">
        <v>37</v>
      </c>
      <c r="AX1552" s="13" t="s">
        <v>76</v>
      </c>
      <c r="AY1552" s="200" t="s">
        <v>157</v>
      </c>
    </row>
    <row r="1553" spans="2:51" s="14" customFormat="1" ht="10">
      <c r="B1553" s="201"/>
      <c r="C1553" s="202"/>
      <c r="D1553" s="192" t="s">
        <v>165</v>
      </c>
      <c r="E1553" s="203" t="s">
        <v>19</v>
      </c>
      <c r="F1553" s="204" t="s">
        <v>1568</v>
      </c>
      <c r="G1553" s="202"/>
      <c r="H1553" s="205">
        <v>10.57</v>
      </c>
      <c r="I1553" s="206"/>
      <c r="J1553" s="202"/>
      <c r="K1553" s="202"/>
      <c r="L1553" s="207"/>
      <c r="M1553" s="208"/>
      <c r="N1553" s="209"/>
      <c r="O1553" s="209"/>
      <c r="P1553" s="209"/>
      <c r="Q1553" s="209"/>
      <c r="R1553" s="209"/>
      <c r="S1553" s="209"/>
      <c r="T1553" s="210"/>
      <c r="AT1553" s="211" t="s">
        <v>165</v>
      </c>
      <c r="AU1553" s="211" t="s">
        <v>86</v>
      </c>
      <c r="AV1553" s="14" t="s">
        <v>86</v>
      </c>
      <c r="AW1553" s="14" t="s">
        <v>37</v>
      </c>
      <c r="AX1553" s="14" t="s">
        <v>84</v>
      </c>
      <c r="AY1553" s="211" t="s">
        <v>157</v>
      </c>
    </row>
    <row r="1554" spans="1:65" s="2" customFormat="1" ht="22.25" customHeight="1">
      <c r="A1554" s="36"/>
      <c r="B1554" s="37"/>
      <c r="C1554" s="176" t="s">
        <v>1569</v>
      </c>
      <c r="D1554" s="176" t="s">
        <v>159</v>
      </c>
      <c r="E1554" s="177" t="s">
        <v>1570</v>
      </c>
      <c r="F1554" s="178" t="s">
        <v>1571</v>
      </c>
      <c r="G1554" s="179" t="s">
        <v>176</v>
      </c>
      <c r="H1554" s="180">
        <v>19.828</v>
      </c>
      <c r="I1554" s="181"/>
      <c r="J1554" s="182">
        <f>ROUND(I1554*H1554,2)</f>
        <v>0</v>
      </c>
      <c r="K1554" s="183"/>
      <c r="L1554" s="41"/>
      <c r="M1554" s="184" t="s">
        <v>19</v>
      </c>
      <c r="N1554" s="185" t="s">
        <v>47</v>
      </c>
      <c r="O1554" s="66"/>
      <c r="P1554" s="186">
        <f>O1554*H1554</f>
        <v>0</v>
      </c>
      <c r="Q1554" s="186">
        <v>0</v>
      </c>
      <c r="R1554" s="186">
        <f>Q1554*H1554</f>
        <v>0</v>
      </c>
      <c r="S1554" s="186">
        <v>0.021</v>
      </c>
      <c r="T1554" s="187">
        <f>S1554*H1554</f>
        <v>0.41638800000000004</v>
      </c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R1554" s="188" t="s">
        <v>163</v>
      </c>
      <c r="AT1554" s="188" t="s">
        <v>159</v>
      </c>
      <c r="AU1554" s="188" t="s">
        <v>86</v>
      </c>
      <c r="AY1554" s="19" t="s">
        <v>157</v>
      </c>
      <c r="BE1554" s="189">
        <f>IF(N1554="základní",J1554,0)</f>
        <v>0</v>
      </c>
      <c r="BF1554" s="189">
        <f>IF(N1554="snížená",J1554,0)</f>
        <v>0</v>
      </c>
      <c r="BG1554" s="189">
        <f>IF(N1554="zákl. přenesená",J1554,0)</f>
        <v>0</v>
      </c>
      <c r="BH1554" s="189">
        <f>IF(N1554="sníž. přenesená",J1554,0)</f>
        <v>0</v>
      </c>
      <c r="BI1554" s="189">
        <f>IF(N1554="nulová",J1554,0)</f>
        <v>0</v>
      </c>
      <c r="BJ1554" s="19" t="s">
        <v>84</v>
      </c>
      <c r="BK1554" s="189">
        <f>ROUND(I1554*H1554,2)</f>
        <v>0</v>
      </c>
      <c r="BL1554" s="19" t="s">
        <v>163</v>
      </c>
      <c r="BM1554" s="188" t="s">
        <v>1572</v>
      </c>
    </row>
    <row r="1555" spans="1:47" s="2" customFormat="1" ht="10">
      <c r="A1555" s="36"/>
      <c r="B1555" s="37"/>
      <c r="C1555" s="38"/>
      <c r="D1555" s="212" t="s">
        <v>178</v>
      </c>
      <c r="E1555" s="38"/>
      <c r="F1555" s="213" t="s">
        <v>1573</v>
      </c>
      <c r="G1555" s="38"/>
      <c r="H1555" s="38"/>
      <c r="I1555" s="214"/>
      <c r="J1555" s="38"/>
      <c r="K1555" s="38"/>
      <c r="L1555" s="41"/>
      <c r="M1555" s="215"/>
      <c r="N1555" s="216"/>
      <c r="O1555" s="66"/>
      <c r="P1555" s="66"/>
      <c r="Q1555" s="66"/>
      <c r="R1555" s="66"/>
      <c r="S1555" s="66"/>
      <c r="T1555" s="67"/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T1555" s="19" t="s">
        <v>178</v>
      </c>
      <c r="AU1555" s="19" t="s">
        <v>86</v>
      </c>
    </row>
    <row r="1556" spans="2:51" s="13" customFormat="1" ht="10">
      <c r="B1556" s="190"/>
      <c r="C1556" s="191"/>
      <c r="D1556" s="192" t="s">
        <v>165</v>
      </c>
      <c r="E1556" s="193" t="s">
        <v>19</v>
      </c>
      <c r="F1556" s="194" t="s">
        <v>166</v>
      </c>
      <c r="G1556" s="191"/>
      <c r="H1556" s="193" t="s">
        <v>19</v>
      </c>
      <c r="I1556" s="195"/>
      <c r="J1556" s="191"/>
      <c r="K1556" s="191"/>
      <c r="L1556" s="196"/>
      <c r="M1556" s="197"/>
      <c r="N1556" s="198"/>
      <c r="O1556" s="198"/>
      <c r="P1556" s="198"/>
      <c r="Q1556" s="198"/>
      <c r="R1556" s="198"/>
      <c r="S1556" s="198"/>
      <c r="T1556" s="199"/>
      <c r="AT1556" s="200" t="s">
        <v>165</v>
      </c>
      <c r="AU1556" s="200" t="s">
        <v>86</v>
      </c>
      <c r="AV1556" s="13" t="s">
        <v>84</v>
      </c>
      <c r="AW1556" s="13" t="s">
        <v>37</v>
      </c>
      <c r="AX1556" s="13" t="s">
        <v>76</v>
      </c>
      <c r="AY1556" s="200" t="s">
        <v>157</v>
      </c>
    </row>
    <row r="1557" spans="2:51" s="13" customFormat="1" ht="10">
      <c r="B1557" s="190"/>
      <c r="C1557" s="191"/>
      <c r="D1557" s="192" t="s">
        <v>165</v>
      </c>
      <c r="E1557" s="193" t="s">
        <v>19</v>
      </c>
      <c r="F1557" s="194" t="s">
        <v>1458</v>
      </c>
      <c r="G1557" s="191"/>
      <c r="H1557" s="193" t="s">
        <v>19</v>
      </c>
      <c r="I1557" s="195"/>
      <c r="J1557" s="191"/>
      <c r="K1557" s="191"/>
      <c r="L1557" s="196"/>
      <c r="M1557" s="197"/>
      <c r="N1557" s="198"/>
      <c r="O1557" s="198"/>
      <c r="P1557" s="198"/>
      <c r="Q1557" s="198"/>
      <c r="R1557" s="198"/>
      <c r="S1557" s="198"/>
      <c r="T1557" s="199"/>
      <c r="AT1557" s="200" t="s">
        <v>165</v>
      </c>
      <c r="AU1557" s="200" t="s">
        <v>86</v>
      </c>
      <c r="AV1557" s="13" t="s">
        <v>84</v>
      </c>
      <c r="AW1557" s="13" t="s">
        <v>37</v>
      </c>
      <c r="AX1557" s="13" t="s">
        <v>76</v>
      </c>
      <c r="AY1557" s="200" t="s">
        <v>157</v>
      </c>
    </row>
    <row r="1558" spans="2:51" s="14" customFormat="1" ht="10">
      <c r="B1558" s="201"/>
      <c r="C1558" s="202"/>
      <c r="D1558" s="192" t="s">
        <v>165</v>
      </c>
      <c r="E1558" s="203" t="s">
        <v>19</v>
      </c>
      <c r="F1558" s="204" t="s">
        <v>1574</v>
      </c>
      <c r="G1558" s="202"/>
      <c r="H1558" s="205">
        <v>19.828</v>
      </c>
      <c r="I1558" s="206"/>
      <c r="J1558" s="202"/>
      <c r="K1558" s="202"/>
      <c r="L1558" s="207"/>
      <c r="M1558" s="208"/>
      <c r="N1558" s="209"/>
      <c r="O1558" s="209"/>
      <c r="P1558" s="209"/>
      <c r="Q1558" s="209"/>
      <c r="R1558" s="209"/>
      <c r="S1558" s="209"/>
      <c r="T1558" s="210"/>
      <c r="AT1558" s="211" t="s">
        <v>165</v>
      </c>
      <c r="AU1558" s="211" t="s">
        <v>86</v>
      </c>
      <c r="AV1558" s="14" t="s">
        <v>86</v>
      </c>
      <c r="AW1558" s="14" t="s">
        <v>37</v>
      </c>
      <c r="AX1558" s="14" t="s">
        <v>76</v>
      </c>
      <c r="AY1558" s="211" t="s">
        <v>157</v>
      </c>
    </row>
    <row r="1559" spans="2:51" s="15" customFormat="1" ht="10">
      <c r="B1559" s="217"/>
      <c r="C1559" s="218"/>
      <c r="D1559" s="192" t="s">
        <v>165</v>
      </c>
      <c r="E1559" s="219" t="s">
        <v>19</v>
      </c>
      <c r="F1559" s="220" t="s">
        <v>183</v>
      </c>
      <c r="G1559" s="218"/>
      <c r="H1559" s="221">
        <v>19.828</v>
      </c>
      <c r="I1559" s="222"/>
      <c r="J1559" s="218"/>
      <c r="K1559" s="218"/>
      <c r="L1559" s="223"/>
      <c r="M1559" s="224"/>
      <c r="N1559" s="225"/>
      <c r="O1559" s="225"/>
      <c r="P1559" s="225"/>
      <c r="Q1559" s="225"/>
      <c r="R1559" s="225"/>
      <c r="S1559" s="225"/>
      <c r="T1559" s="226"/>
      <c r="AT1559" s="227" t="s">
        <v>165</v>
      </c>
      <c r="AU1559" s="227" t="s">
        <v>86</v>
      </c>
      <c r="AV1559" s="15" t="s">
        <v>163</v>
      </c>
      <c r="AW1559" s="15" t="s">
        <v>37</v>
      </c>
      <c r="AX1559" s="15" t="s">
        <v>84</v>
      </c>
      <c r="AY1559" s="227" t="s">
        <v>157</v>
      </c>
    </row>
    <row r="1560" spans="2:63" s="12" customFormat="1" ht="22.75" customHeight="1">
      <c r="B1560" s="160"/>
      <c r="C1560" s="161"/>
      <c r="D1560" s="162" t="s">
        <v>75</v>
      </c>
      <c r="E1560" s="174" t="s">
        <v>1575</v>
      </c>
      <c r="F1560" s="174" t="s">
        <v>1576</v>
      </c>
      <c r="G1560" s="161"/>
      <c r="H1560" s="161"/>
      <c r="I1560" s="164"/>
      <c r="J1560" s="175">
        <f>BK1560</f>
        <v>0</v>
      </c>
      <c r="K1560" s="161"/>
      <c r="L1560" s="166"/>
      <c r="M1560" s="167"/>
      <c r="N1560" s="168"/>
      <c r="O1560" s="168"/>
      <c r="P1560" s="169">
        <f>SUM(P1561:P1618)</f>
        <v>0</v>
      </c>
      <c r="Q1560" s="168"/>
      <c r="R1560" s="169">
        <f>SUM(R1561:R1618)</f>
        <v>0</v>
      </c>
      <c r="S1560" s="168"/>
      <c r="T1560" s="170">
        <f>SUM(T1561:T1618)</f>
        <v>0</v>
      </c>
      <c r="AR1560" s="171" t="s">
        <v>84</v>
      </c>
      <c r="AT1560" s="172" t="s">
        <v>75</v>
      </c>
      <c r="AU1560" s="172" t="s">
        <v>84</v>
      </c>
      <c r="AY1560" s="171" t="s">
        <v>157</v>
      </c>
      <c r="BK1560" s="173">
        <f>SUM(BK1561:BK1618)</f>
        <v>0</v>
      </c>
    </row>
    <row r="1561" spans="1:65" s="2" customFormat="1" ht="22.25" customHeight="1">
      <c r="A1561" s="36"/>
      <c r="B1561" s="37"/>
      <c r="C1561" s="176" t="s">
        <v>1577</v>
      </c>
      <c r="D1561" s="176" t="s">
        <v>159</v>
      </c>
      <c r="E1561" s="177" t="s">
        <v>1578</v>
      </c>
      <c r="F1561" s="178" t="s">
        <v>1579</v>
      </c>
      <c r="G1561" s="179" t="s">
        <v>483</v>
      </c>
      <c r="H1561" s="180">
        <v>210.088</v>
      </c>
      <c r="I1561" s="181"/>
      <c r="J1561" s="182">
        <f>ROUND(I1561*H1561,2)</f>
        <v>0</v>
      </c>
      <c r="K1561" s="183"/>
      <c r="L1561" s="41"/>
      <c r="M1561" s="184" t="s">
        <v>19</v>
      </c>
      <c r="N1561" s="185" t="s">
        <v>47</v>
      </c>
      <c r="O1561" s="66"/>
      <c r="P1561" s="186">
        <f>O1561*H1561</f>
        <v>0</v>
      </c>
      <c r="Q1561" s="186">
        <v>0</v>
      </c>
      <c r="R1561" s="186">
        <f>Q1561*H1561</f>
        <v>0</v>
      </c>
      <c r="S1561" s="186">
        <v>0</v>
      </c>
      <c r="T1561" s="187">
        <f>S1561*H1561</f>
        <v>0</v>
      </c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R1561" s="188" t="s">
        <v>163</v>
      </c>
      <c r="AT1561" s="188" t="s">
        <v>159</v>
      </c>
      <c r="AU1561" s="188" t="s">
        <v>86</v>
      </c>
      <c r="AY1561" s="19" t="s">
        <v>157</v>
      </c>
      <c r="BE1561" s="189">
        <f>IF(N1561="základní",J1561,0)</f>
        <v>0</v>
      </c>
      <c r="BF1561" s="189">
        <f>IF(N1561="snížená",J1561,0)</f>
        <v>0</v>
      </c>
      <c r="BG1561" s="189">
        <f>IF(N1561="zákl. přenesená",J1561,0)</f>
        <v>0</v>
      </c>
      <c r="BH1561" s="189">
        <f>IF(N1561="sníž. přenesená",J1561,0)</f>
        <v>0</v>
      </c>
      <c r="BI1561" s="189">
        <f>IF(N1561="nulová",J1561,0)</f>
        <v>0</v>
      </c>
      <c r="BJ1561" s="19" t="s">
        <v>84</v>
      </c>
      <c r="BK1561" s="189">
        <f>ROUND(I1561*H1561,2)</f>
        <v>0</v>
      </c>
      <c r="BL1561" s="19" t="s">
        <v>163</v>
      </c>
      <c r="BM1561" s="188" t="s">
        <v>1580</v>
      </c>
    </row>
    <row r="1562" spans="1:47" s="2" customFormat="1" ht="10">
      <c r="A1562" s="36"/>
      <c r="B1562" s="37"/>
      <c r="C1562" s="38"/>
      <c r="D1562" s="212" t="s">
        <v>178</v>
      </c>
      <c r="E1562" s="38"/>
      <c r="F1562" s="213" t="s">
        <v>1581</v>
      </c>
      <c r="G1562" s="38"/>
      <c r="H1562" s="38"/>
      <c r="I1562" s="214"/>
      <c r="J1562" s="38"/>
      <c r="K1562" s="38"/>
      <c r="L1562" s="41"/>
      <c r="M1562" s="215"/>
      <c r="N1562" s="216"/>
      <c r="O1562" s="66"/>
      <c r="P1562" s="66"/>
      <c r="Q1562" s="66"/>
      <c r="R1562" s="66"/>
      <c r="S1562" s="66"/>
      <c r="T1562" s="67"/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T1562" s="19" t="s">
        <v>178</v>
      </c>
      <c r="AU1562" s="19" t="s">
        <v>86</v>
      </c>
    </row>
    <row r="1563" spans="2:51" s="14" customFormat="1" ht="10">
      <c r="B1563" s="201"/>
      <c r="C1563" s="202"/>
      <c r="D1563" s="192" t="s">
        <v>165</v>
      </c>
      <c r="E1563" s="203" t="s">
        <v>19</v>
      </c>
      <c r="F1563" s="204" t="s">
        <v>1582</v>
      </c>
      <c r="G1563" s="202"/>
      <c r="H1563" s="205">
        <v>58.331</v>
      </c>
      <c r="I1563" s="206"/>
      <c r="J1563" s="202"/>
      <c r="K1563" s="202"/>
      <c r="L1563" s="207"/>
      <c r="M1563" s="208"/>
      <c r="N1563" s="209"/>
      <c r="O1563" s="209"/>
      <c r="P1563" s="209"/>
      <c r="Q1563" s="209"/>
      <c r="R1563" s="209"/>
      <c r="S1563" s="209"/>
      <c r="T1563" s="210"/>
      <c r="AT1563" s="211" t="s">
        <v>165</v>
      </c>
      <c r="AU1563" s="211" t="s">
        <v>86</v>
      </c>
      <c r="AV1563" s="14" t="s">
        <v>86</v>
      </c>
      <c r="AW1563" s="14" t="s">
        <v>37</v>
      </c>
      <c r="AX1563" s="14" t="s">
        <v>76</v>
      </c>
      <c r="AY1563" s="211" t="s">
        <v>157</v>
      </c>
    </row>
    <row r="1564" spans="2:51" s="14" customFormat="1" ht="10">
      <c r="B1564" s="201"/>
      <c r="C1564" s="202"/>
      <c r="D1564" s="192" t="s">
        <v>165</v>
      </c>
      <c r="E1564" s="203" t="s">
        <v>19</v>
      </c>
      <c r="F1564" s="204" t="s">
        <v>1583</v>
      </c>
      <c r="G1564" s="202"/>
      <c r="H1564" s="205">
        <v>11.595</v>
      </c>
      <c r="I1564" s="206"/>
      <c r="J1564" s="202"/>
      <c r="K1564" s="202"/>
      <c r="L1564" s="207"/>
      <c r="M1564" s="208"/>
      <c r="N1564" s="209"/>
      <c r="O1564" s="209"/>
      <c r="P1564" s="209"/>
      <c r="Q1564" s="209"/>
      <c r="R1564" s="209"/>
      <c r="S1564" s="209"/>
      <c r="T1564" s="210"/>
      <c r="AT1564" s="211" t="s">
        <v>165</v>
      </c>
      <c r="AU1564" s="211" t="s">
        <v>86</v>
      </c>
      <c r="AV1564" s="14" t="s">
        <v>86</v>
      </c>
      <c r="AW1564" s="14" t="s">
        <v>37</v>
      </c>
      <c r="AX1564" s="14" t="s">
        <v>76</v>
      </c>
      <c r="AY1564" s="211" t="s">
        <v>157</v>
      </c>
    </row>
    <row r="1565" spans="2:51" s="14" customFormat="1" ht="10">
      <c r="B1565" s="201"/>
      <c r="C1565" s="202"/>
      <c r="D1565" s="192" t="s">
        <v>165</v>
      </c>
      <c r="E1565" s="203" t="s">
        <v>19</v>
      </c>
      <c r="F1565" s="204" t="s">
        <v>1584</v>
      </c>
      <c r="G1565" s="202"/>
      <c r="H1565" s="205">
        <v>140.162</v>
      </c>
      <c r="I1565" s="206"/>
      <c r="J1565" s="202"/>
      <c r="K1565" s="202"/>
      <c r="L1565" s="207"/>
      <c r="M1565" s="208"/>
      <c r="N1565" s="209"/>
      <c r="O1565" s="209"/>
      <c r="P1565" s="209"/>
      <c r="Q1565" s="209"/>
      <c r="R1565" s="209"/>
      <c r="S1565" s="209"/>
      <c r="T1565" s="210"/>
      <c r="AT1565" s="211" t="s">
        <v>165</v>
      </c>
      <c r="AU1565" s="211" t="s">
        <v>86</v>
      </c>
      <c r="AV1565" s="14" t="s">
        <v>86</v>
      </c>
      <c r="AW1565" s="14" t="s">
        <v>37</v>
      </c>
      <c r="AX1565" s="14" t="s">
        <v>76</v>
      </c>
      <c r="AY1565" s="211" t="s">
        <v>157</v>
      </c>
    </row>
    <row r="1566" spans="2:51" s="15" customFormat="1" ht="10">
      <c r="B1566" s="217"/>
      <c r="C1566" s="218"/>
      <c r="D1566" s="192" t="s">
        <v>165</v>
      </c>
      <c r="E1566" s="219" t="s">
        <v>19</v>
      </c>
      <c r="F1566" s="220" t="s">
        <v>183</v>
      </c>
      <c r="G1566" s="218"/>
      <c r="H1566" s="221">
        <v>210.088</v>
      </c>
      <c r="I1566" s="222"/>
      <c r="J1566" s="218"/>
      <c r="K1566" s="218"/>
      <c r="L1566" s="223"/>
      <c r="M1566" s="224"/>
      <c r="N1566" s="225"/>
      <c r="O1566" s="225"/>
      <c r="P1566" s="225"/>
      <c r="Q1566" s="225"/>
      <c r="R1566" s="225"/>
      <c r="S1566" s="225"/>
      <c r="T1566" s="226"/>
      <c r="AT1566" s="227" t="s">
        <v>165</v>
      </c>
      <c r="AU1566" s="227" t="s">
        <v>86</v>
      </c>
      <c r="AV1566" s="15" t="s">
        <v>163</v>
      </c>
      <c r="AW1566" s="15" t="s">
        <v>37</v>
      </c>
      <c r="AX1566" s="15" t="s">
        <v>84</v>
      </c>
      <c r="AY1566" s="227" t="s">
        <v>157</v>
      </c>
    </row>
    <row r="1567" spans="1:65" s="2" customFormat="1" ht="22.25" customHeight="1">
      <c r="A1567" s="36"/>
      <c r="B1567" s="37"/>
      <c r="C1567" s="176" t="s">
        <v>1585</v>
      </c>
      <c r="D1567" s="176" t="s">
        <v>159</v>
      </c>
      <c r="E1567" s="177" t="s">
        <v>1586</v>
      </c>
      <c r="F1567" s="178" t="s">
        <v>1587</v>
      </c>
      <c r="G1567" s="179" t="s">
        <v>483</v>
      </c>
      <c r="H1567" s="180">
        <v>95.085</v>
      </c>
      <c r="I1567" s="181"/>
      <c r="J1567" s="182">
        <f>ROUND(I1567*H1567,2)</f>
        <v>0</v>
      </c>
      <c r="K1567" s="183"/>
      <c r="L1567" s="41"/>
      <c r="M1567" s="184" t="s">
        <v>19</v>
      </c>
      <c r="N1567" s="185" t="s">
        <v>47</v>
      </c>
      <c r="O1567" s="66"/>
      <c r="P1567" s="186">
        <f>O1567*H1567</f>
        <v>0</v>
      </c>
      <c r="Q1567" s="186">
        <v>0</v>
      </c>
      <c r="R1567" s="186">
        <f>Q1567*H1567</f>
        <v>0</v>
      </c>
      <c r="S1567" s="186">
        <v>0</v>
      </c>
      <c r="T1567" s="187">
        <f>S1567*H1567</f>
        <v>0</v>
      </c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R1567" s="188" t="s">
        <v>163</v>
      </c>
      <c r="AT1567" s="188" t="s">
        <v>159</v>
      </c>
      <c r="AU1567" s="188" t="s">
        <v>86</v>
      </c>
      <c r="AY1567" s="19" t="s">
        <v>157</v>
      </c>
      <c r="BE1567" s="189">
        <f>IF(N1567="základní",J1567,0)</f>
        <v>0</v>
      </c>
      <c r="BF1567" s="189">
        <f>IF(N1567="snížená",J1567,0)</f>
        <v>0</v>
      </c>
      <c r="BG1567" s="189">
        <f>IF(N1567="zákl. přenesená",J1567,0)</f>
        <v>0</v>
      </c>
      <c r="BH1567" s="189">
        <f>IF(N1567="sníž. přenesená",J1567,0)</f>
        <v>0</v>
      </c>
      <c r="BI1567" s="189">
        <f>IF(N1567="nulová",J1567,0)</f>
        <v>0</v>
      </c>
      <c r="BJ1567" s="19" t="s">
        <v>84</v>
      </c>
      <c r="BK1567" s="189">
        <f>ROUND(I1567*H1567,2)</f>
        <v>0</v>
      </c>
      <c r="BL1567" s="19" t="s">
        <v>163</v>
      </c>
      <c r="BM1567" s="188" t="s">
        <v>1588</v>
      </c>
    </row>
    <row r="1568" spans="1:47" s="2" customFormat="1" ht="10">
      <c r="A1568" s="36"/>
      <c r="B1568" s="37"/>
      <c r="C1568" s="38"/>
      <c r="D1568" s="212" t="s">
        <v>178</v>
      </c>
      <c r="E1568" s="38"/>
      <c r="F1568" s="213" t="s">
        <v>1589</v>
      </c>
      <c r="G1568" s="38"/>
      <c r="H1568" s="38"/>
      <c r="I1568" s="214"/>
      <c r="J1568" s="38"/>
      <c r="K1568" s="38"/>
      <c r="L1568" s="41"/>
      <c r="M1568" s="215"/>
      <c r="N1568" s="216"/>
      <c r="O1568" s="66"/>
      <c r="P1568" s="66"/>
      <c r="Q1568" s="66"/>
      <c r="R1568" s="66"/>
      <c r="S1568" s="66"/>
      <c r="T1568" s="67"/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T1568" s="19" t="s">
        <v>178</v>
      </c>
      <c r="AU1568" s="19" t="s">
        <v>86</v>
      </c>
    </row>
    <row r="1569" spans="2:51" s="14" customFormat="1" ht="10">
      <c r="B1569" s="201"/>
      <c r="C1569" s="202"/>
      <c r="D1569" s="192" t="s">
        <v>165</v>
      </c>
      <c r="E1569" s="203" t="s">
        <v>19</v>
      </c>
      <c r="F1569" s="204" t="s">
        <v>1590</v>
      </c>
      <c r="G1569" s="202"/>
      <c r="H1569" s="205">
        <v>0.794</v>
      </c>
      <c r="I1569" s="206"/>
      <c r="J1569" s="202"/>
      <c r="K1569" s="202"/>
      <c r="L1569" s="207"/>
      <c r="M1569" s="208"/>
      <c r="N1569" s="209"/>
      <c r="O1569" s="209"/>
      <c r="P1569" s="209"/>
      <c r="Q1569" s="209"/>
      <c r="R1569" s="209"/>
      <c r="S1569" s="209"/>
      <c r="T1569" s="210"/>
      <c r="AT1569" s="211" t="s">
        <v>165</v>
      </c>
      <c r="AU1569" s="211" t="s">
        <v>86</v>
      </c>
      <c r="AV1569" s="14" t="s">
        <v>86</v>
      </c>
      <c r="AW1569" s="14" t="s">
        <v>37</v>
      </c>
      <c r="AX1569" s="14" t="s">
        <v>76</v>
      </c>
      <c r="AY1569" s="211" t="s">
        <v>157</v>
      </c>
    </row>
    <row r="1570" spans="2:51" s="14" customFormat="1" ht="10">
      <c r="B1570" s="201"/>
      <c r="C1570" s="202"/>
      <c r="D1570" s="192" t="s">
        <v>165</v>
      </c>
      <c r="E1570" s="203" t="s">
        <v>19</v>
      </c>
      <c r="F1570" s="204" t="s">
        <v>1591</v>
      </c>
      <c r="G1570" s="202"/>
      <c r="H1570" s="205">
        <v>27.763</v>
      </c>
      <c r="I1570" s="206"/>
      <c r="J1570" s="202"/>
      <c r="K1570" s="202"/>
      <c r="L1570" s="207"/>
      <c r="M1570" s="208"/>
      <c r="N1570" s="209"/>
      <c r="O1570" s="209"/>
      <c r="P1570" s="209"/>
      <c r="Q1570" s="209"/>
      <c r="R1570" s="209"/>
      <c r="S1570" s="209"/>
      <c r="T1570" s="210"/>
      <c r="AT1570" s="211" t="s">
        <v>165</v>
      </c>
      <c r="AU1570" s="211" t="s">
        <v>86</v>
      </c>
      <c r="AV1570" s="14" t="s">
        <v>86</v>
      </c>
      <c r="AW1570" s="14" t="s">
        <v>37</v>
      </c>
      <c r="AX1570" s="14" t="s">
        <v>76</v>
      </c>
      <c r="AY1570" s="211" t="s">
        <v>157</v>
      </c>
    </row>
    <row r="1571" spans="2:51" s="14" customFormat="1" ht="10">
      <c r="B1571" s="201"/>
      <c r="C1571" s="202"/>
      <c r="D1571" s="192" t="s">
        <v>165</v>
      </c>
      <c r="E1571" s="203" t="s">
        <v>19</v>
      </c>
      <c r="F1571" s="204" t="s">
        <v>1592</v>
      </c>
      <c r="G1571" s="202"/>
      <c r="H1571" s="205">
        <v>32.201</v>
      </c>
      <c r="I1571" s="206"/>
      <c r="J1571" s="202"/>
      <c r="K1571" s="202"/>
      <c r="L1571" s="207"/>
      <c r="M1571" s="208"/>
      <c r="N1571" s="209"/>
      <c r="O1571" s="209"/>
      <c r="P1571" s="209"/>
      <c r="Q1571" s="209"/>
      <c r="R1571" s="209"/>
      <c r="S1571" s="209"/>
      <c r="T1571" s="210"/>
      <c r="AT1571" s="211" t="s">
        <v>165</v>
      </c>
      <c r="AU1571" s="211" t="s">
        <v>86</v>
      </c>
      <c r="AV1571" s="14" t="s">
        <v>86</v>
      </c>
      <c r="AW1571" s="14" t="s">
        <v>37</v>
      </c>
      <c r="AX1571" s="14" t="s">
        <v>76</v>
      </c>
      <c r="AY1571" s="211" t="s">
        <v>157</v>
      </c>
    </row>
    <row r="1572" spans="2:51" s="14" customFormat="1" ht="10">
      <c r="B1572" s="201"/>
      <c r="C1572" s="202"/>
      <c r="D1572" s="192" t="s">
        <v>165</v>
      </c>
      <c r="E1572" s="203" t="s">
        <v>19</v>
      </c>
      <c r="F1572" s="204" t="s">
        <v>1593</v>
      </c>
      <c r="G1572" s="202"/>
      <c r="H1572" s="205">
        <v>33.88</v>
      </c>
      <c r="I1572" s="206"/>
      <c r="J1572" s="202"/>
      <c r="K1572" s="202"/>
      <c r="L1572" s="207"/>
      <c r="M1572" s="208"/>
      <c r="N1572" s="209"/>
      <c r="O1572" s="209"/>
      <c r="P1572" s="209"/>
      <c r="Q1572" s="209"/>
      <c r="R1572" s="209"/>
      <c r="S1572" s="209"/>
      <c r="T1572" s="210"/>
      <c r="AT1572" s="211" t="s">
        <v>165</v>
      </c>
      <c r="AU1572" s="211" t="s">
        <v>86</v>
      </c>
      <c r="AV1572" s="14" t="s">
        <v>86</v>
      </c>
      <c r="AW1572" s="14" t="s">
        <v>37</v>
      </c>
      <c r="AX1572" s="14" t="s">
        <v>76</v>
      </c>
      <c r="AY1572" s="211" t="s">
        <v>157</v>
      </c>
    </row>
    <row r="1573" spans="2:51" s="14" customFormat="1" ht="10">
      <c r="B1573" s="201"/>
      <c r="C1573" s="202"/>
      <c r="D1573" s="192" t="s">
        <v>165</v>
      </c>
      <c r="E1573" s="203" t="s">
        <v>19</v>
      </c>
      <c r="F1573" s="204" t="s">
        <v>1594</v>
      </c>
      <c r="G1573" s="202"/>
      <c r="H1573" s="205">
        <v>0.447</v>
      </c>
      <c r="I1573" s="206"/>
      <c r="J1573" s="202"/>
      <c r="K1573" s="202"/>
      <c r="L1573" s="207"/>
      <c r="M1573" s="208"/>
      <c r="N1573" s="209"/>
      <c r="O1573" s="209"/>
      <c r="P1573" s="209"/>
      <c r="Q1573" s="209"/>
      <c r="R1573" s="209"/>
      <c r="S1573" s="209"/>
      <c r="T1573" s="210"/>
      <c r="AT1573" s="211" t="s">
        <v>165</v>
      </c>
      <c r="AU1573" s="211" t="s">
        <v>86</v>
      </c>
      <c r="AV1573" s="14" t="s">
        <v>86</v>
      </c>
      <c r="AW1573" s="14" t="s">
        <v>37</v>
      </c>
      <c r="AX1573" s="14" t="s">
        <v>76</v>
      </c>
      <c r="AY1573" s="211" t="s">
        <v>157</v>
      </c>
    </row>
    <row r="1574" spans="2:51" s="15" customFormat="1" ht="10">
      <c r="B1574" s="217"/>
      <c r="C1574" s="218"/>
      <c r="D1574" s="192" t="s">
        <v>165</v>
      </c>
      <c r="E1574" s="219" t="s">
        <v>19</v>
      </c>
      <c r="F1574" s="220" t="s">
        <v>183</v>
      </c>
      <c r="G1574" s="218"/>
      <c r="H1574" s="221">
        <v>95.085</v>
      </c>
      <c r="I1574" s="222"/>
      <c r="J1574" s="218"/>
      <c r="K1574" s="218"/>
      <c r="L1574" s="223"/>
      <c r="M1574" s="224"/>
      <c r="N1574" s="225"/>
      <c r="O1574" s="225"/>
      <c r="P1574" s="225"/>
      <c r="Q1574" s="225"/>
      <c r="R1574" s="225"/>
      <c r="S1574" s="225"/>
      <c r="T1574" s="226"/>
      <c r="AT1574" s="227" t="s">
        <v>165</v>
      </c>
      <c r="AU1574" s="227" t="s">
        <v>86</v>
      </c>
      <c r="AV1574" s="15" t="s">
        <v>163</v>
      </c>
      <c r="AW1574" s="15" t="s">
        <v>37</v>
      </c>
      <c r="AX1574" s="15" t="s">
        <v>84</v>
      </c>
      <c r="AY1574" s="227" t="s">
        <v>157</v>
      </c>
    </row>
    <row r="1575" spans="1:65" s="2" customFormat="1" ht="22.25" customHeight="1">
      <c r="A1575" s="36"/>
      <c r="B1575" s="37"/>
      <c r="C1575" s="176" t="s">
        <v>1595</v>
      </c>
      <c r="D1575" s="176" t="s">
        <v>159</v>
      </c>
      <c r="E1575" s="177" t="s">
        <v>1596</v>
      </c>
      <c r="F1575" s="178" t="s">
        <v>1597</v>
      </c>
      <c r="G1575" s="179" t="s">
        <v>483</v>
      </c>
      <c r="H1575" s="180">
        <v>7.324</v>
      </c>
      <c r="I1575" s="181"/>
      <c r="J1575" s="182">
        <f>ROUND(I1575*H1575,2)</f>
        <v>0</v>
      </c>
      <c r="K1575" s="183"/>
      <c r="L1575" s="41"/>
      <c r="M1575" s="184" t="s">
        <v>19</v>
      </c>
      <c r="N1575" s="185" t="s">
        <v>47</v>
      </c>
      <c r="O1575" s="66"/>
      <c r="P1575" s="186">
        <f>O1575*H1575</f>
        <v>0</v>
      </c>
      <c r="Q1575" s="186">
        <v>0</v>
      </c>
      <c r="R1575" s="186">
        <f>Q1575*H1575</f>
        <v>0</v>
      </c>
      <c r="S1575" s="186">
        <v>0</v>
      </c>
      <c r="T1575" s="187">
        <f>S1575*H1575</f>
        <v>0</v>
      </c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R1575" s="188" t="s">
        <v>163</v>
      </c>
      <c r="AT1575" s="188" t="s">
        <v>159</v>
      </c>
      <c r="AU1575" s="188" t="s">
        <v>86</v>
      </c>
      <c r="AY1575" s="19" t="s">
        <v>157</v>
      </c>
      <c r="BE1575" s="189">
        <f>IF(N1575="základní",J1575,0)</f>
        <v>0</v>
      </c>
      <c r="BF1575" s="189">
        <f>IF(N1575="snížená",J1575,0)</f>
        <v>0</v>
      </c>
      <c r="BG1575" s="189">
        <f>IF(N1575="zákl. přenesená",J1575,0)</f>
        <v>0</v>
      </c>
      <c r="BH1575" s="189">
        <f>IF(N1575="sníž. přenesená",J1575,0)</f>
        <v>0</v>
      </c>
      <c r="BI1575" s="189">
        <f>IF(N1575="nulová",J1575,0)</f>
        <v>0</v>
      </c>
      <c r="BJ1575" s="19" t="s">
        <v>84</v>
      </c>
      <c r="BK1575" s="189">
        <f>ROUND(I1575*H1575,2)</f>
        <v>0</v>
      </c>
      <c r="BL1575" s="19" t="s">
        <v>163</v>
      </c>
      <c r="BM1575" s="188" t="s">
        <v>1598</v>
      </c>
    </row>
    <row r="1576" spans="1:47" s="2" customFormat="1" ht="10">
      <c r="A1576" s="36"/>
      <c r="B1576" s="37"/>
      <c r="C1576" s="38"/>
      <c r="D1576" s="212" t="s">
        <v>178</v>
      </c>
      <c r="E1576" s="38"/>
      <c r="F1576" s="213" t="s">
        <v>1599</v>
      </c>
      <c r="G1576" s="38"/>
      <c r="H1576" s="38"/>
      <c r="I1576" s="214"/>
      <c r="J1576" s="38"/>
      <c r="K1576" s="38"/>
      <c r="L1576" s="41"/>
      <c r="M1576" s="215"/>
      <c r="N1576" s="216"/>
      <c r="O1576" s="66"/>
      <c r="P1576" s="66"/>
      <c r="Q1576" s="66"/>
      <c r="R1576" s="66"/>
      <c r="S1576" s="66"/>
      <c r="T1576" s="67"/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T1576" s="19" t="s">
        <v>178</v>
      </c>
      <c r="AU1576" s="19" t="s">
        <v>86</v>
      </c>
    </row>
    <row r="1577" spans="2:51" s="14" customFormat="1" ht="10">
      <c r="B1577" s="201"/>
      <c r="C1577" s="202"/>
      <c r="D1577" s="192" t="s">
        <v>165</v>
      </c>
      <c r="E1577" s="203" t="s">
        <v>19</v>
      </c>
      <c r="F1577" s="204" t="s">
        <v>1600</v>
      </c>
      <c r="G1577" s="202"/>
      <c r="H1577" s="205">
        <v>6.149</v>
      </c>
      <c r="I1577" s="206"/>
      <c r="J1577" s="202"/>
      <c r="K1577" s="202"/>
      <c r="L1577" s="207"/>
      <c r="M1577" s="208"/>
      <c r="N1577" s="209"/>
      <c r="O1577" s="209"/>
      <c r="P1577" s="209"/>
      <c r="Q1577" s="209"/>
      <c r="R1577" s="209"/>
      <c r="S1577" s="209"/>
      <c r="T1577" s="210"/>
      <c r="AT1577" s="211" t="s">
        <v>165</v>
      </c>
      <c r="AU1577" s="211" t="s">
        <v>86</v>
      </c>
      <c r="AV1577" s="14" t="s">
        <v>86</v>
      </c>
      <c r="AW1577" s="14" t="s">
        <v>37</v>
      </c>
      <c r="AX1577" s="14" t="s">
        <v>76</v>
      </c>
      <c r="AY1577" s="211" t="s">
        <v>157</v>
      </c>
    </row>
    <row r="1578" spans="2:51" s="14" customFormat="1" ht="10">
      <c r="B1578" s="201"/>
      <c r="C1578" s="202"/>
      <c r="D1578" s="192" t="s">
        <v>165</v>
      </c>
      <c r="E1578" s="203" t="s">
        <v>19</v>
      </c>
      <c r="F1578" s="204" t="s">
        <v>1601</v>
      </c>
      <c r="G1578" s="202"/>
      <c r="H1578" s="205">
        <v>0.174</v>
      </c>
      <c r="I1578" s="206"/>
      <c r="J1578" s="202"/>
      <c r="K1578" s="202"/>
      <c r="L1578" s="207"/>
      <c r="M1578" s="208"/>
      <c r="N1578" s="209"/>
      <c r="O1578" s="209"/>
      <c r="P1578" s="209"/>
      <c r="Q1578" s="209"/>
      <c r="R1578" s="209"/>
      <c r="S1578" s="209"/>
      <c r="T1578" s="210"/>
      <c r="AT1578" s="211" t="s">
        <v>165</v>
      </c>
      <c r="AU1578" s="211" t="s">
        <v>86</v>
      </c>
      <c r="AV1578" s="14" t="s">
        <v>86</v>
      </c>
      <c r="AW1578" s="14" t="s">
        <v>37</v>
      </c>
      <c r="AX1578" s="14" t="s">
        <v>76</v>
      </c>
      <c r="AY1578" s="211" t="s">
        <v>157</v>
      </c>
    </row>
    <row r="1579" spans="2:51" s="14" customFormat="1" ht="10">
      <c r="B1579" s="201"/>
      <c r="C1579" s="202"/>
      <c r="D1579" s="192" t="s">
        <v>165</v>
      </c>
      <c r="E1579" s="203" t="s">
        <v>19</v>
      </c>
      <c r="F1579" s="204" t="s">
        <v>1602</v>
      </c>
      <c r="G1579" s="202"/>
      <c r="H1579" s="205">
        <v>0.585</v>
      </c>
      <c r="I1579" s="206"/>
      <c r="J1579" s="202"/>
      <c r="K1579" s="202"/>
      <c r="L1579" s="207"/>
      <c r="M1579" s="208"/>
      <c r="N1579" s="209"/>
      <c r="O1579" s="209"/>
      <c r="P1579" s="209"/>
      <c r="Q1579" s="209"/>
      <c r="R1579" s="209"/>
      <c r="S1579" s="209"/>
      <c r="T1579" s="210"/>
      <c r="AT1579" s="211" t="s">
        <v>165</v>
      </c>
      <c r="AU1579" s="211" t="s">
        <v>86</v>
      </c>
      <c r="AV1579" s="14" t="s">
        <v>86</v>
      </c>
      <c r="AW1579" s="14" t="s">
        <v>37</v>
      </c>
      <c r="AX1579" s="14" t="s">
        <v>76</v>
      </c>
      <c r="AY1579" s="211" t="s">
        <v>157</v>
      </c>
    </row>
    <row r="1580" spans="2:51" s="14" customFormat="1" ht="10">
      <c r="B1580" s="201"/>
      <c r="C1580" s="202"/>
      <c r="D1580" s="192" t="s">
        <v>165</v>
      </c>
      <c r="E1580" s="203" t="s">
        <v>19</v>
      </c>
      <c r="F1580" s="204" t="s">
        <v>1603</v>
      </c>
      <c r="G1580" s="202"/>
      <c r="H1580" s="205">
        <v>0.416</v>
      </c>
      <c r="I1580" s="206"/>
      <c r="J1580" s="202"/>
      <c r="K1580" s="202"/>
      <c r="L1580" s="207"/>
      <c r="M1580" s="208"/>
      <c r="N1580" s="209"/>
      <c r="O1580" s="209"/>
      <c r="P1580" s="209"/>
      <c r="Q1580" s="209"/>
      <c r="R1580" s="209"/>
      <c r="S1580" s="209"/>
      <c r="T1580" s="210"/>
      <c r="AT1580" s="211" t="s">
        <v>165</v>
      </c>
      <c r="AU1580" s="211" t="s">
        <v>86</v>
      </c>
      <c r="AV1580" s="14" t="s">
        <v>86</v>
      </c>
      <c r="AW1580" s="14" t="s">
        <v>37</v>
      </c>
      <c r="AX1580" s="14" t="s">
        <v>76</v>
      </c>
      <c r="AY1580" s="211" t="s">
        <v>157</v>
      </c>
    </row>
    <row r="1581" spans="2:51" s="15" customFormat="1" ht="10">
      <c r="B1581" s="217"/>
      <c r="C1581" s="218"/>
      <c r="D1581" s="192" t="s">
        <v>165</v>
      </c>
      <c r="E1581" s="219" t="s">
        <v>19</v>
      </c>
      <c r="F1581" s="220" t="s">
        <v>183</v>
      </c>
      <c r="G1581" s="218"/>
      <c r="H1581" s="221">
        <v>7.324</v>
      </c>
      <c r="I1581" s="222"/>
      <c r="J1581" s="218"/>
      <c r="K1581" s="218"/>
      <c r="L1581" s="223"/>
      <c r="M1581" s="224"/>
      <c r="N1581" s="225"/>
      <c r="O1581" s="225"/>
      <c r="P1581" s="225"/>
      <c r="Q1581" s="225"/>
      <c r="R1581" s="225"/>
      <c r="S1581" s="225"/>
      <c r="T1581" s="226"/>
      <c r="AT1581" s="227" t="s">
        <v>165</v>
      </c>
      <c r="AU1581" s="227" t="s">
        <v>86</v>
      </c>
      <c r="AV1581" s="15" t="s">
        <v>163</v>
      </c>
      <c r="AW1581" s="15" t="s">
        <v>37</v>
      </c>
      <c r="AX1581" s="15" t="s">
        <v>84</v>
      </c>
      <c r="AY1581" s="227" t="s">
        <v>157</v>
      </c>
    </row>
    <row r="1582" spans="1:65" s="2" customFormat="1" ht="22.25" customHeight="1">
      <c r="A1582" s="36"/>
      <c r="B1582" s="37"/>
      <c r="C1582" s="176" t="s">
        <v>1604</v>
      </c>
      <c r="D1582" s="176" t="s">
        <v>159</v>
      </c>
      <c r="E1582" s="177" t="s">
        <v>1605</v>
      </c>
      <c r="F1582" s="178" t="s">
        <v>1606</v>
      </c>
      <c r="G1582" s="179" t="s">
        <v>483</v>
      </c>
      <c r="H1582" s="180">
        <v>359.252</v>
      </c>
      <c r="I1582" s="181"/>
      <c r="J1582" s="182">
        <f>ROUND(I1582*H1582,2)</f>
        <v>0</v>
      </c>
      <c r="K1582" s="183"/>
      <c r="L1582" s="41"/>
      <c r="M1582" s="184" t="s">
        <v>19</v>
      </c>
      <c r="N1582" s="185" t="s">
        <v>47</v>
      </c>
      <c r="O1582" s="66"/>
      <c r="P1582" s="186">
        <f>O1582*H1582</f>
        <v>0</v>
      </c>
      <c r="Q1582" s="186">
        <v>0</v>
      </c>
      <c r="R1582" s="186">
        <f>Q1582*H1582</f>
        <v>0</v>
      </c>
      <c r="S1582" s="186">
        <v>0</v>
      </c>
      <c r="T1582" s="187">
        <f>S1582*H1582</f>
        <v>0</v>
      </c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R1582" s="188" t="s">
        <v>163</v>
      </c>
      <c r="AT1582" s="188" t="s">
        <v>159</v>
      </c>
      <c r="AU1582" s="188" t="s">
        <v>86</v>
      </c>
      <c r="AY1582" s="19" t="s">
        <v>157</v>
      </c>
      <c r="BE1582" s="189">
        <f>IF(N1582="základní",J1582,0)</f>
        <v>0</v>
      </c>
      <c r="BF1582" s="189">
        <f>IF(N1582="snížená",J1582,0)</f>
        <v>0</v>
      </c>
      <c r="BG1582" s="189">
        <f>IF(N1582="zákl. přenesená",J1582,0)</f>
        <v>0</v>
      </c>
      <c r="BH1582" s="189">
        <f>IF(N1582="sníž. přenesená",J1582,0)</f>
        <v>0</v>
      </c>
      <c r="BI1582" s="189">
        <f>IF(N1582="nulová",J1582,0)</f>
        <v>0</v>
      </c>
      <c r="BJ1582" s="19" t="s">
        <v>84</v>
      </c>
      <c r="BK1582" s="189">
        <f>ROUND(I1582*H1582,2)</f>
        <v>0</v>
      </c>
      <c r="BL1582" s="19" t="s">
        <v>163</v>
      </c>
      <c r="BM1582" s="188" t="s">
        <v>1607</v>
      </c>
    </row>
    <row r="1583" spans="1:47" s="2" customFormat="1" ht="10">
      <c r="A1583" s="36"/>
      <c r="B1583" s="37"/>
      <c r="C1583" s="38"/>
      <c r="D1583" s="212" t="s">
        <v>178</v>
      </c>
      <c r="E1583" s="38"/>
      <c r="F1583" s="213" t="s">
        <v>1608</v>
      </c>
      <c r="G1583" s="38"/>
      <c r="H1583" s="38"/>
      <c r="I1583" s="214"/>
      <c r="J1583" s="38"/>
      <c r="K1583" s="38"/>
      <c r="L1583" s="41"/>
      <c r="M1583" s="215"/>
      <c r="N1583" s="216"/>
      <c r="O1583" s="66"/>
      <c r="P1583" s="66"/>
      <c r="Q1583" s="66"/>
      <c r="R1583" s="66"/>
      <c r="S1583" s="66"/>
      <c r="T1583" s="67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T1583" s="19" t="s">
        <v>178</v>
      </c>
      <c r="AU1583" s="19" t="s">
        <v>86</v>
      </c>
    </row>
    <row r="1584" spans="2:51" s="14" customFormat="1" ht="10">
      <c r="B1584" s="201"/>
      <c r="C1584" s="202"/>
      <c r="D1584" s="192" t="s">
        <v>165</v>
      </c>
      <c r="E1584" s="203" t="s">
        <v>19</v>
      </c>
      <c r="F1584" s="204" t="s">
        <v>1609</v>
      </c>
      <c r="G1584" s="202"/>
      <c r="H1584" s="205">
        <v>359.252</v>
      </c>
      <c r="I1584" s="206"/>
      <c r="J1584" s="202"/>
      <c r="K1584" s="202"/>
      <c r="L1584" s="207"/>
      <c r="M1584" s="208"/>
      <c r="N1584" s="209"/>
      <c r="O1584" s="209"/>
      <c r="P1584" s="209"/>
      <c r="Q1584" s="209"/>
      <c r="R1584" s="209"/>
      <c r="S1584" s="209"/>
      <c r="T1584" s="210"/>
      <c r="AT1584" s="211" t="s">
        <v>165</v>
      </c>
      <c r="AU1584" s="211" t="s">
        <v>86</v>
      </c>
      <c r="AV1584" s="14" t="s">
        <v>86</v>
      </c>
      <c r="AW1584" s="14" t="s">
        <v>37</v>
      </c>
      <c r="AX1584" s="14" t="s">
        <v>84</v>
      </c>
      <c r="AY1584" s="211" t="s">
        <v>157</v>
      </c>
    </row>
    <row r="1585" spans="1:65" s="2" customFormat="1" ht="22.25" customHeight="1">
      <c r="A1585" s="36"/>
      <c r="B1585" s="37"/>
      <c r="C1585" s="176" t="s">
        <v>1610</v>
      </c>
      <c r="D1585" s="176" t="s">
        <v>159</v>
      </c>
      <c r="E1585" s="177" t="s">
        <v>1611</v>
      </c>
      <c r="F1585" s="178" t="s">
        <v>1612</v>
      </c>
      <c r="G1585" s="179" t="s">
        <v>483</v>
      </c>
      <c r="H1585" s="180">
        <v>743.708</v>
      </c>
      <c r="I1585" s="181"/>
      <c r="J1585" s="182">
        <f>ROUND(I1585*H1585,2)</f>
        <v>0</v>
      </c>
      <c r="K1585" s="183"/>
      <c r="L1585" s="41"/>
      <c r="M1585" s="184" t="s">
        <v>19</v>
      </c>
      <c r="N1585" s="185" t="s">
        <v>47</v>
      </c>
      <c r="O1585" s="66"/>
      <c r="P1585" s="186">
        <f>O1585*H1585</f>
        <v>0</v>
      </c>
      <c r="Q1585" s="186">
        <v>0</v>
      </c>
      <c r="R1585" s="186">
        <f>Q1585*H1585</f>
        <v>0</v>
      </c>
      <c r="S1585" s="186">
        <v>0</v>
      </c>
      <c r="T1585" s="187">
        <f>S1585*H1585</f>
        <v>0</v>
      </c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R1585" s="188" t="s">
        <v>163</v>
      </c>
      <c r="AT1585" s="188" t="s">
        <v>159</v>
      </c>
      <c r="AU1585" s="188" t="s">
        <v>86</v>
      </c>
      <c r="AY1585" s="19" t="s">
        <v>157</v>
      </c>
      <c r="BE1585" s="189">
        <f>IF(N1585="základní",J1585,0)</f>
        <v>0</v>
      </c>
      <c r="BF1585" s="189">
        <f>IF(N1585="snížená",J1585,0)</f>
        <v>0</v>
      </c>
      <c r="BG1585" s="189">
        <f>IF(N1585="zákl. přenesená",J1585,0)</f>
        <v>0</v>
      </c>
      <c r="BH1585" s="189">
        <f>IF(N1585="sníž. přenesená",J1585,0)</f>
        <v>0</v>
      </c>
      <c r="BI1585" s="189">
        <f>IF(N1585="nulová",J1585,0)</f>
        <v>0</v>
      </c>
      <c r="BJ1585" s="19" t="s">
        <v>84</v>
      </c>
      <c r="BK1585" s="189">
        <f>ROUND(I1585*H1585,2)</f>
        <v>0</v>
      </c>
      <c r="BL1585" s="19" t="s">
        <v>163</v>
      </c>
      <c r="BM1585" s="188" t="s">
        <v>1613</v>
      </c>
    </row>
    <row r="1586" spans="1:47" s="2" customFormat="1" ht="10">
      <c r="A1586" s="36"/>
      <c r="B1586" s="37"/>
      <c r="C1586" s="38"/>
      <c r="D1586" s="212" t="s">
        <v>178</v>
      </c>
      <c r="E1586" s="38"/>
      <c r="F1586" s="213" t="s">
        <v>1614</v>
      </c>
      <c r="G1586" s="38"/>
      <c r="H1586" s="38"/>
      <c r="I1586" s="214"/>
      <c r="J1586" s="38"/>
      <c r="K1586" s="38"/>
      <c r="L1586" s="41"/>
      <c r="M1586" s="215"/>
      <c r="N1586" s="216"/>
      <c r="O1586" s="66"/>
      <c r="P1586" s="66"/>
      <c r="Q1586" s="66"/>
      <c r="R1586" s="66"/>
      <c r="S1586" s="66"/>
      <c r="T1586" s="67"/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T1586" s="19" t="s">
        <v>178</v>
      </c>
      <c r="AU1586" s="19" t="s">
        <v>86</v>
      </c>
    </row>
    <row r="1587" spans="2:51" s="14" customFormat="1" ht="10">
      <c r="B1587" s="201"/>
      <c r="C1587" s="202"/>
      <c r="D1587" s="192" t="s">
        <v>165</v>
      </c>
      <c r="E1587" s="203" t="s">
        <v>19</v>
      </c>
      <c r="F1587" s="204" t="s">
        <v>1615</v>
      </c>
      <c r="G1587" s="202"/>
      <c r="H1587" s="205">
        <v>137.545</v>
      </c>
      <c r="I1587" s="206"/>
      <c r="J1587" s="202"/>
      <c r="K1587" s="202"/>
      <c r="L1587" s="207"/>
      <c r="M1587" s="208"/>
      <c r="N1587" s="209"/>
      <c r="O1587" s="209"/>
      <c r="P1587" s="209"/>
      <c r="Q1587" s="209"/>
      <c r="R1587" s="209"/>
      <c r="S1587" s="209"/>
      <c r="T1587" s="210"/>
      <c r="AT1587" s="211" t="s">
        <v>165</v>
      </c>
      <c r="AU1587" s="211" t="s">
        <v>86</v>
      </c>
      <c r="AV1587" s="14" t="s">
        <v>86</v>
      </c>
      <c r="AW1587" s="14" t="s">
        <v>37</v>
      </c>
      <c r="AX1587" s="14" t="s">
        <v>76</v>
      </c>
      <c r="AY1587" s="211" t="s">
        <v>157</v>
      </c>
    </row>
    <row r="1588" spans="2:51" s="14" customFormat="1" ht="10">
      <c r="B1588" s="201"/>
      <c r="C1588" s="202"/>
      <c r="D1588" s="192" t="s">
        <v>165</v>
      </c>
      <c r="E1588" s="203" t="s">
        <v>19</v>
      </c>
      <c r="F1588" s="204" t="s">
        <v>1616</v>
      </c>
      <c r="G1588" s="202"/>
      <c r="H1588" s="205">
        <v>274.783</v>
      </c>
      <c r="I1588" s="206"/>
      <c r="J1588" s="202"/>
      <c r="K1588" s="202"/>
      <c r="L1588" s="207"/>
      <c r="M1588" s="208"/>
      <c r="N1588" s="209"/>
      <c r="O1588" s="209"/>
      <c r="P1588" s="209"/>
      <c r="Q1588" s="209"/>
      <c r="R1588" s="209"/>
      <c r="S1588" s="209"/>
      <c r="T1588" s="210"/>
      <c r="AT1588" s="211" t="s">
        <v>165</v>
      </c>
      <c r="AU1588" s="211" t="s">
        <v>86</v>
      </c>
      <c r="AV1588" s="14" t="s">
        <v>86</v>
      </c>
      <c r="AW1588" s="14" t="s">
        <v>37</v>
      </c>
      <c r="AX1588" s="14" t="s">
        <v>76</v>
      </c>
      <c r="AY1588" s="211" t="s">
        <v>157</v>
      </c>
    </row>
    <row r="1589" spans="2:51" s="14" customFormat="1" ht="10">
      <c r="B1589" s="201"/>
      <c r="C1589" s="202"/>
      <c r="D1589" s="192" t="s">
        <v>165</v>
      </c>
      <c r="E1589" s="203" t="s">
        <v>19</v>
      </c>
      <c r="F1589" s="204" t="s">
        <v>1617</v>
      </c>
      <c r="G1589" s="202"/>
      <c r="H1589" s="205">
        <v>273.768</v>
      </c>
      <c r="I1589" s="206"/>
      <c r="J1589" s="202"/>
      <c r="K1589" s="202"/>
      <c r="L1589" s="207"/>
      <c r="M1589" s="208"/>
      <c r="N1589" s="209"/>
      <c r="O1589" s="209"/>
      <c r="P1589" s="209"/>
      <c r="Q1589" s="209"/>
      <c r="R1589" s="209"/>
      <c r="S1589" s="209"/>
      <c r="T1589" s="210"/>
      <c r="AT1589" s="211" t="s">
        <v>165</v>
      </c>
      <c r="AU1589" s="211" t="s">
        <v>86</v>
      </c>
      <c r="AV1589" s="14" t="s">
        <v>86</v>
      </c>
      <c r="AW1589" s="14" t="s">
        <v>37</v>
      </c>
      <c r="AX1589" s="14" t="s">
        <v>76</v>
      </c>
      <c r="AY1589" s="211" t="s">
        <v>157</v>
      </c>
    </row>
    <row r="1590" spans="2:51" s="14" customFormat="1" ht="10">
      <c r="B1590" s="201"/>
      <c r="C1590" s="202"/>
      <c r="D1590" s="192" t="s">
        <v>165</v>
      </c>
      <c r="E1590" s="203" t="s">
        <v>19</v>
      </c>
      <c r="F1590" s="204" t="s">
        <v>1618</v>
      </c>
      <c r="G1590" s="202"/>
      <c r="H1590" s="205">
        <v>12.582</v>
      </c>
      <c r="I1590" s="206"/>
      <c r="J1590" s="202"/>
      <c r="K1590" s="202"/>
      <c r="L1590" s="207"/>
      <c r="M1590" s="208"/>
      <c r="N1590" s="209"/>
      <c r="O1590" s="209"/>
      <c r="P1590" s="209"/>
      <c r="Q1590" s="209"/>
      <c r="R1590" s="209"/>
      <c r="S1590" s="209"/>
      <c r="T1590" s="210"/>
      <c r="AT1590" s="211" t="s">
        <v>165</v>
      </c>
      <c r="AU1590" s="211" t="s">
        <v>86</v>
      </c>
      <c r="AV1590" s="14" t="s">
        <v>86</v>
      </c>
      <c r="AW1590" s="14" t="s">
        <v>37</v>
      </c>
      <c r="AX1590" s="14" t="s">
        <v>76</v>
      </c>
      <c r="AY1590" s="211" t="s">
        <v>157</v>
      </c>
    </row>
    <row r="1591" spans="2:51" s="14" customFormat="1" ht="10">
      <c r="B1591" s="201"/>
      <c r="C1591" s="202"/>
      <c r="D1591" s="192" t="s">
        <v>165</v>
      </c>
      <c r="E1591" s="203" t="s">
        <v>19</v>
      </c>
      <c r="F1591" s="204" t="s">
        <v>1619</v>
      </c>
      <c r="G1591" s="202"/>
      <c r="H1591" s="205">
        <v>85.54</v>
      </c>
      <c r="I1591" s="206"/>
      <c r="J1591" s="202"/>
      <c r="K1591" s="202"/>
      <c r="L1591" s="207"/>
      <c r="M1591" s="208"/>
      <c r="N1591" s="209"/>
      <c r="O1591" s="209"/>
      <c r="P1591" s="209"/>
      <c r="Q1591" s="209"/>
      <c r="R1591" s="209"/>
      <c r="S1591" s="209"/>
      <c r="T1591" s="210"/>
      <c r="AT1591" s="211" t="s">
        <v>165</v>
      </c>
      <c r="AU1591" s="211" t="s">
        <v>86</v>
      </c>
      <c r="AV1591" s="14" t="s">
        <v>86</v>
      </c>
      <c r="AW1591" s="14" t="s">
        <v>37</v>
      </c>
      <c r="AX1591" s="14" t="s">
        <v>76</v>
      </c>
      <c r="AY1591" s="211" t="s">
        <v>157</v>
      </c>
    </row>
    <row r="1592" spans="2:51" s="16" customFormat="1" ht="10">
      <c r="B1592" s="228"/>
      <c r="C1592" s="229"/>
      <c r="D1592" s="192" t="s">
        <v>165</v>
      </c>
      <c r="E1592" s="230" t="s">
        <v>19</v>
      </c>
      <c r="F1592" s="231" t="s">
        <v>190</v>
      </c>
      <c r="G1592" s="229"/>
      <c r="H1592" s="232">
        <v>784.218</v>
      </c>
      <c r="I1592" s="233"/>
      <c r="J1592" s="229"/>
      <c r="K1592" s="229"/>
      <c r="L1592" s="234"/>
      <c r="M1592" s="235"/>
      <c r="N1592" s="236"/>
      <c r="O1592" s="236"/>
      <c r="P1592" s="236"/>
      <c r="Q1592" s="236"/>
      <c r="R1592" s="236"/>
      <c r="S1592" s="236"/>
      <c r="T1592" s="237"/>
      <c r="AT1592" s="238" t="s">
        <v>165</v>
      </c>
      <c r="AU1592" s="238" t="s">
        <v>86</v>
      </c>
      <c r="AV1592" s="16" t="s">
        <v>173</v>
      </c>
      <c r="AW1592" s="16" t="s">
        <v>37</v>
      </c>
      <c r="AX1592" s="16" t="s">
        <v>76</v>
      </c>
      <c r="AY1592" s="238" t="s">
        <v>157</v>
      </c>
    </row>
    <row r="1593" spans="2:51" s="14" customFormat="1" ht="10">
      <c r="B1593" s="201"/>
      <c r="C1593" s="202"/>
      <c r="D1593" s="192" t="s">
        <v>165</v>
      </c>
      <c r="E1593" s="203" t="s">
        <v>19</v>
      </c>
      <c r="F1593" s="204" t="s">
        <v>1620</v>
      </c>
      <c r="G1593" s="202"/>
      <c r="H1593" s="205">
        <v>-26.788</v>
      </c>
      <c r="I1593" s="206"/>
      <c r="J1593" s="202"/>
      <c r="K1593" s="202"/>
      <c r="L1593" s="207"/>
      <c r="M1593" s="208"/>
      <c r="N1593" s="209"/>
      <c r="O1593" s="209"/>
      <c r="P1593" s="209"/>
      <c r="Q1593" s="209"/>
      <c r="R1593" s="209"/>
      <c r="S1593" s="209"/>
      <c r="T1593" s="210"/>
      <c r="AT1593" s="211" t="s">
        <v>165</v>
      </c>
      <c r="AU1593" s="211" t="s">
        <v>86</v>
      </c>
      <c r="AV1593" s="14" t="s">
        <v>86</v>
      </c>
      <c r="AW1593" s="14" t="s">
        <v>37</v>
      </c>
      <c r="AX1593" s="14" t="s">
        <v>76</v>
      </c>
      <c r="AY1593" s="211" t="s">
        <v>157</v>
      </c>
    </row>
    <row r="1594" spans="2:51" s="14" customFormat="1" ht="10">
      <c r="B1594" s="201"/>
      <c r="C1594" s="202"/>
      <c r="D1594" s="192" t="s">
        <v>165</v>
      </c>
      <c r="E1594" s="203" t="s">
        <v>19</v>
      </c>
      <c r="F1594" s="204" t="s">
        <v>1621</v>
      </c>
      <c r="G1594" s="202"/>
      <c r="H1594" s="205">
        <v>-13.733</v>
      </c>
      <c r="I1594" s="206"/>
      <c r="J1594" s="202"/>
      <c r="K1594" s="202"/>
      <c r="L1594" s="207"/>
      <c r="M1594" s="208"/>
      <c r="N1594" s="209"/>
      <c r="O1594" s="209"/>
      <c r="P1594" s="209"/>
      <c r="Q1594" s="209"/>
      <c r="R1594" s="209"/>
      <c r="S1594" s="209"/>
      <c r="T1594" s="210"/>
      <c r="AT1594" s="211" t="s">
        <v>165</v>
      </c>
      <c r="AU1594" s="211" t="s">
        <v>86</v>
      </c>
      <c r="AV1594" s="14" t="s">
        <v>86</v>
      </c>
      <c r="AW1594" s="14" t="s">
        <v>37</v>
      </c>
      <c r="AX1594" s="14" t="s">
        <v>76</v>
      </c>
      <c r="AY1594" s="211" t="s">
        <v>157</v>
      </c>
    </row>
    <row r="1595" spans="2:51" s="14" customFormat="1" ht="10">
      <c r="B1595" s="201"/>
      <c r="C1595" s="202"/>
      <c r="D1595" s="192" t="s">
        <v>165</v>
      </c>
      <c r="E1595" s="203" t="s">
        <v>19</v>
      </c>
      <c r="F1595" s="204" t="s">
        <v>1622</v>
      </c>
      <c r="G1595" s="202"/>
      <c r="H1595" s="205">
        <v>2.064</v>
      </c>
      <c r="I1595" s="206"/>
      <c r="J1595" s="202"/>
      <c r="K1595" s="202"/>
      <c r="L1595" s="207"/>
      <c r="M1595" s="208"/>
      <c r="N1595" s="209"/>
      <c r="O1595" s="209"/>
      <c r="P1595" s="209"/>
      <c r="Q1595" s="209"/>
      <c r="R1595" s="209"/>
      <c r="S1595" s="209"/>
      <c r="T1595" s="210"/>
      <c r="AT1595" s="211" t="s">
        <v>165</v>
      </c>
      <c r="AU1595" s="211" t="s">
        <v>86</v>
      </c>
      <c r="AV1595" s="14" t="s">
        <v>86</v>
      </c>
      <c r="AW1595" s="14" t="s">
        <v>37</v>
      </c>
      <c r="AX1595" s="14" t="s">
        <v>76</v>
      </c>
      <c r="AY1595" s="211" t="s">
        <v>157</v>
      </c>
    </row>
    <row r="1596" spans="2:51" s="14" customFormat="1" ht="10">
      <c r="B1596" s="201"/>
      <c r="C1596" s="202"/>
      <c r="D1596" s="192" t="s">
        <v>165</v>
      </c>
      <c r="E1596" s="203" t="s">
        <v>19</v>
      </c>
      <c r="F1596" s="204" t="s">
        <v>1623</v>
      </c>
      <c r="G1596" s="202"/>
      <c r="H1596" s="205">
        <v>-0.525</v>
      </c>
      <c r="I1596" s="206"/>
      <c r="J1596" s="202"/>
      <c r="K1596" s="202"/>
      <c r="L1596" s="207"/>
      <c r="M1596" s="208"/>
      <c r="N1596" s="209"/>
      <c r="O1596" s="209"/>
      <c r="P1596" s="209"/>
      <c r="Q1596" s="209"/>
      <c r="R1596" s="209"/>
      <c r="S1596" s="209"/>
      <c r="T1596" s="210"/>
      <c r="AT1596" s="211" t="s">
        <v>165</v>
      </c>
      <c r="AU1596" s="211" t="s">
        <v>86</v>
      </c>
      <c r="AV1596" s="14" t="s">
        <v>86</v>
      </c>
      <c r="AW1596" s="14" t="s">
        <v>37</v>
      </c>
      <c r="AX1596" s="14" t="s">
        <v>76</v>
      </c>
      <c r="AY1596" s="211" t="s">
        <v>157</v>
      </c>
    </row>
    <row r="1597" spans="2:51" s="14" customFormat="1" ht="10">
      <c r="B1597" s="201"/>
      <c r="C1597" s="202"/>
      <c r="D1597" s="192" t="s">
        <v>165</v>
      </c>
      <c r="E1597" s="203" t="s">
        <v>19</v>
      </c>
      <c r="F1597" s="204" t="s">
        <v>1624</v>
      </c>
      <c r="G1597" s="202"/>
      <c r="H1597" s="205">
        <v>-0.472</v>
      </c>
      <c r="I1597" s="206"/>
      <c r="J1597" s="202"/>
      <c r="K1597" s="202"/>
      <c r="L1597" s="207"/>
      <c r="M1597" s="208"/>
      <c r="N1597" s="209"/>
      <c r="O1597" s="209"/>
      <c r="P1597" s="209"/>
      <c r="Q1597" s="209"/>
      <c r="R1597" s="209"/>
      <c r="S1597" s="209"/>
      <c r="T1597" s="210"/>
      <c r="AT1597" s="211" t="s">
        <v>165</v>
      </c>
      <c r="AU1597" s="211" t="s">
        <v>86</v>
      </c>
      <c r="AV1597" s="14" t="s">
        <v>86</v>
      </c>
      <c r="AW1597" s="14" t="s">
        <v>37</v>
      </c>
      <c r="AX1597" s="14" t="s">
        <v>76</v>
      </c>
      <c r="AY1597" s="211" t="s">
        <v>157</v>
      </c>
    </row>
    <row r="1598" spans="2:51" s="14" customFormat="1" ht="10">
      <c r="B1598" s="201"/>
      <c r="C1598" s="202"/>
      <c r="D1598" s="192" t="s">
        <v>165</v>
      </c>
      <c r="E1598" s="203" t="s">
        <v>19</v>
      </c>
      <c r="F1598" s="204" t="s">
        <v>1625</v>
      </c>
      <c r="G1598" s="202"/>
      <c r="H1598" s="205">
        <v>-1.056</v>
      </c>
      <c r="I1598" s="206"/>
      <c r="J1598" s="202"/>
      <c r="K1598" s="202"/>
      <c r="L1598" s="207"/>
      <c r="M1598" s="208"/>
      <c r="N1598" s="209"/>
      <c r="O1598" s="209"/>
      <c r="P1598" s="209"/>
      <c r="Q1598" s="209"/>
      <c r="R1598" s="209"/>
      <c r="S1598" s="209"/>
      <c r="T1598" s="210"/>
      <c r="AT1598" s="211" t="s">
        <v>165</v>
      </c>
      <c r="AU1598" s="211" t="s">
        <v>86</v>
      </c>
      <c r="AV1598" s="14" t="s">
        <v>86</v>
      </c>
      <c r="AW1598" s="14" t="s">
        <v>37</v>
      </c>
      <c r="AX1598" s="14" t="s">
        <v>76</v>
      </c>
      <c r="AY1598" s="211" t="s">
        <v>157</v>
      </c>
    </row>
    <row r="1599" spans="2:51" s="16" customFormat="1" ht="10">
      <c r="B1599" s="228"/>
      <c r="C1599" s="229"/>
      <c r="D1599" s="192" t="s">
        <v>165</v>
      </c>
      <c r="E1599" s="230" t="s">
        <v>19</v>
      </c>
      <c r="F1599" s="231" t="s">
        <v>190</v>
      </c>
      <c r="G1599" s="229"/>
      <c r="H1599" s="232">
        <v>-40.51</v>
      </c>
      <c r="I1599" s="233"/>
      <c r="J1599" s="229"/>
      <c r="K1599" s="229"/>
      <c r="L1599" s="234"/>
      <c r="M1599" s="235"/>
      <c r="N1599" s="236"/>
      <c r="O1599" s="236"/>
      <c r="P1599" s="236"/>
      <c r="Q1599" s="236"/>
      <c r="R1599" s="236"/>
      <c r="S1599" s="236"/>
      <c r="T1599" s="237"/>
      <c r="AT1599" s="238" t="s">
        <v>165</v>
      </c>
      <c r="AU1599" s="238" t="s">
        <v>86</v>
      </c>
      <c r="AV1599" s="16" t="s">
        <v>173</v>
      </c>
      <c r="AW1599" s="16" t="s">
        <v>37</v>
      </c>
      <c r="AX1599" s="16" t="s">
        <v>76</v>
      </c>
      <c r="AY1599" s="238" t="s">
        <v>157</v>
      </c>
    </row>
    <row r="1600" spans="2:51" s="15" customFormat="1" ht="10">
      <c r="B1600" s="217"/>
      <c r="C1600" s="218"/>
      <c r="D1600" s="192" t="s">
        <v>165</v>
      </c>
      <c r="E1600" s="219" t="s">
        <v>19</v>
      </c>
      <c r="F1600" s="220" t="s">
        <v>183</v>
      </c>
      <c r="G1600" s="218"/>
      <c r="H1600" s="221">
        <v>743.708</v>
      </c>
      <c r="I1600" s="222"/>
      <c r="J1600" s="218"/>
      <c r="K1600" s="218"/>
      <c r="L1600" s="223"/>
      <c r="M1600" s="224"/>
      <c r="N1600" s="225"/>
      <c r="O1600" s="225"/>
      <c r="P1600" s="225"/>
      <c r="Q1600" s="225"/>
      <c r="R1600" s="225"/>
      <c r="S1600" s="225"/>
      <c r="T1600" s="226"/>
      <c r="AT1600" s="227" t="s">
        <v>165</v>
      </c>
      <c r="AU1600" s="227" t="s">
        <v>86</v>
      </c>
      <c r="AV1600" s="15" t="s">
        <v>163</v>
      </c>
      <c r="AW1600" s="15" t="s">
        <v>37</v>
      </c>
      <c r="AX1600" s="15" t="s">
        <v>84</v>
      </c>
      <c r="AY1600" s="227" t="s">
        <v>157</v>
      </c>
    </row>
    <row r="1601" spans="1:65" s="2" customFormat="1" ht="14.4" customHeight="1">
      <c r="A1601" s="36"/>
      <c r="B1601" s="37"/>
      <c r="C1601" s="176" t="s">
        <v>1626</v>
      </c>
      <c r="D1601" s="176" t="s">
        <v>159</v>
      </c>
      <c r="E1601" s="177" t="s">
        <v>1627</v>
      </c>
      <c r="F1601" s="178" t="s">
        <v>1628</v>
      </c>
      <c r="G1601" s="179" t="s">
        <v>483</v>
      </c>
      <c r="H1601" s="180">
        <v>2.217</v>
      </c>
      <c r="I1601" s="181"/>
      <c r="J1601" s="182">
        <f>ROUND(I1601*H1601,2)</f>
        <v>0</v>
      </c>
      <c r="K1601" s="183"/>
      <c r="L1601" s="41"/>
      <c r="M1601" s="184" t="s">
        <v>19</v>
      </c>
      <c r="N1601" s="185" t="s">
        <v>47</v>
      </c>
      <c r="O1601" s="66"/>
      <c r="P1601" s="186">
        <f>O1601*H1601</f>
        <v>0</v>
      </c>
      <c r="Q1601" s="186">
        <v>0</v>
      </c>
      <c r="R1601" s="186">
        <f>Q1601*H1601</f>
        <v>0</v>
      </c>
      <c r="S1601" s="186">
        <v>0</v>
      </c>
      <c r="T1601" s="187">
        <f>S1601*H1601</f>
        <v>0</v>
      </c>
      <c r="U1601" s="36"/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R1601" s="188" t="s">
        <v>163</v>
      </c>
      <c r="AT1601" s="188" t="s">
        <v>159</v>
      </c>
      <c r="AU1601" s="188" t="s">
        <v>86</v>
      </c>
      <c r="AY1601" s="19" t="s">
        <v>157</v>
      </c>
      <c r="BE1601" s="189">
        <f>IF(N1601="základní",J1601,0)</f>
        <v>0</v>
      </c>
      <c r="BF1601" s="189">
        <f>IF(N1601="snížená",J1601,0)</f>
        <v>0</v>
      </c>
      <c r="BG1601" s="189">
        <f>IF(N1601="zákl. přenesená",J1601,0)</f>
        <v>0</v>
      </c>
      <c r="BH1601" s="189">
        <f>IF(N1601="sníž. přenesená",J1601,0)</f>
        <v>0</v>
      </c>
      <c r="BI1601" s="189">
        <f>IF(N1601="nulová",J1601,0)</f>
        <v>0</v>
      </c>
      <c r="BJ1601" s="19" t="s">
        <v>84</v>
      </c>
      <c r="BK1601" s="189">
        <f>ROUND(I1601*H1601,2)</f>
        <v>0</v>
      </c>
      <c r="BL1601" s="19" t="s">
        <v>163</v>
      </c>
      <c r="BM1601" s="188" t="s">
        <v>1629</v>
      </c>
    </row>
    <row r="1602" spans="2:51" s="14" customFormat="1" ht="10">
      <c r="B1602" s="201"/>
      <c r="C1602" s="202"/>
      <c r="D1602" s="192" t="s">
        <v>165</v>
      </c>
      <c r="E1602" s="203" t="s">
        <v>19</v>
      </c>
      <c r="F1602" s="204" t="s">
        <v>1630</v>
      </c>
      <c r="G1602" s="202"/>
      <c r="H1602" s="205">
        <v>0.528</v>
      </c>
      <c r="I1602" s="206"/>
      <c r="J1602" s="202"/>
      <c r="K1602" s="202"/>
      <c r="L1602" s="207"/>
      <c r="M1602" s="208"/>
      <c r="N1602" s="209"/>
      <c r="O1602" s="209"/>
      <c r="P1602" s="209"/>
      <c r="Q1602" s="209"/>
      <c r="R1602" s="209"/>
      <c r="S1602" s="209"/>
      <c r="T1602" s="210"/>
      <c r="AT1602" s="211" t="s">
        <v>165</v>
      </c>
      <c r="AU1602" s="211" t="s">
        <v>86</v>
      </c>
      <c r="AV1602" s="14" t="s">
        <v>86</v>
      </c>
      <c r="AW1602" s="14" t="s">
        <v>37</v>
      </c>
      <c r="AX1602" s="14" t="s">
        <v>76</v>
      </c>
      <c r="AY1602" s="211" t="s">
        <v>157</v>
      </c>
    </row>
    <row r="1603" spans="2:51" s="14" customFormat="1" ht="10">
      <c r="B1603" s="201"/>
      <c r="C1603" s="202"/>
      <c r="D1603" s="192" t="s">
        <v>165</v>
      </c>
      <c r="E1603" s="203" t="s">
        <v>19</v>
      </c>
      <c r="F1603" s="204" t="s">
        <v>1631</v>
      </c>
      <c r="G1603" s="202"/>
      <c r="H1603" s="205">
        <v>0.45</v>
      </c>
      <c r="I1603" s="206"/>
      <c r="J1603" s="202"/>
      <c r="K1603" s="202"/>
      <c r="L1603" s="207"/>
      <c r="M1603" s="208"/>
      <c r="N1603" s="209"/>
      <c r="O1603" s="209"/>
      <c r="P1603" s="209"/>
      <c r="Q1603" s="209"/>
      <c r="R1603" s="209"/>
      <c r="S1603" s="209"/>
      <c r="T1603" s="210"/>
      <c r="AT1603" s="211" t="s">
        <v>165</v>
      </c>
      <c r="AU1603" s="211" t="s">
        <v>86</v>
      </c>
      <c r="AV1603" s="14" t="s">
        <v>86</v>
      </c>
      <c r="AW1603" s="14" t="s">
        <v>37</v>
      </c>
      <c r="AX1603" s="14" t="s">
        <v>76</v>
      </c>
      <c r="AY1603" s="211" t="s">
        <v>157</v>
      </c>
    </row>
    <row r="1604" spans="2:51" s="14" customFormat="1" ht="10">
      <c r="B1604" s="201"/>
      <c r="C1604" s="202"/>
      <c r="D1604" s="192" t="s">
        <v>165</v>
      </c>
      <c r="E1604" s="203" t="s">
        <v>19</v>
      </c>
      <c r="F1604" s="204" t="s">
        <v>1632</v>
      </c>
      <c r="G1604" s="202"/>
      <c r="H1604" s="205">
        <v>0.975</v>
      </c>
      <c r="I1604" s="206"/>
      <c r="J1604" s="202"/>
      <c r="K1604" s="202"/>
      <c r="L1604" s="207"/>
      <c r="M1604" s="208"/>
      <c r="N1604" s="209"/>
      <c r="O1604" s="209"/>
      <c r="P1604" s="209"/>
      <c r="Q1604" s="209"/>
      <c r="R1604" s="209"/>
      <c r="S1604" s="209"/>
      <c r="T1604" s="210"/>
      <c r="AT1604" s="211" t="s">
        <v>165</v>
      </c>
      <c r="AU1604" s="211" t="s">
        <v>86</v>
      </c>
      <c r="AV1604" s="14" t="s">
        <v>86</v>
      </c>
      <c r="AW1604" s="14" t="s">
        <v>37</v>
      </c>
      <c r="AX1604" s="14" t="s">
        <v>76</v>
      </c>
      <c r="AY1604" s="211" t="s">
        <v>157</v>
      </c>
    </row>
    <row r="1605" spans="2:51" s="14" customFormat="1" ht="10">
      <c r="B1605" s="201"/>
      <c r="C1605" s="202"/>
      <c r="D1605" s="192" t="s">
        <v>165</v>
      </c>
      <c r="E1605" s="203" t="s">
        <v>19</v>
      </c>
      <c r="F1605" s="204" t="s">
        <v>1633</v>
      </c>
      <c r="G1605" s="202"/>
      <c r="H1605" s="205">
        <v>0.264</v>
      </c>
      <c r="I1605" s="206"/>
      <c r="J1605" s="202"/>
      <c r="K1605" s="202"/>
      <c r="L1605" s="207"/>
      <c r="M1605" s="208"/>
      <c r="N1605" s="209"/>
      <c r="O1605" s="209"/>
      <c r="P1605" s="209"/>
      <c r="Q1605" s="209"/>
      <c r="R1605" s="209"/>
      <c r="S1605" s="209"/>
      <c r="T1605" s="210"/>
      <c r="AT1605" s="211" t="s">
        <v>165</v>
      </c>
      <c r="AU1605" s="211" t="s">
        <v>86</v>
      </c>
      <c r="AV1605" s="14" t="s">
        <v>86</v>
      </c>
      <c r="AW1605" s="14" t="s">
        <v>37</v>
      </c>
      <c r="AX1605" s="14" t="s">
        <v>76</v>
      </c>
      <c r="AY1605" s="211" t="s">
        <v>157</v>
      </c>
    </row>
    <row r="1606" spans="2:51" s="15" customFormat="1" ht="10">
      <c r="B1606" s="217"/>
      <c r="C1606" s="218"/>
      <c r="D1606" s="192" t="s">
        <v>165</v>
      </c>
      <c r="E1606" s="219" t="s">
        <v>19</v>
      </c>
      <c r="F1606" s="220" t="s">
        <v>183</v>
      </c>
      <c r="G1606" s="218"/>
      <c r="H1606" s="221">
        <v>2.217</v>
      </c>
      <c r="I1606" s="222"/>
      <c r="J1606" s="218"/>
      <c r="K1606" s="218"/>
      <c r="L1606" s="223"/>
      <c r="M1606" s="224"/>
      <c r="N1606" s="225"/>
      <c r="O1606" s="225"/>
      <c r="P1606" s="225"/>
      <c r="Q1606" s="225"/>
      <c r="R1606" s="225"/>
      <c r="S1606" s="225"/>
      <c r="T1606" s="226"/>
      <c r="AT1606" s="227" t="s">
        <v>165</v>
      </c>
      <c r="AU1606" s="227" t="s">
        <v>86</v>
      </c>
      <c r="AV1606" s="15" t="s">
        <v>163</v>
      </c>
      <c r="AW1606" s="15" t="s">
        <v>37</v>
      </c>
      <c r="AX1606" s="15" t="s">
        <v>84</v>
      </c>
      <c r="AY1606" s="227" t="s">
        <v>157</v>
      </c>
    </row>
    <row r="1607" spans="1:65" s="2" customFormat="1" ht="22.25" customHeight="1">
      <c r="A1607" s="36"/>
      <c r="B1607" s="37"/>
      <c r="C1607" s="176" t="s">
        <v>1634</v>
      </c>
      <c r="D1607" s="176" t="s">
        <v>159</v>
      </c>
      <c r="E1607" s="177" t="s">
        <v>1635</v>
      </c>
      <c r="F1607" s="178" t="s">
        <v>1636</v>
      </c>
      <c r="G1607" s="179" t="s">
        <v>483</v>
      </c>
      <c r="H1607" s="180">
        <v>1417.674</v>
      </c>
      <c r="I1607" s="181"/>
      <c r="J1607" s="182">
        <f>ROUND(I1607*H1607,2)</f>
        <v>0</v>
      </c>
      <c r="K1607" s="183"/>
      <c r="L1607" s="41"/>
      <c r="M1607" s="184" t="s">
        <v>19</v>
      </c>
      <c r="N1607" s="185" t="s">
        <v>47</v>
      </c>
      <c r="O1607" s="66"/>
      <c r="P1607" s="186">
        <f>O1607*H1607</f>
        <v>0</v>
      </c>
      <c r="Q1607" s="186">
        <v>0</v>
      </c>
      <c r="R1607" s="186">
        <f>Q1607*H1607</f>
        <v>0</v>
      </c>
      <c r="S1607" s="186">
        <v>0</v>
      </c>
      <c r="T1607" s="187">
        <f>S1607*H1607</f>
        <v>0</v>
      </c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R1607" s="188" t="s">
        <v>163</v>
      </c>
      <c r="AT1607" s="188" t="s">
        <v>159</v>
      </c>
      <c r="AU1607" s="188" t="s">
        <v>86</v>
      </c>
      <c r="AY1607" s="19" t="s">
        <v>157</v>
      </c>
      <c r="BE1607" s="189">
        <f>IF(N1607="základní",J1607,0)</f>
        <v>0</v>
      </c>
      <c r="BF1607" s="189">
        <f>IF(N1607="snížená",J1607,0)</f>
        <v>0</v>
      </c>
      <c r="BG1607" s="189">
        <f>IF(N1607="zákl. přenesená",J1607,0)</f>
        <v>0</v>
      </c>
      <c r="BH1607" s="189">
        <f>IF(N1607="sníž. přenesená",J1607,0)</f>
        <v>0</v>
      </c>
      <c r="BI1607" s="189">
        <f>IF(N1607="nulová",J1607,0)</f>
        <v>0</v>
      </c>
      <c r="BJ1607" s="19" t="s">
        <v>84</v>
      </c>
      <c r="BK1607" s="189">
        <f>ROUND(I1607*H1607,2)</f>
        <v>0</v>
      </c>
      <c r="BL1607" s="19" t="s">
        <v>163</v>
      </c>
      <c r="BM1607" s="188" t="s">
        <v>1637</v>
      </c>
    </row>
    <row r="1608" spans="1:47" s="2" customFormat="1" ht="10">
      <c r="A1608" s="36"/>
      <c r="B1608" s="37"/>
      <c r="C1608" s="38"/>
      <c r="D1608" s="212" t="s">
        <v>178</v>
      </c>
      <c r="E1608" s="38"/>
      <c r="F1608" s="213" t="s">
        <v>1638</v>
      </c>
      <c r="G1608" s="38"/>
      <c r="H1608" s="38"/>
      <c r="I1608" s="214"/>
      <c r="J1608" s="38"/>
      <c r="K1608" s="38"/>
      <c r="L1608" s="41"/>
      <c r="M1608" s="215"/>
      <c r="N1608" s="216"/>
      <c r="O1608" s="66"/>
      <c r="P1608" s="66"/>
      <c r="Q1608" s="66"/>
      <c r="R1608" s="66"/>
      <c r="S1608" s="66"/>
      <c r="T1608" s="67"/>
      <c r="U1608" s="36"/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T1608" s="19" t="s">
        <v>178</v>
      </c>
      <c r="AU1608" s="19" t="s">
        <v>86</v>
      </c>
    </row>
    <row r="1609" spans="2:51" s="14" customFormat="1" ht="10">
      <c r="B1609" s="201"/>
      <c r="C1609" s="202"/>
      <c r="D1609" s="192" t="s">
        <v>165</v>
      </c>
      <c r="E1609" s="203" t="s">
        <v>19</v>
      </c>
      <c r="F1609" s="204" t="s">
        <v>1639</v>
      </c>
      <c r="G1609" s="202"/>
      <c r="H1609" s="205">
        <v>210.088</v>
      </c>
      <c r="I1609" s="206"/>
      <c r="J1609" s="202"/>
      <c r="K1609" s="202"/>
      <c r="L1609" s="207"/>
      <c r="M1609" s="208"/>
      <c r="N1609" s="209"/>
      <c r="O1609" s="209"/>
      <c r="P1609" s="209"/>
      <c r="Q1609" s="209"/>
      <c r="R1609" s="209"/>
      <c r="S1609" s="209"/>
      <c r="T1609" s="210"/>
      <c r="AT1609" s="211" t="s">
        <v>165</v>
      </c>
      <c r="AU1609" s="211" t="s">
        <v>86</v>
      </c>
      <c r="AV1609" s="14" t="s">
        <v>86</v>
      </c>
      <c r="AW1609" s="14" t="s">
        <v>37</v>
      </c>
      <c r="AX1609" s="14" t="s">
        <v>76</v>
      </c>
      <c r="AY1609" s="211" t="s">
        <v>157</v>
      </c>
    </row>
    <row r="1610" spans="2:51" s="14" customFormat="1" ht="10">
      <c r="B1610" s="201"/>
      <c r="C1610" s="202"/>
      <c r="D1610" s="192" t="s">
        <v>165</v>
      </c>
      <c r="E1610" s="203" t="s">
        <v>19</v>
      </c>
      <c r="F1610" s="204" t="s">
        <v>1640</v>
      </c>
      <c r="G1610" s="202"/>
      <c r="H1610" s="205">
        <v>95.085</v>
      </c>
      <c r="I1610" s="206"/>
      <c r="J1610" s="202"/>
      <c r="K1610" s="202"/>
      <c r="L1610" s="207"/>
      <c r="M1610" s="208"/>
      <c r="N1610" s="209"/>
      <c r="O1610" s="209"/>
      <c r="P1610" s="209"/>
      <c r="Q1610" s="209"/>
      <c r="R1610" s="209"/>
      <c r="S1610" s="209"/>
      <c r="T1610" s="210"/>
      <c r="AT1610" s="211" t="s">
        <v>165</v>
      </c>
      <c r="AU1610" s="211" t="s">
        <v>86</v>
      </c>
      <c r="AV1610" s="14" t="s">
        <v>86</v>
      </c>
      <c r="AW1610" s="14" t="s">
        <v>37</v>
      </c>
      <c r="AX1610" s="14" t="s">
        <v>76</v>
      </c>
      <c r="AY1610" s="211" t="s">
        <v>157</v>
      </c>
    </row>
    <row r="1611" spans="2:51" s="14" customFormat="1" ht="10">
      <c r="B1611" s="201"/>
      <c r="C1611" s="202"/>
      <c r="D1611" s="192" t="s">
        <v>165</v>
      </c>
      <c r="E1611" s="203" t="s">
        <v>19</v>
      </c>
      <c r="F1611" s="204" t="s">
        <v>1641</v>
      </c>
      <c r="G1611" s="202"/>
      <c r="H1611" s="205">
        <v>7.324</v>
      </c>
      <c r="I1611" s="206"/>
      <c r="J1611" s="202"/>
      <c r="K1611" s="202"/>
      <c r="L1611" s="207"/>
      <c r="M1611" s="208"/>
      <c r="N1611" s="209"/>
      <c r="O1611" s="209"/>
      <c r="P1611" s="209"/>
      <c r="Q1611" s="209"/>
      <c r="R1611" s="209"/>
      <c r="S1611" s="209"/>
      <c r="T1611" s="210"/>
      <c r="AT1611" s="211" t="s">
        <v>165</v>
      </c>
      <c r="AU1611" s="211" t="s">
        <v>86</v>
      </c>
      <c r="AV1611" s="14" t="s">
        <v>86</v>
      </c>
      <c r="AW1611" s="14" t="s">
        <v>37</v>
      </c>
      <c r="AX1611" s="14" t="s">
        <v>76</v>
      </c>
      <c r="AY1611" s="211" t="s">
        <v>157</v>
      </c>
    </row>
    <row r="1612" spans="2:51" s="14" customFormat="1" ht="10">
      <c r="B1612" s="201"/>
      <c r="C1612" s="202"/>
      <c r="D1612" s="192" t="s">
        <v>165</v>
      </c>
      <c r="E1612" s="203" t="s">
        <v>19</v>
      </c>
      <c r="F1612" s="204" t="s">
        <v>1642</v>
      </c>
      <c r="G1612" s="202"/>
      <c r="H1612" s="205">
        <v>359.252</v>
      </c>
      <c r="I1612" s="206"/>
      <c r="J1612" s="202"/>
      <c r="K1612" s="202"/>
      <c r="L1612" s="207"/>
      <c r="M1612" s="208"/>
      <c r="N1612" s="209"/>
      <c r="O1612" s="209"/>
      <c r="P1612" s="209"/>
      <c r="Q1612" s="209"/>
      <c r="R1612" s="209"/>
      <c r="S1612" s="209"/>
      <c r="T1612" s="210"/>
      <c r="AT1612" s="211" t="s">
        <v>165</v>
      </c>
      <c r="AU1612" s="211" t="s">
        <v>86</v>
      </c>
      <c r="AV1612" s="14" t="s">
        <v>86</v>
      </c>
      <c r="AW1612" s="14" t="s">
        <v>37</v>
      </c>
      <c r="AX1612" s="14" t="s">
        <v>76</v>
      </c>
      <c r="AY1612" s="211" t="s">
        <v>157</v>
      </c>
    </row>
    <row r="1613" spans="2:51" s="14" customFormat="1" ht="10">
      <c r="B1613" s="201"/>
      <c r="C1613" s="202"/>
      <c r="D1613" s="192" t="s">
        <v>165</v>
      </c>
      <c r="E1613" s="203" t="s">
        <v>19</v>
      </c>
      <c r="F1613" s="204" t="s">
        <v>1643</v>
      </c>
      <c r="G1613" s="202"/>
      <c r="H1613" s="205">
        <v>743.708</v>
      </c>
      <c r="I1613" s="206"/>
      <c r="J1613" s="202"/>
      <c r="K1613" s="202"/>
      <c r="L1613" s="207"/>
      <c r="M1613" s="208"/>
      <c r="N1613" s="209"/>
      <c r="O1613" s="209"/>
      <c r="P1613" s="209"/>
      <c r="Q1613" s="209"/>
      <c r="R1613" s="209"/>
      <c r="S1613" s="209"/>
      <c r="T1613" s="210"/>
      <c r="AT1613" s="211" t="s">
        <v>165</v>
      </c>
      <c r="AU1613" s="211" t="s">
        <v>86</v>
      </c>
      <c r="AV1613" s="14" t="s">
        <v>86</v>
      </c>
      <c r="AW1613" s="14" t="s">
        <v>37</v>
      </c>
      <c r="AX1613" s="14" t="s">
        <v>76</v>
      </c>
      <c r="AY1613" s="211" t="s">
        <v>157</v>
      </c>
    </row>
    <row r="1614" spans="2:51" s="14" customFormat="1" ht="10">
      <c r="B1614" s="201"/>
      <c r="C1614" s="202"/>
      <c r="D1614" s="192" t="s">
        <v>165</v>
      </c>
      <c r="E1614" s="203" t="s">
        <v>19</v>
      </c>
      <c r="F1614" s="204" t="s">
        <v>1644</v>
      </c>
      <c r="G1614" s="202"/>
      <c r="H1614" s="205">
        <v>2.217</v>
      </c>
      <c r="I1614" s="206"/>
      <c r="J1614" s="202"/>
      <c r="K1614" s="202"/>
      <c r="L1614" s="207"/>
      <c r="M1614" s="208"/>
      <c r="N1614" s="209"/>
      <c r="O1614" s="209"/>
      <c r="P1614" s="209"/>
      <c r="Q1614" s="209"/>
      <c r="R1614" s="209"/>
      <c r="S1614" s="209"/>
      <c r="T1614" s="210"/>
      <c r="AT1614" s="211" t="s">
        <v>165</v>
      </c>
      <c r="AU1614" s="211" t="s">
        <v>86</v>
      </c>
      <c r="AV1614" s="14" t="s">
        <v>86</v>
      </c>
      <c r="AW1614" s="14" t="s">
        <v>37</v>
      </c>
      <c r="AX1614" s="14" t="s">
        <v>76</v>
      </c>
      <c r="AY1614" s="211" t="s">
        <v>157</v>
      </c>
    </row>
    <row r="1615" spans="2:51" s="15" customFormat="1" ht="10">
      <c r="B1615" s="217"/>
      <c r="C1615" s="218"/>
      <c r="D1615" s="192" t="s">
        <v>165</v>
      </c>
      <c r="E1615" s="219" t="s">
        <v>19</v>
      </c>
      <c r="F1615" s="220" t="s">
        <v>183</v>
      </c>
      <c r="G1615" s="218"/>
      <c r="H1615" s="221">
        <v>1417.674</v>
      </c>
      <c r="I1615" s="222"/>
      <c r="J1615" s="218"/>
      <c r="K1615" s="218"/>
      <c r="L1615" s="223"/>
      <c r="M1615" s="224"/>
      <c r="N1615" s="225"/>
      <c r="O1615" s="225"/>
      <c r="P1615" s="225"/>
      <c r="Q1615" s="225"/>
      <c r="R1615" s="225"/>
      <c r="S1615" s="225"/>
      <c r="T1615" s="226"/>
      <c r="AT1615" s="227" t="s">
        <v>165</v>
      </c>
      <c r="AU1615" s="227" t="s">
        <v>86</v>
      </c>
      <c r="AV1615" s="15" t="s">
        <v>163</v>
      </c>
      <c r="AW1615" s="15" t="s">
        <v>37</v>
      </c>
      <c r="AX1615" s="15" t="s">
        <v>84</v>
      </c>
      <c r="AY1615" s="227" t="s">
        <v>157</v>
      </c>
    </row>
    <row r="1616" spans="1:65" s="2" customFormat="1" ht="22.25" customHeight="1">
      <c r="A1616" s="36"/>
      <c r="B1616" s="37"/>
      <c r="C1616" s="176" t="s">
        <v>1645</v>
      </c>
      <c r="D1616" s="176" t="s">
        <v>159</v>
      </c>
      <c r="E1616" s="177" t="s">
        <v>1646</v>
      </c>
      <c r="F1616" s="178" t="s">
        <v>1647</v>
      </c>
      <c r="G1616" s="179" t="s">
        <v>483</v>
      </c>
      <c r="H1616" s="180">
        <v>17048.844</v>
      </c>
      <c r="I1616" s="181"/>
      <c r="J1616" s="182">
        <f>ROUND(I1616*H1616,2)</f>
        <v>0</v>
      </c>
      <c r="K1616" s="183"/>
      <c r="L1616" s="41"/>
      <c r="M1616" s="184" t="s">
        <v>19</v>
      </c>
      <c r="N1616" s="185" t="s">
        <v>47</v>
      </c>
      <c r="O1616" s="66"/>
      <c r="P1616" s="186">
        <f>O1616*H1616</f>
        <v>0</v>
      </c>
      <c r="Q1616" s="186">
        <v>0</v>
      </c>
      <c r="R1616" s="186">
        <f>Q1616*H1616</f>
        <v>0</v>
      </c>
      <c r="S1616" s="186">
        <v>0</v>
      </c>
      <c r="T1616" s="187">
        <f>S1616*H1616</f>
        <v>0</v>
      </c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R1616" s="188" t="s">
        <v>163</v>
      </c>
      <c r="AT1616" s="188" t="s">
        <v>159</v>
      </c>
      <c r="AU1616" s="188" t="s">
        <v>86</v>
      </c>
      <c r="AY1616" s="19" t="s">
        <v>157</v>
      </c>
      <c r="BE1616" s="189">
        <f>IF(N1616="základní",J1616,0)</f>
        <v>0</v>
      </c>
      <c r="BF1616" s="189">
        <f>IF(N1616="snížená",J1616,0)</f>
        <v>0</v>
      </c>
      <c r="BG1616" s="189">
        <f>IF(N1616="zákl. přenesená",J1616,0)</f>
        <v>0</v>
      </c>
      <c r="BH1616" s="189">
        <f>IF(N1616="sníž. přenesená",J1616,0)</f>
        <v>0</v>
      </c>
      <c r="BI1616" s="189">
        <f>IF(N1616="nulová",J1616,0)</f>
        <v>0</v>
      </c>
      <c r="BJ1616" s="19" t="s">
        <v>84</v>
      </c>
      <c r="BK1616" s="189">
        <f>ROUND(I1616*H1616,2)</f>
        <v>0</v>
      </c>
      <c r="BL1616" s="19" t="s">
        <v>163</v>
      </c>
      <c r="BM1616" s="188" t="s">
        <v>1648</v>
      </c>
    </row>
    <row r="1617" spans="1:47" s="2" customFormat="1" ht="10">
      <c r="A1617" s="36"/>
      <c r="B1617" s="37"/>
      <c r="C1617" s="38"/>
      <c r="D1617" s="212" t="s">
        <v>178</v>
      </c>
      <c r="E1617" s="38"/>
      <c r="F1617" s="213" t="s">
        <v>1649</v>
      </c>
      <c r="G1617" s="38"/>
      <c r="H1617" s="38"/>
      <c r="I1617" s="214"/>
      <c r="J1617" s="38"/>
      <c r="K1617" s="38"/>
      <c r="L1617" s="41"/>
      <c r="M1617" s="215"/>
      <c r="N1617" s="216"/>
      <c r="O1617" s="66"/>
      <c r="P1617" s="66"/>
      <c r="Q1617" s="66"/>
      <c r="R1617" s="66"/>
      <c r="S1617" s="66"/>
      <c r="T1617" s="67"/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T1617" s="19" t="s">
        <v>178</v>
      </c>
      <c r="AU1617" s="19" t="s">
        <v>86</v>
      </c>
    </row>
    <row r="1618" spans="2:51" s="14" customFormat="1" ht="10">
      <c r="B1618" s="201"/>
      <c r="C1618" s="202"/>
      <c r="D1618" s="192" t="s">
        <v>165</v>
      </c>
      <c r="E1618" s="203" t="s">
        <v>19</v>
      </c>
      <c r="F1618" s="204" t="s">
        <v>1650</v>
      </c>
      <c r="G1618" s="202"/>
      <c r="H1618" s="205">
        <v>17048.844</v>
      </c>
      <c r="I1618" s="206"/>
      <c r="J1618" s="202"/>
      <c r="K1618" s="202"/>
      <c r="L1618" s="207"/>
      <c r="M1618" s="208"/>
      <c r="N1618" s="209"/>
      <c r="O1618" s="209"/>
      <c r="P1618" s="209"/>
      <c r="Q1618" s="209"/>
      <c r="R1618" s="209"/>
      <c r="S1618" s="209"/>
      <c r="T1618" s="210"/>
      <c r="AT1618" s="211" t="s">
        <v>165</v>
      </c>
      <c r="AU1618" s="211" t="s">
        <v>86</v>
      </c>
      <c r="AV1618" s="14" t="s">
        <v>86</v>
      </c>
      <c r="AW1618" s="14" t="s">
        <v>37</v>
      </c>
      <c r="AX1618" s="14" t="s">
        <v>84</v>
      </c>
      <c r="AY1618" s="211" t="s">
        <v>157</v>
      </c>
    </row>
    <row r="1619" spans="2:63" s="12" customFormat="1" ht="22.75" customHeight="1">
      <c r="B1619" s="160"/>
      <c r="C1619" s="161"/>
      <c r="D1619" s="162" t="s">
        <v>75</v>
      </c>
      <c r="E1619" s="174" t="s">
        <v>1651</v>
      </c>
      <c r="F1619" s="174" t="s">
        <v>1652</v>
      </c>
      <c r="G1619" s="161"/>
      <c r="H1619" s="161"/>
      <c r="I1619" s="164"/>
      <c r="J1619" s="175">
        <f>BK1619</f>
        <v>0</v>
      </c>
      <c r="K1619" s="161"/>
      <c r="L1619" s="166"/>
      <c r="M1619" s="167"/>
      <c r="N1619" s="168"/>
      <c r="O1619" s="168"/>
      <c r="P1619" s="169">
        <f>SUM(P1620:P1621)</f>
        <v>0</v>
      </c>
      <c r="Q1619" s="168"/>
      <c r="R1619" s="169">
        <f>SUM(R1620:R1621)</f>
        <v>0</v>
      </c>
      <c r="S1619" s="168"/>
      <c r="T1619" s="170">
        <f>SUM(T1620:T1621)</f>
        <v>0</v>
      </c>
      <c r="AR1619" s="171" t="s">
        <v>84</v>
      </c>
      <c r="AT1619" s="172" t="s">
        <v>75</v>
      </c>
      <c r="AU1619" s="172" t="s">
        <v>84</v>
      </c>
      <c r="AY1619" s="171" t="s">
        <v>157</v>
      </c>
      <c r="BK1619" s="173">
        <f>SUM(BK1620:BK1621)</f>
        <v>0</v>
      </c>
    </row>
    <row r="1620" spans="1:65" s="2" customFormat="1" ht="22.25" customHeight="1">
      <c r="A1620" s="36"/>
      <c r="B1620" s="37"/>
      <c r="C1620" s="176" t="s">
        <v>1653</v>
      </c>
      <c r="D1620" s="176" t="s">
        <v>159</v>
      </c>
      <c r="E1620" s="177" t="s">
        <v>1654</v>
      </c>
      <c r="F1620" s="178" t="s">
        <v>1655</v>
      </c>
      <c r="G1620" s="179" t="s">
        <v>483</v>
      </c>
      <c r="H1620" s="180">
        <v>1584.331</v>
      </c>
      <c r="I1620" s="181"/>
      <c r="J1620" s="182">
        <f>ROUND(I1620*H1620,2)</f>
        <v>0</v>
      </c>
      <c r="K1620" s="183"/>
      <c r="L1620" s="41"/>
      <c r="M1620" s="184" t="s">
        <v>19</v>
      </c>
      <c r="N1620" s="185" t="s">
        <v>47</v>
      </c>
      <c r="O1620" s="66"/>
      <c r="P1620" s="186">
        <f>O1620*H1620</f>
        <v>0</v>
      </c>
      <c r="Q1620" s="186">
        <v>0</v>
      </c>
      <c r="R1620" s="186">
        <f>Q1620*H1620</f>
        <v>0</v>
      </c>
      <c r="S1620" s="186">
        <v>0</v>
      </c>
      <c r="T1620" s="187">
        <f>S1620*H1620</f>
        <v>0</v>
      </c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R1620" s="188" t="s">
        <v>163</v>
      </c>
      <c r="AT1620" s="188" t="s">
        <v>159</v>
      </c>
      <c r="AU1620" s="188" t="s">
        <v>86</v>
      </c>
      <c r="AY1620" s="19" t="s">
        <v>157</v>
      </c>
      <c r="BE1620" s="189">
        <f>IF(N1620="základní",J1620,0)</f>
        <v>0</v>
      </c>
      <c r="BF1620" s="189">
        <f>IF(N1620="snížená",J1620,0)</f>
        <v>0</v>
      </c>
      <c r="BG1620" s="189">
        <f>IF(N1620="zákl. přenesená",J1620,0)</f>
        <v>0</v>
      </c>
      <c r="BH1620" s="189">
        <f>IF(N1620="sníž. přenesená",J1620,0)</f>
        <v>0</v>
      </c>
      <c r="BI1620" s="189">
        <f>IF(N1620="nulová",J1620,0)</f>
        <v>0</v>
      </c>
      <c r="BJ1620" s="19" t="s">
        <v>84</v>
      </c>
      <c r="BK1620" s="189">
        <f>ROUND(I1620*H1620,2)</f>
        <v>0</v>
      </c>
      <c r="BL1620" s="19" t="s">
        <v>163</v>
      </c>
      <c r="BM1620" s="188" t="s">
        <v>1656</v>
      </c>
    </row>
    <row r="1621" spans="1:47" s="2" customFormat="1" ht="10">
      <c r="A1621" s="36"/>
      <c r="B1621" s="37"/>
      <c r="C1621" s="38"/>
      <c r="D1621" s="212" t="s">
        <v>178</v>
      </c>
      <c r="E1621" s="38"/>
      <c r="F1621" s="213" t="s">
        <v>1657</v>
      </c>
      <c r="G1621" s="38"/>
      <c r="H1621" s="38"/>
      <c r="I1621" s="214"/>
      <c r="J1621" s="38"/>
      <c r="K1621" s="38"/>
      <c r="L1621" s="41"/>
      <c r="M1621" s="215"/>
      <c r="N1621" s="216"/>
      <c r="O1621" s="66"/>
      <c r="P1621" s="66"/>
      <c r="Q1621" s="66"/>
      <c r="R1621" s="66"/>
      <c r="S1621" s="66"/>
      <c r="T1621" s="67"/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T1621" s="19" t="s">
        <v>178</v>
      </c>
      <c r="AU1621" s="19" t="s">
        <v>86</v>
      </c>
    </row>
    <row r="1622" spans="2:63" s="12" customFormat="1" ht="25.9" customHeight="1">
      <c r="B1622" s="160"/>
      <c r="C1622" s="161"/>
      <c r="D1622" s="162" t="s">
        <v>75</v>
      </c>
      <c r="E1622" s="163" t="s">
        <v>1658</v>
      </c>
      <c r="F1622" s="163" t="s">
        <v>1659</v>
      </c>
      <c r="G1622" s="161"/>
      <c r="H1622" s="161"/>
      <c r="I1622" s="164"/>
      <c r="J1622" s="165">
        <f>BK1622</f>
        <v>0</v>
      </c>
      <c r="K1622" s="161"/>
      <c r="L1622" s="166"/>
      <c r="M1622" s="167"/>
      <c r="N1622" s="168"/>
      <c r="O1622" s="168"/>
      <c r="P1622" s="169">
        <f>P1623+P1628+P1652</f>
        <v>0</v>
      </c>
      <c r="Q1622" s="168"/>
      <c r="R1622" s="169">
        <f>R1623+R1628+R1652</f>
        <v>1.86488342</v>
      </c>
      <c r="S1622" s="168"/>
      <c r="T1622" s="170">
        <f>T1623+T1628+T1652</f>
        <v>3</v>
      </c>
      <c r="AR1622" s="171" t="s">
        <v>86</v>
      </c>
      <c r="AT1622" s="172" t="s">
        <v>75</v>
      </c>
      <c r="AU1622" s="172" t="s">
        <v>76</v>
      </c>
      <c r="AY1622" s="171" t="s">
        <v>157</v>
      </c>
      <c r="BK1622" s="173">
        <f>BK1623+BK1628+BK1652</f>
        <v>0</v>
      </c>
    </row>
    <row r="1623" spans="2:63" s="12" customFormat="1" ht="22.75" customHeight="1">
      <c r="B1623" s="160"/>
      <c r="C1623" s="161"/>
      <c r="D1623" s="162" t="s">
        <v>75</v>
      </c>
      <c r="E1623" s="174" t="s">
        <v>1660</v>
      </c>
      <c r="F1623" s="174" t="s">
        <v>1661</v>
      </c>
      <c r="G1623" s="161"/>
      <c r="H1623" s="161"/>
      <c r="I1623" s="164"/>
      <c r="J1623" s="175">
        <f>BK1623</f>
        <v>0</v>
      </c>
      <c r="K1623" s="161"/>
      <c r="L1623" s="166"/>
      <c r="M1623" s="167"/>
      <c r="N1623" s="168"/>
      <c r="O1623" s="168"/>
      <c r="P1623" s="169">
        <f>SUM(P1624:P1627)</f>
        <v>0</v>
      </c>
      <c r="Q1623" s="168"/>
      <c r="R1623" s="169">
        <f>SUM(R1624:R1627)</f>
        <v>1.11749142</v>
      </c>
      <c r="S1623" s="168"/>
      <c r="T1623" s="170">
        <f>SUM(T1624:T1627)</f>
        <v>0</v>
      </c>
      <c r="AR1623" s="171" t="s">
        <v>86</v>
      </c>
      <c r="AT1623" s="172" t="s">
        <v>75</v>
      </c>
      <c r="AU1623" s="172" t="s">
        <v>84</v>
      </c>
      <c r="AY1623" s="171" t="s">
        <v>157</v>
      </c>
      <c r="BK1623" s="173">
        <f>SUM(BK1624:BK1627)</f>
        <v>0</v>
      </c>
    </row>
    <row r="1624" spans="1:65" s="2" customFormat="1" ht="14.4" customHeight="1">
      <c r="A1624" s="36"/>
      <c r="B1624" s="37"/>
      <c r="C1624" s="176" t="s">
        <v>1662</v>
      </c>
      <c r="D1624" s="176" t="s">
        <v>159</v>
      </c>
      <c r="E1624" s="177" t="s">
        <v>1663</v>
      </c>
      <c r="F1624" s="178" t="s">
        <v>1664</v>
      </c>
      <c r="G1624" s="179" t="s">
        <v>1665</v>
      </c>
      <c r="H1624" s="180">
        <v>2</v>
      </c>
      <c r="I1624" s="181"/>
      <c r="J1624" s="182">
        <f>ROUND(I1624*H1624,2)</f>
        <v>0</v>
      </c>
      <c r="K1624" s="183"/>
      <c r="L1624" s="41"/>
      <c r="M1624" s="184" t="s">
        <v>19</v>
      </c>
      <c r="N1624" s="185" t="s">
        <v>47</v>
      </c>
      <c r="O1624" s="66"/>
      <c r="P1624" s="186">
        <f>O1624*H1624</f>
        <v>0</v>
      </c>
      <c r="Q1624" s="186">
        <v>0.55874571</v>
      </c>
      <c r="R1624" s="186">
        <f>Q1624*H1624</f>
        <v>1.11749142</v>
      </c>
      <c r="S1624" s="186">
        <v>0</v>
      </c>
      <c r="T1624" s="187">
        <f>S1624*H1624</f>
        <v>0</v>
      </c>
      <c r="U1624" s="36"/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6"/>
      <c r="AR1624" s="188" t="s">
        <v>310</v>
      </c>
      <c r="AT1624" s="188" t="s">
        <v>159</v>
      </c>
      <c r="AU1624" s="188" t="s">
        <v>86</v>
      </c>
      <c r="AY1624" s="19" t="s">
        <v>157</v>
      </c>
      <c r="BE1624" s="189">
        <f>IF(N1624="základní",J1624,0)</f>
        <v>0</v>
      </c>
      <c r="BF1624" s="189">
        <f>IF(N1624="snížená",J1624,0)</f>
        <v>0</v>
      </c>
      <c r="BG1624" s="189">
        <f>IF(N1624="zákl. přenesená",J1624,0)</f>
        <v>0</v>
      </c>
      <c r="BH1624" s="189">
        <f>IF(N1624="sníž. přenesená",J1624,0)</f>
        <v>0</v>
      </c>
      <c r="BI1624" s="189">
        <f>IF(N1624="nulová",J1624,0)</f>
        <v>0</v>
      </c>
      <c r="BJ1624" s="19" t="s">
        <v>84</v>
      </c>
      <c r="BK1624" s="189">
        <f>ROUND(I1624*H1624,2)</f>
        <v>0</v>
      </c>
      <c r="BL1624" s="19" t="s">
        <v>310</v>
      </c>
      <c r="BM1624" s="188" t="s">
        <v>1666</v>
      </c>
    </row>
    <row r="1625" spans="2:51" s="13" customFormat="1" ht="10">
      <c r="B1625" s="190"/>
      <c r="C1625" s="191"/>
      <c r="D1625" s="192" t="s">
        <v>165</v>
      </c>
      <c r="E1625" s="193" t="s">
        <v>19</v>
      </c>
      <c r="F1625" s="194" t="s">
        <v>853</v>
      </c>
      <c r="G1625" s="191"/>
      <c r="H1625" s="193" t="s">
        <v>19</v>
      </c>
      <c r="I1625" s="195"/>
      <c r="J1625" s="191"/>
      <c r="K1625" s="191"/>
      <c r="L1625" s="196"/>
      <c r="M1625" s="197"/>
      <c r="N1625" s="198"/>
      <c r="O1625" s="198"/>
      <c r="P1625" s="198"/>
      <c r="Q1625" s="198"/>
      <c r="R1625" s="198"/>
      <c r="S1625" s="198"/>
      <c r="T1625" s="199"/>
      <c r="AT1625" s="200" t="s">
        <v>165</v>
      </c>
      <c r="AU1625" s="200" t="s">
        <v>86</v>
      </c>
      <c r="AV1625" s="13" t="s">
        <v>84</v>
      </c>
      <c r="AW1625" s="13" t="s">
        <v>37</v>
      </c>
      <c r="AX1625" s="13" t="s">
        <v>76</v>
      </c>
      <c r="AY1625" s="200" t="s">
        <v>157</v>
      </c>
    </row>
    <row r="1626" spans="2:51" s="13" customFormat="1" ht="10">
      <c r="B1626" s="190"/>
      <c r="C1626" s="191"/>
      <c r="D1626" s="192" t="s">
        <v>165</v>
      </c>
      <c r="E1626" s="193" t="s">
        <v>19</v>
      </c>
      <c r="F1626" s="194" t="s">
        <v>1667</v>
      </c>
      <c r="G1626" s="191"/>
      <c r="H1626" s="193" t="s">
        <v>19</v>
      </c>
      <c r="I1626" s="195"/>
      <c r="J1626" s="191"/>
      <c r="K1626" s="191"/>
      <c r="L1626" s="196"/>
      <c r="M1626" s="197"/>
      <c r="N1626" s="198"/>
      <c r="O1626" s="198"/>
      <c r="P1626" s="198"/>
      <c r="Q1626" s="198"/>
      <c r="R1626" s="198"/>
      <c r="S1626" s="198"/>
      <c r="T1626" s="199"/>
      <c r="AT1626" s="200" t="s">
        <v>165</v>
      </c>
      <c r="AU1626" s="200" t="s">
        <v>86</v>
      </c>
      <c r="AV1626" s="13" t="s">
        <v>84</v>
      </c>
      <c r="AW1626" s="13" t="s">
        <v>37</v>
      </c>
      <c r="AX1626" s="13" t="s">
        <v>76</v>
      </c>
      <c r="AY1626" s="200" t="s">
        <v>157</v>
      </c>
    </row>
    <row r="1627" spans="2:51" s="14" customFormat="1" ht="10">
      <c r="B1627" s="201"/>
      <c r="C1627" s="202"/>
      <c r="D1627" s="192" t="s">
        <v>165</v>
      </c>
      <c r="E1627" s="203" t="s">
        <v>19</v>
      </c>
      <c r="F1627" s="204" t="s">
        <v>1668</v>
      </c>
      <c r="G1627" s="202"/>
      <c r="H1627" s="205">
        <v>2</v>
      </c>
      <c r="I1627" s="206"/>
      <c r="J1627" s="202"/>
      <c r="K1627" s="202"/>
      <c r="L1627" s="207"/>
      <c r="M1627" s="208"/>
      <c r="N1627" s="209"/>
      <c r="O1627" s="209"/>
      <c r="P1627" s="209"/>
      <c r="Q1627" s="209"/>
      <c r="R1627" s="209"/>
      <c r="S1627" s="209"/>
      <c r="T1627" s="210"/>
      <c r="AT1627" s="211" t="s">
        <v>165</v>
      </c>
      <c r="AU1627" s="211" t="s">
        <v>86</v>
      </c>
      <c r="AV1627" s="14" t="s">
        <v>86</v>
      </c>
      <c r="AW1627" s="14" t="s">
        <v>37</v>
      </c>
      <c r="AX1627" s="14" t="s">
        <v>84</v>
      </c>
      <c r="AY1627" s="211" t="s">
        <v>157</v>
      </c>
    </row>
    <row r="1628" spans="2:63" s="12" customFormat="1" ht="22.75" customHeight="1">
      <c r="B1628" s="160"/>
      <c r="C1628" s="161"/>
      <c r="D1628" s="162" t="s">
        <v>75</v>
      </c>
      <c r="E1628" s="174" t="s">
        <v>1669</v>
      </c>
      <c r="F1628" s="174" t="s">
        <v>1670</v>
      </c>
      <c r="G1628" s="161"/>
      <c r="H1628" s="161"/>
      <c r="I1628" s="164"/>
      <c r="J1628" s="175">
        <f>BK1628</f>
        <v>0</v>
      </c>
      <c r="K1628" s="161"/>
      <c r="L1628" s="166"/>
      <c r="M1628" s="167"/>
      <c r="N1628" s="168"/>
      <c r="O1628" s="168"/>
      <c r="P1628" s="169">
        <f>SUM(P1629:P1651)</f>
        <v>0</v>
      </c>
      <c r="Q1628" s="168"/>
      <c r="R1628" s="169">
        <f>SUM(R1629:R1651)</f>
        <v>0.013852</v>
      </c>
      <c r="S1628" s="168"/>
      <c r="T1628" s="170">
        <f>SUM(T1629:T1651)</f>
        <v>3</v>
      </c>
      <c r="AR1628" s="171" t="s">
        <v>86</v>
      </c>
      <c r="AT1628" s="172" t="s">
        <v>75</v>
      </c>
      <c r="AU1628" s="172" t="s">
        <v>84</v>
      </c>
      <c r="AY1628" s="171" t="s">
        <v>157</v>
      </c>
      <c r="BK1628" s="173">
        <f>SUM(BK1629:BK1651)</f>
        <v>0</v>
      </c>
    </row>
    <row r="1629" spans="1:65" s="2" customFormat="1" ht="14.4" customHeight="1">
      <c r="A1629" s="36"/>
      <c r="B1629" s="37"/>
      <c r="C1629" s="176" t="s">
        <v>1671</v>
      </c>
      <c r="D1629" s="176" t="s">
        <v>159</v>
      </c>
      <c r="E1629" s="177" t="s">
        <v>1672</v>
      </c>
      <c r="F1629" s="178" t="s">
        <v>1673</v>
      </c>
      <c r="G1629" s="179" t="s">
        <v>1110</v>
      </c>
      <c r="H1629" s="180">
        <v>3.6</v>
      </c>
      <c r="I1629" s="181"/>
      <c r="J1629" s="182">
        <f>ROUND(I1629*H1629,2)</f>
        <v>0</v>
      </c>
      <c r="K1629" s="183"/>
      <c r="L1629" s="41"/>
      <c r="M1629" s="184" t="s">
        <v>19</v>
      </c>
      <c r="N1629" s="185" t="s">
        <v>47</v>
      </c>
      <c r="O1629" s="66"/>
      <c r="P1629" s="186">
        <f>O1629*H1629</f>
        <v>0</v>
      </c>
      <c r="Q1629" s="186">
        <v>7E-05</v>
      </c>
      <c r="R1629" s="186">
        <f>Q1629*H1629</f>
        <v>0.000252</v>
      </c>
      <c r="S1629" s="186">
        <v>0</v>
      </c>
      <c r="T1629" s="187">
        <f>S1629*H1629</f>
        <v>0</v>
      </c>
      <c r="U1629" s="36"/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  <c r="AR1629" s="188" t="s">
        <v>310</v>
      </c>
      <c r="AT1629" s="188" t="s">
        <v>159</v>
      </c>
      <c r="AU1629" s="188" t="s">
        <v>86</v>
      </c>
      <c r="AY1629" s="19" t="s">
        <v>157</v>
      </c>
      <c r="BE1629" s="189">
        <f>IF(N1629="základní",J1629,0)</f>
        <v>0</v>
      </c>
      <c r="BF1629" s="189">
        <f>IF(N1629="snížená",J1629,0)</f>
        <v>0</v>
      </c>
      <c r="BG1629" s="189">
        <f>IF(N1629="zákl. přenesená",J1629,0)</f>
        <v>0</v>
      </c>
      <c r="BH1629" s="189">
        <f>IF(N1629="sníž. přenesená",J1629,0)</f>
        <v>0</v>
      </c>
      <c r="BI1629" s="189">
        <f>IF(N1629="nulová",J1629,0)</f>
        <v>0</v>
      </c>
      <c r="BJ1629" s="19" t="s">
        <v>84</v>
      </c>
      <c r="BK1629" s="189">
        <f>ROUND(I1629*H1629,2)</f>
        <v>0</v>
      </c>
      <c r="BL1629" s="19" t="s">
        <v>310</v>
      </c>
      <c r="BM1629" s="188" t="s">
        <v>1674</v>
      </c>
    </row>
    <row r="1630" spans="1:47" s="2" customFormat="1" ht="10">
      <c r="A1630" s="36"/>
      <c r="B1630" s="37"/>
      <c r="C1630" s="38"/>
      <c r="D1630" s="212" t="s">
        <v>178</v>
      </c>
      <c r="E1630" s="38"/>
      <c r="F1630" s="213" t="s">
        <v>1675</v>
      </c>
      <c r="G1630" s="38"/>
      <c r="H1630" s="38"/>
      <c r="I1630" s="214"/>
      <c r="J1630" s="38"/>
      <c r="K1630" s="38"/>
      <c r="L1630" s="41"/>
      <c r="M1630" s="215"/>
      <c r="N1630" s="216"/>
      <c r="O1630" s="66"/>
      <c r="P1630" s="66"/>
      <c r="Q1630" s="66"/>
      <c r="R1630" s="66"/>
      <c r="S1630" s="66"/>
      <c r="T1630" s="67"/>
      <c r="U1630" s="36"/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T1630" s="19" t="s">
        <v>178</v>
      </c>
      <c r="AU1630" s="19" t="s">
        <v>86</v>
      </c>
    </row>
    <row r="1631" spans="2:51" s="13" customFormat="1" ht="10">
      <c r="B1631" s="190"/>
      <c r="C1631" s="191"/>
      <c r="D1631" s="192" t="s">
        <v>165</v>
      </c>
      <c r="E1631" s="193" t="s">
        <v>19</v>
      </c>
      <c r="F1631" s="194" t="s">
        <v>1390</v>
      </c>
      <c r="G1631" s="191"/>
      <c r="H1631" s="193" t="s">
        <v>19</v>
      </c>
      <c r="I1631" s="195"/>
      <c r="J1631" s="191"/>
      <c r="K1631" s="191"/>
      <c r="L1631" s="196"/>
      <c r="M1631" s="197"/>
      <c r="N1631" s="198"/>
      <c r="O1631" s="198"/>
      <c r="P1631" s="198"/>
      <c r="Q1631" s="198"/>
      <c r="R1631" s="198"/>
      <c r="S1631" s="198"/>
      <c r="T1631" s="199"/>
      <c r="AT1631" s="200" t="s">
        <v>165</v>
      </c>
      <c r="AU1631" s="200" t="s">
        <v>86</v>
      </c>
      <c r="AV1631" s="13" t="s">
        <v>84</v>
      </c>
      <c r="AW1631" s="13" t="s">
        <v>37</v>
      </c>
      <c r="AX1631" s="13" t="s">
        <v>76</v>
      </c>
      <c r="AY1631" s="200" t="s">
        <v>157</v>
      </c>
    </row>
    <row r="1632" spans="2:51" s="13" customFormat="1" ht="10">
      <c r="B1632" s="190"/>
      <c r="C1632" s="191"/>
      <c r="D1632" s="192" t="s">
        <v>165</v>
      </c>
      <c r="E1632" s="193" t="s">
        <v>19</v>
      </c>
      <c r="F1632" s="194" t="s">
        <v>853</v>
      </c>
      <c r="G1632" s="191"/>
      <c r="H1632" s="193" t="s">
        <v>19</v>
      </c>
      <c r="I1632" s="195"/>
      <c r="J1632" s="191"/>
      <c r="K1632" s="191"/>
      <c r="L1632" s="196"/>
      <c r="M1632" s="197"/>
      <c r="N1632" s="198"/>
      <c r="O1632" s="198"/>
      <c r="P1632" s="198"/>
      <c r="Q1632" s="198"/>
      <c r="R1632" s="198"/>
      <c r="S1632" s="198"/>
      <c r="T1632" s="199"/>
      <c r="AT1632" s="200" t="s">
        <v>165</v>
      </c>
      <c r="AU1632" s="200" t="s">
        <v>86</v>
      </c>
      <c r="AV1632" s="13" t="s">
        <v>84</v>
      </c>
      <c r="AW1632" s="13" t="s">
        <v>37</v>
      </c>
      <c r="AX1632" s="13" t="s">
        <v>76</v>
      </c>
      <c r="AY1632" s="200" t="s">
        <v>157</v>
      </c>
    </row>
    <row r="1633" spans="2:51" s="13" customFormat="1" ht="10">
      <c r="B1633" s="190"/>
      <c r="C1633" s="191"/>
      <c r="D1633" s="192" t="s">
        <v>165</v>
      </c>
      <c r="E1633" s="193" t="s">
        <v>19</v>
      </c>
      <c r="F1633" s="194" t="s">
        <v>1087</v>
      </c>
      <c r="G1633" s="191"/>
      <c r="H1633" s="193" t="s">
        <v>19</v>
      </c>
      <c r="I1633" s="195"/>
      <c r="J1633" s="191"/>
      <c r="K1633" s="191"/>
      <c r="L1633" s="196"/>
      <c r="M1633" s="197"/>
      <c r="N1633" s="198"/>
      <c r="O1633" s="198"/>
      <c r="P1633" s="198"/>
      <c r="Q1633" s="198"/>
      <c r="R1633" s="198"/>
      <c r="S1633" s="198"/>
      <c r="T1633" s="199"/>
      <c r="AT1633" s="200" t="s">
        <v>165</v>
      </c>
      <c r="AU1633" s="200" t="s">
        <v>86</v>
      </c>
      <c r="AV1633" s="13" t="s">
        <v>84</v>
      </c>
      <c r="AW1633" s="13" t="s">
        <v>37</v>
      </c>
      <c r="AX1633" s="13" t="s">
        <v>76</v>
      </c>
      <c r="AY1633" s="200" t="s">
        <v>157</v>
      </c>
    </row>
    <row r="1634" spans="2:51" s="14" customFormat="1" ht="10">
      <c r="B1634" s="201"/>
      <c r="C1634" s="202"/>
      <c r="D1634" s="192" t="s">
        <v>165</v>
      </c>
      <c r="E1634" s="203" t="s">
        <v>19</v>
      </c>
      <c r="F1634" s="204" t="s">
        <v>1676</v>
      </c>
      <c r="G1634" s="202"/>
      <c r="H1634" s="205">
        <v>3.6</v>
      </c>
      <c r="I1634" s="206"/>
      <c r="J1634" s="202"/>
      <c r="K1634" s="202"/>
      <c r="L1634" s="207"/>
      <c r="M1634" s="208"/>
      <c r="N1634" s="209"/>
      <c r="O1634" s="209"/>
      <c r="P1634" s="209"/>
      <c r="Q1634" s="209"/>
      <c r="R1634" s="209"/>
      <c r="S1634" s="209"/>
      <c r="T1634" s="210"/>
      <c r="AT1634" s="211" t="s">
        <v>165</v>
      </c>
      <c r="AU1634" s="211" t="s">
        <v>86</v>
      </c>
      <c r="AV1634" s="14" t="s">
        <v>86</v>
      </c>
      <c r="AW1634" s="14" t="s">
        <v>37</v>
      </c>
      <c r="AX1634" s="14" t="s">
        <v>84</v>
      </c>
      <c r="AY1634" s="211" t="s">
        <v>157</v>
      </c>
    </row>
    <row r="1635" spans="1:65" s="2" customFormat="1" ht="14.4" customHeight="1">
      <c r="A1635" s="36"/>
      <c r="B1635" s="37"/>
      <c r="C1635" s="239" t="s">
        <v>1677</v>
      </c>
      <c r="D1635" s="239" t="s">
        <v>311</v>
      </c>
      <c r="E1635" s="240" t="s">
        <v>1678</v>
      </c>
      <c r="F1635" s="241" t="s">
        <v>1679</v>
      </c>
      <c r="G1635" s="242" t="s">
        <v>162</v>
      </c>
      <c r="H1635" s="243">
        <v>5</v>
      </c>
      <c r="I1635" s="244"/>
      <c r="J1635" s="245">
        <f>ROUND(I1635*H1635,2)</f>
        <v>0</v>
      </c>
      <c r="K1635" s="246"/>
      <c r="L1635" s="247"/>
      <c r="M1635" s="248" t="s">
        <v>19</v>
      </c>
      <c r="N1635" s="249" t="s">
        <v>47</v>
      </c>
      <c r="O1635" s="66"/>
      <c r="P1635" s="186">
        <f>O1635*H1635</f>
        <v>0</v>
      </c>
      <c r="Q1635" s="186">
        <v>0.00136</v>
      </c>
      <c r="R1635" s="186">
        <f>Q1635*H1635</f>
        <v>0.0068000000000000005</v>
      </c>
      <c r="S1635" s="186">
        <v>0</v>
      </c>
      <c r="T1635" s="187">
        <f>S1635*H1635</f>
        <v>0</v>
      </c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R1635" s="188" t="s">
        <v>490</v>
      </c>
      <c r="AT1635" s="188" t="s">
        <v>311</v>
      </c>
      <c r="AU1635" s="188" t="s">
        <v>86</v>
      </c>
      <c r="AY1635" s="19" t="s">
        <v>157</v>
      </c>
      <c r="BE1635" s="189">
        <f>IF(N1635="základní",J1635,0)</f>
        <v>0</v>
      </c>
      <c r="BF1635" s="189">
        <f>IF(N1635="snížená",J1635,0)</f>
        <v>0</v>
      </c>
      <c r="BG1635" s="189">
        <f>IF(N1635="zákl. přenesená",J1635,0)</f>
        <v>0</v>
      </c>
      <c r="BH1635" s="189">
        <f>IF(N1635="sníž. přenesená",J1635,0)</f>
        <v>0</v>
      </c>
      <c r="BI1635" s="189">
        <f>IF(N1635="nulová",J1635,0)</f>
        <v>0</v>
      </c>
      <c r="BJ1635" s="19" t="s">
        <v>84</v>
      </c>
      <c r="BK1635" s="189">
        <f>ROUND(I1635*H1635,2)</f>
        <v>0</v>
      </c>
      <c r="BL1635" s="19" t="s">
        <v>310</v>
      </c>
      <c r="BM1635" s="188" t="s">
        <v>1680</v>
      </c>
    </row>
    <row r="1636" spans="2:51" s="13" customFormat="1" ht="10">
      <c r="B1636" s="190"/>
      <c r="C1636" s="191"/>
      <c r="D1636" s="192" t="s">
        <v>165</v>
      </c>
      <c r="E1636" s="193" t="s">
        <v>19</v>
      </c>
      <c r="F1636" s="194" t="s">
        <v>1390</v>
      </c>
      <c r="G1636" s="191"/>
      <c r="H1636" s="193" t="s">
        <v>19</v>
      </c>
      <c r="I1636" s="195"/>
      <c r="J1636" s="191"/>
      <c r="K1636" s="191"/>
      <c r="L1636" s="196"/>
      <c r="M1636" s="197"/>
      <c r="N1636" s="198"/>
      <c r="O1636" s="198"/>
      <c r="P1636" s="198"/>
      <c r="Q1636" s="198"/>
      <c r="R1636" s="198"/>
      <c r="S1636" s="198"/>
      <c r="T1636" s="199"/>
      <c r="AT1636" s="200" t="s">
        <v>165</v>
      </c>
      <c r="AU1636" s="200" t="s">
        <v>86</v>
      </c>
      <c r="AV1636" s="13" t="s">
        <v>84</v>
      </c>
      <c r="AW1636" s="13" t="s">
        <v>37</v>
      </c>
      <c r="AX1636" s="13" t="s">
        <v>76</v>
      </c>
      <c r="AY1636" s="200" t="s">
        <v>157</v>
      </c>
    </row>
    <row r="1637" spans="2:51" s="13" customFormat="1" ht="10">
      <c r="B1637" s="190"/>
      <c r="C1637" s="191"/>
      <c r="D1637" s="192" t="s">
        <v>165</v>
      </c>
      <c r="E1637" s="193" t="s">
        <v>19</v>
      </c>
      <c r="F1637" s="194" t="s">
        <v>853</v>
      </c>
      <c r="G1637" s="191"/>
      <c r="H1637" s="193" t="s">
        <v>19</v>
      </c>
      <c r="I1637" s="195"/>
      <c r="J1637" s="191"/>
      <c r="K1637" s="191"/>
      <c r="L1637" s="196"/>
      <c r="M1637" s="197"/>
      <c r="N1637" s="198"/>
      <c r="O1637" s="198"/>
      <c r="P1637" s="198"/>
      <c r="Q1637" s="198"/>
      <c r="R1637" s="198"/>
      <c r="S1637" s="198"/>
      <c r="T1637" s="199"/>
      <c r="AT1637" s="200" t="s">
        <v>165</v>
      </c>
      <c r="AU1637" s="200" t="s">
        <v>86</v>
      </c>
      <c r="AV1637" s="13" t="s">
        <v>84</v>
      </c>
      <c r="AW1637" s="13" t="s">
        <v>37</v>
      </c>
      <c r="AX1637" s="13" t="s">
        <v>76</v>
      </c>
      <c r="AY1637" s="200" t="s">
        <v>157</v>
      </c>
    </row>
    <row r="1638" spans="2:51" s="13" customFormat="1" ht="10">
      <c r="B1638" s="190"/>
      <c r="C1638" s="191"/>
      <c r="D1638" s="192" t="s">
        <v>165</v>
      </c>
      <c r="E1638" s="193" t="s">
        <v>19</v>
      </c>
      <c r="F1638" s="194" t="s">
        <v>1087</v>
      </c>
      <c r="G1638" s="191"/>
      <c r="H1638" s="193" t="s">
        <v>19</v>
      </c>
      <c r="I1638" s="195"/>
      <c r="J1638" s="191"/>
      <c r="K1638" s="191"/>
      <c r="L1638" s="196"/>
      <c r="M1638" s="197"/>
      <c r="N1638" s="198"/>
      <c r="O1638" s="198"/>
      <c r="P1638" s="198"/>
      <c r="Q1638" s="198"/>
      <c r="R1638" s="198"/>
      <c r="S1638" s="198"/>
      <c r="T1638" s="199"/>
      <c r="AT1638" s="200" t="s">
        <v>165</v>
      </c>
      <c r="AU1638" s="200" t="s">
        <v>86</v>
      </c>
      <c r="AV1638" s="13" t="s">
        <v>84</v>
      </c>
      <c r="AW1638" s="13" t="s">
        <v>37</v>
      </c>
      <c r="AX1638" s="13" t="s">
        <v>76</v>
      </c>
      <c r="AY1638" s="200" t="s">
        <v>157</v>
      </c>
    </row>
    <row r="1639" spans="2:51" s="13" customFormat="1" ht="10">
      <c r="B1639" s="190"/>
      <c r="C1639" s="191"/>
      <c r="D1639" s="192" t="s">
        <v>165</v>
      </c>
      <c r="E1639" s="193" t="s">
        <v>19</v>
      </c>
      <c r="F1639" s="194" t="s">
        <v>1088</v>
      </c>
      <c r="G1639" s="191"/>
      <c r="H1639" s="193" t="s">
        <v>19</v>
      </c>
      <c r="I1639" s="195"/>
      <c r="J1639" s="191"/>
      <c r="K1639" s="191"/>
      <c r="L1639" s="196"/>
      <c r="M1639" s="197"/>
      <c r="N1639" s="198"/>
      <c r="O1639" s="198"/>
      <c r="P1639" s="198"/>
      <c r="Q1639" s="198"/>
      <c r="R1639" s="198"/>
      <c r="S1639" s="198"/>
      <c r="T1639" s="199"/>
      <c r="AT1639" s="200" t="s">
        <v>165</v>
      </c>
      <c r="AU1639" s="200" t="s">
        <v>86</v>
      </c>
      <c r="AV1639" s="13" t="s">
        <v>84</v>
      </c>
      <c r="AW1639" s="13" t="s">
        <v>37</v>
      </c>
      <c r="AX1639" s="13" t="s">
        <v>76</v>
      </c>
      <c r="AY1639" s="200" t="s">
        <v>157</v>
      </c>
    </row>
    <row r="1640" spans="2:51" s="14" customFormat="1" ht="10">
      <c r="B1640" s="201"/>
      <c r="C1640" s="202"/>
      <c r="D1640" s="192" t="s">
        <v>165</v>
      </c>
      <c r="E1640" s="203" t="s">
        <v>19</v>
      </c>
      <c r="F1640" s="204" t="s">
        <v>1681</v>
      </c>
      <c r="G1640" s="202"/>
      <c r="H1640" s="205">
        <v>5</v>
      </c>
      <c r="I1640" s="206"/>
      <c r="J1640" s="202"/>
      <c r="K1640" s="202"/>
      <c r="L1640" s="207"/>
      <c r="M1640" s="208"/>
      <c r="N1640" s="209"/>
      <c r="O1640" s="209"/>
      <c r="P1640" s="209"/>
      <c r="Q1640" s="209"/>
      <c r="R1640" s="209"/>
      <c r="S1640" s="209"/>
      <c r="T1640" s="210"/>
      <c r="AT1640" s="211" t="s">
        <v>165</v>
      </c>
      <c r="AU1640" s="211" t="s">
        <v>86</v>
      </c>
      <c r="AV1640" s="14" t="s">
        <v>86</v>
      </c>
      <c r="AW1640" s="14" t="s">
        <v>37</v>
      </c>
      <c r="AX1640" s="14" t="s">
        <v>84</v>
      </c>
      <c r="AY1640" s="211" t="s">
        <v>157</v>
      </c>
    </row>
    <row r="1641" spans="1:65" s="2" customFormat="1" ht="14.4" customHeight="1">
      <c r="A1641" s="36"/>
      <c r="B1641" s="37"/>
      <c r="C1641" s="239" t="s">
        <v>1682</v>
      </c>
      <c r="D1641" s="239" t="s">
        <v>311</v>
      </c>
      <c r="E1641" s="240" t="s">
        <v>1683</v>
      </c>
      <c r="F1641" s="241" t="s">
        <v>1684</v>
      </c>
      <c r="G1641" s="242" t="s">
        <v>162</v>
      </c>
      <c r="H1641" s="243">
        <v>5</v>
      </c>
      <c r="I1641" s="244"/>
      <c r="J1641" s="245">
        <f>ROUND(I1641*H1641,2)</f>
        <v>0</v>
      </c>
      <c r="K1641" s="246"/>
      <c r="L1641" s="247"/>
      <c r="M1641" s="248" t="s">
        <v>19</v>
      </c>
      <c r="N1641" s="249" t="s">
        <v>47</v>
      </c>
      <c r="O1641" s="66"/>
      <c r="P1641" s="186">
        <f>O1641*H1641</f>
        <v>0</v>
      </c>
      <c r="Q1641" s="186">
        <v>0.00136</v>
      </c>
      <c r="R1641" s="186">
        <f>Q1641*H1641</f>
        <v>0.0068000000000000005</v>
      </c>
      <c r="S1641" s="186">
        <v>0</v>
      </c>
      <c r="T1641" s="187">
        <f>S1641*H1641</f>
        <v>0</v>
      </c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R1641" s="188" t="s">
        <v>490</v>
      </c>
      <c r="AT1641" s="188" t="s">
        <v>311</v>
      </c>
      <c r="AU1641" s="188" t="s">
        <v>86</v>
      </c>
      <c r="AY1641" s="19" t="s">
        <v>157</v>
      </c>
      <c r="BE1641" s="189">
        <f>IF(N1641="základní",J1641,0)</f>
        <v>0</v>
      </c>
      <c r="BF1641" s="189">
        <f>IF(N1641="snížená",J1641,0)</f>
        <v>0</v>
      </c>
      <c r="BG1641" s="189">
        <f>IF(N1641="zákl. přenesená",J1641,0)</f>
        <v>0</v>
      </c>
      <c r="BH1641" s="189">
        <f>IF(N1641="sníž. přenesená",J1641,0)</f>
        <v>0</v>
      </c>
      <c r="BI1641" s="189">
        <f>IF(N1641="nulová",J1641,0)</f>
        <v>0</v>
      </c>
      <c r="BJ1641" s="19" t="s">
        <v>84</v>
      </c>
      <c r="BK1641" s="189">
        <f>ROUND(I1641*H1641,2)</f>
        <v>0</v>
      </c>
      <c r="BL1641" s="19" t="s">
        <v>310</v>
      </c>
      <c r="BM1641" s="188" t="s">
        <v>1685</v>
      </c>
    </row>
    <row r="1642" spans="2:51" s="13" customFormat="1" ht="10">
      <c r="B1642" s="190"/>
      <c r="C1642" s="191"/>
      <c r="D1642" s="192" t="s">
        <v>165</v>
      </c>
      <c r="E1642" s="193" t="s">
        <v>19</v>
      </c>
      <c r="F1642" s="194" t="s">
        <v>1390</v>
      </c>
      <c r="G1642" s="191"/>
      <c r="H1642" s="193" t="s">
        <v>19</v>
      </c>
      <c r="I1642" s="195"/>
      <c r="J1642" s="191"/>
      <c r="K1642" s="191"/>
      <c r="L1642" s="196"/>
      <c r="M1642" s="197"/>
      <c r="N1642" s="198"/>
      <c r="O1642" s="198"/>
      <c r="P1642" s="198"/>
      <c r="Q1642" s="198"/>
      <c r="R1642" s="198"/>
      <c r="S1642" s="198"/>
      <c r="T1642" s="199"/>
      <c r="AT1642" s="200" t="s">
        <v>165</v>
      </c>
      <c r="AU1642" s="200" t="s">
        <v>86</v>
      </c>
      <c r="AV1642" s="13" t="s">
        <v>84</v>
      </c>
      <c r="AW1642" s="13" t="s">
        <v>37</v>
      </c>
      <c r="AX1642" s="13" t="s">
        <v>76</v>
      </c>
      <c r="AY1642" s="200" t="s">
        <v>157</v>
      </c>
    </row>
    <row r="1643" spans="2:51" s="13" customFormat="1" ht="10">
      <c r="B1643" s="190"/>
      <c r="C1643" s="191"/>
      <c r="D1643" s="192" t="s">
        <v>165</v>
      </c>
      <c r="E1643" s="193" t="s">
        <v>19</v>
      </c>
      <c r="F1643" s="194" t="s">
        <v>853</v>
      </c>
      <c r="G1643" s="191"/>
      <c r="H1643" s="193" t="s">
        <v>19</v>
      </c>
      <c r="I1643" s="195"/>
      <c r="J1643" s="191"/>
      <c r="K1643" s="191"/>
      <c r="L1643" s="196"/>
      <c r="M1643" s="197"/>
      <c r="N1643" s="198"/>
      <c r="O1643" s="198"/>
      <c r="P1643" s="198"/>
      <c r="Q1643" s="198"/>
      <c r="R1643" s="198"/>
      <c r="S1643" s="198"/>
      <c r="T1643" s="199"/>
      <c r="AT1643" s="200" t="s">
        <v>165</v>
      </c>
      <c r="AU1643" s="200" t="s">
        <v>86</v>
      </c>
      <c r="AV1643" s="13" t="s">
        <v>84</v>
      </c>
      <c r="AW1643" s="13" t="s">
        <v>37</v>
      </c>
      <c r="AX1643" s="13" t="s">
        <v>76</v>
      </c>
      <c r="AY1643" s="200" t="s">
        <v>157</v>
      </c>
    </row>
    <row r="1644" spans="2:51" s="13" customFormat="1" ht="10">
      <c r="B1644" s="190"/>
      <c r="C1644" s="191"/>
      <c r="D1644" s="192" t="s">
        <v>165</v>
      </c>
      <c r="E1644" s="193" t="s">
        <v>19</v>
      </c>
      <c r="F1644" s="194" t="s">
        <v>1087</v>
      </c>
      <c r="G1644" s="191"/>
      <c r="H1644" s="193" t="s">
        <v>19</v>
      </c>
      <c r="I1644" s="195"/>
      <c r="J1644" s="191"/>
      <c r="K1644" s="191"/>
      <c r="L1644" s="196"/>
      <c r="M1644" s="197"/>
      <c r="N1644" s="198"/>
      <c r="O1644" s="198"/>
      <c r="P1644" s="198"/>
      <c r="Q1644" s="198"/>
      <c r="R1644" s="198"/>
      <c r="S1644" s="198"/>
      <c r="T1644" s="199"/>
      <c r="AT1644" s="200" t="s">
        <v>165</v>
      </c>
      <c r="AU1644" s="200" t="s">
        <v>86</v>
      </c>
      <c r="AV1644" s="13" t="s">
        <v>84</v>
      </c>
      <c r="AW1644" s="13" t="s">
        <v>37</v>
      </c>
      <c r="AX1644" s="13" t="s">
        <v>76</v>
      </c>
      <c r="AY1644" s="200" t="s">
        <v>157</v>
      </c>
    </row>
    <row r="1645" spans="2:51" s="13" customFormat="1" ht="10">
      <c r="B1645" s="190"/>
      <c r="C1645" s="191"/>
      <c r="D1645" s="192" t="s">
        <v>165</v>
      </c>
      <c r="E1645" s="193" t="s">
        <v>19</v>
      </c>
      <c r="F1645" s="194" t="s">
        <v>1088</v>
      </c>
      <c r="G1645" s="191"/>
      <c r="H1645" s="193" t="s">
        <v>19</v>
      </c>
      <c r="I1645" s="195"/>
      <c r="J1645" s="191"/>
      <c r="K1645" s="191"/>
      <c r="L1645" s="196"/>
      <c r="M1645" s="197"/>
      <c r="N1645" s="198"/>
      <c r="O1645" s="198"/>
      <c r="P1645" s="198"/>
      <c r="Q1645" s="198"/>
      <c r="R1645" s="198"/>
      <c r="S1645" s="198"/>
      <c r="T1645" s="199"/>
      <c r="AT1645" s="200" t="s">
        <v>165</v>
      </c>
      <c r="AU1645" s="200" t="s">
        <v>86</v>
      </c>
      <c r="AV1645" s="13" t="s">
        <v>84</v>
      </c>
      <c r="AW1645" s="13" t="s">
        <v>37</v>
      </c>
      <c r="AX1645" s="13" t="s">
        <v>76</v>
      </c>
      <c r="AY1645" s="200" t="s">
        <v>157</v>
      </c>
    </row>
    <row r="1646" spans="2:51" s="14" customFormat="1" ht="10">
      <c r="B1646" s="201"/>
      <c r="C1646" s="202"/>
      <c r="D1646" s="192" t="s">
        <v>165</v>
      </c>
      <c r="E1646" s="203" t="s">
        <v>19</v>
      </c>
      <c r="F1646" s="204" t="s">
        <v>1686</v>
      </c>
      <c r="G1646" s="202"/>
      <c r="H1646" s="205">
        <v>5</v>
      </c>
      <c r="I1646" s="206"/>
      <c r="J1646" s="202"/>
      <c r="K1646" s="202"/>
      <c r="L1646" s="207"/>
      <c r="M1646" s="208"/>
      <c r="N1646" s="209"/>
      <c r="O1646" s="209"/>
      <c r="P1646" s="209"/>
      <c r="Q1646" s="209"/>
      <c r="R1646" s="209"/>
      <c r="S1646" s="209"/>
      <c r="T1646" s="210"/>
      <c r="AT1646" s="211" t="s">
        <v>165</v>
      </c>
      <c r="AU1646" s="211" t="s">
        <v>86</v>
      </c>
      <c r="AV1646" s="14" t="s">
        <v>86</v>
      </c>
      <c r="AW1646" s="14" t="s">
        <v>37</v>
      </c>
      <c r="AX1646" s="14" t="s">
        <v>84</v>
      </c>
      <c r="AY1646" s="211" t="s">
        <v>157</v>
      </c>
    </row>
    <row r="1647" spans="1:65" s="2" customFormat="1" ht="19.75" customHeight="1">
      <c r="A1647" s="36"/>
      <c r="B1647" s="37"/>
      <c r="C1647" s="176" t="s">
        <v>1687</v>
      </c>
      <c r="D1647" s="176" t="s">
        <v>159</v>
      </c>
      <c r="E1647" s="177" t="s">
        <v>1688</v>
      </c>
      <c r="F1647" s="178" t="s">
        <v>1689</v>
      </c>
      <c r="G1647" s="179" t="s">
        <v>1110</v>
      </c>
      <c r="H1647" s="180">
        <v>3000</v>
      </c>
      <c r="I1647" s="181"/>
      <c r="J1647" s="182">
        <f>ROUND(I1647*H1647,2)</f>
        <v>0</v>
      </c>
      <c r="K1647" s="183"/>
      <c r="L1647" s="41"/>
      <c r="M1647" s="184" t="s">
        <v>19</v>
      </c>
      <c r="N1647" s="185" t="s">
        <v>47</v>
      </c>
      <c r="O1647" s="66"/>
      <c r="P1647" s="186">
        <f>O1647*H1647</f>
        <v>0</v>
      </c>
      <c r="Q1647" s="186">
        <v>0</v>
      </c>
      <c r="R1647" s="186">
        <f>Q1647*H1647</f>
        <v>0</v>
      </c>
      <c r="S1647" s="186">
        <v>0.001</v>
      </c>
      <c r="T1647" s="187">
        <f>S1647*H1647</f>
        <v>3</v>
      </c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R1647" s="188" t="s">
        <v>310</v>
      </c>
      <c r="AT1647" s="188" t="s">
        <v>159</v>
      </c>
      <c r="AU1647" s="188" t="s">
        <v>86</v>
      </c>
      <c r="AY1647" s="19" t="s">
        <v>157</v>
      </c>
      <c r="BE1647" s="189">
        <f>IF(N1647="základní",J1647,0)</f>
        <v>0</v>
      </c>
      <c r="BF1647" s="189">
        <f>IF(N1647="snížená",J1647,0)</f>
        <v>0</v>
      </c>
      <c r="BG1647" s="189">
        <f>IF(N1647="zákl. přenesená",J1647,0)</f>
        <v>0</v>
      </c>
      <c r="BH1647" s="189">
        <f>IF(N1647="sníž. přenesená",J1647,0)</f>
        <v>0</v>
      </c>
      <c r="BI1647" s="189">
        <f>IF(N1647="nulová",J1647,0)</f>
        <v>0</v>
      </c>
      <c r="BJ1647" s="19" t="s">
        <v>84</v>
      </c>
      <c r="BK1647" s="189">
        <f>ROUND(I1647*H1647,2)</f>
        <v>0</v>
      </c>
      <c r="BL1647" s="19" t="s">
        <v>310</v>
      </c>
      <c r="BM1647" s="188" t="s">
        <v>1690</v>
      </c>
    </row>
    <row r="1648" spans="1:47" s="2" customFormat="1" ht="10">
      <c r="A1648" s="36"/>
      <c r="B1648" s="37"/>
      <c r="C1648" s="38"/>
      <c r="D1648" s="212" t="s">
        <v>178</v>
      </c>
      <c r="E1648" s="38"/>
      <c r="F1648" s="213" t="s">
        <v>1691</v>
      </c>
      <c r="G1648" s="38"/>
      <c r="H1648" s="38"/>
      <c r="I1648" s="214"/>
      <c r="J1648" s="38"/>
      <c r="K1648" s="38"/>
      <c r="L1648" s="41"/>
      <c r="M1648" s="215"/>
      <c r="N1648" s="216"/>
      <c r="O1648" s="66"/>
      <c r="P1648" s="66"/>
      <c r="Q1648" s="66"/>
      <c r="R1648" s="66"/>
      <c r="S1648" s="66"/>
      <c r="T1648" s="67"/>
      <c r="U1648" s="36"/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6"/>
      <c r="AT1648" s="19" t="s">
        <v>178</v>
      </c>
      <c r="AU1648" s="19" t="s">
        <v>86</v>
      </c>
    </row>
    <row r="1649" spans="2:51" s="13" customFormat="1" ht="10">
      <c r="B1649" s="190"/>
      <c r="C1649" s="191"/>
      <c r="D1649" s="192" t="s">
        <v>165</v>
      </c>
      <c r="E1649" s="193" t="s">
        <v>19</v>
      </c>
      <c r="F1649" s="194" t="s">
        <v>166</v>
      </c>
      <c r="G1649" s="191"/>
      <c r="H1649" s="193" t="s">
        <v>19</v>
      </c>
      <c r="I1649" s="195"/>
      <c r="J1649" s="191"/>
      <c r="K1649" s="191"/>
      <c r="L1649" s="196"/>
      <c r="M1649" s="197"/>
      <c r="N1649" s="198"/>
      <c r="O1649" s="198"/>
      <c r="P1649" s="198"/>
      <c r="Q1649" s="198"/>
      <c r="R1649" s="198"/>
      <c r="S1649" s="198"/>
      <c r="T1649" s="199"/>
      <c r="AT1649" s="200" t="s">
        <v>165</v>
      </c>
      <c r="AU1649" s="200" t="s">
        <v>86</v>
      </c>
      <c r="AV1649" s="13" t="s">
        <v>84</v>
      </c>
      <c r="AW1649" s="13" t="s">
        <v>37</v>
      </c>
      <c r="AX1649" s="13" t="s">
        <v>76</v>
      </c>
      <c r="AY1649" s="200" t="s">
        <v>157</v>
      </c>
    </row>
    <row r="1650" spans="2:51" s="13" customFormat="1" ht="10">
      <c r="B1650" s="190"/>
      <c r="C1650" s="191"/>
      <c r="D1650" s="192" t="s">
        <v>165</v>
      </c>
      <c r="E1650" s="193" t="s">
        <v>19</v>
      </c>
      <c r="F1650" s="194" t="s">
        <v>1692</v>
      </c>
      <c r="G1650" s="191"/>
      <c r="H1650" s="193" t="s">
        <v>19</v>
      </c>
      <c r="I1650" s="195"/>
      <c r="J1650" s="191"/>
      <c r="K1650" s="191"/>
      <c r="L1650" s="196"/>
      <c r="M1650" s="197"/>
      <c r="N1650" s="198"/>
      <c r="O1650" s="198"/>
      <c r="P1650" s="198"/>
      <c r="Q1650" s="198"/>
      <c r="R1650" s="198"/>
      <c r="S1650" s="198"/>
      <c r="T1650" s="199"/>
      <c r="AT1650" s="200" t="s">
        <v>165</v>
      </c>
      <c r="AU1650" s="200" t="s">
        <v>86</v>
      </c>
      <c r="AV1650" s="13" t="s">
        <v>84</v>
      </c>
      <c r="AW1650" s="13" t="s">
        <v>37</v>
      </c>
      <c r="AX1650" s="13" t="s">
        <v>76</v>
      </c>
      <c r="AY1650" s="200" t="s">
        <v>157</v>
      </c>
    </row>
    <row r="1651" spans="2:51" s="14" customFormat="1" ht="10">
      <c r="B1651" s="201"/>
      <c r="C1651" s="202"/>
      <c r="D1651" s="192" t="s">
        <v>165</v>
      </c>
      <c r="E1651" s="203" t="s">
        <v>19</v>
      </c>
      <c r="F1651" s="204" t="s">
        <v>1693</v>
      </c>
      <c r="G1651" s="202"/>
      <c r="H1651" s="205">
        <v>3000</v>
      </c>
      <c r="I1651" s="206"/>
      <c r="J1651" s="202"/>
      <c r="K1651" s="202"/>
      <c r="L1651" s="207"/>
      <c r="M1651" s="208"/>
      <c r="N1651" s="209"/>
      <c r="O1651" s="209"/>
      <c r="P1651" s="209"/>
      <c r="Q1651" s="209"/>
      <c r="R1651" s="209"/>
      <c r="S1651" s="209"/>
      <c r="T1651" s="210"/>
      <c r="AT1651" s="211" t="s">
        <v>165</v>
      </c>
      <c r="AU1651" s="211" t="s">
        <v>86</v>
      </c>
      <c r="AV1651" s="14" t="s">
        <v>86</v>
      </c>
      <c r="AW1651" s="14" t="s">
        <v>37</v>
      </c>
      <c r="AX1651" s="14" t="s">
        <v>84</v>
      </c>
      <c r="AY1651" s="211" t="s">
        <v>157</v>
      </c>
    </row>
    <row r="1652" spans="2:63" s="12" customFormat="1" ht="22.75" customHeight="1">
      <c r="B1652" s="160"/>
      <c r="C1652" s="161"/>
      <c r="D1652" s="162" t="s">
        <v>75</v>
      </c>
      <c r="E1652" s="174" t="s">
        <v>1694</v>
      </c>
      <c r="F1652" s="174" t="s">
        <v>1695</v>
      </c>
      <c r="G1652" s="161"/>
      <c r="H1652" s="161"/>
      <c r="I1652" s="164"/>
      <c r="J1652" s="175">
        <f>BK1652</f>
        <v>0</v>
      </c>
      <c r="K1652" s="161"/>
      <c r="L1652" s="166"/>
      <c r="M1652" s="167"/>
      <c r="N1652" s="168"/>
      <c r="O1652" s="168"/>
      <c r="P1652" s="169">
        <f>SUM(P1653:P1665)</f>
        <v>0</v>
      </c>
      <c r="Q1652" s="168"/>
      <c r="R1652" s="169">
        <f>SUM(R1653:R1665)</f>
        <v>0.7335400000000001</v>
      </c>
      <c r="S1652" s="168"/>
      <c r="T1652" s="170">
        <f>SUM(T1653:T1665)</f>
        <v>0</v>
      </c>
      <c r="AR1652" s="171" t="s">
        <v>86</v>
      </c>
      <c r="AT1652" s="172" t="s">
        <v>75</v>
      </c>
      <c r="AU1652" s="172" t="s">
        <v>84</v>
      </c>
      <c r="AY1652" s="171" t="s">
        <v>157</v>
      </c>
      <c r="BK1652" s="173">
        <f>SUM(BK1653:BK1665)</f>
        <v>0</v>
      </c>
    </row>
    <row r="1653" spans="1:65" s="2" customFormat="1" ht="22.25" customHeight="1">
      <c r="A1653" s="36"/>
      <c r="B1653" s="37"/>
      <c r="C1653" s="176" t="s">
        <v>1696</v>
      </c>
      <c r="D1653" s="176" t="s">
        <v>159</v>
      </c>
      <c r="E1653" s="177" t="s">
        <v>1697</v>
      </c>
      <c r="F1653" s="178" t="s">
        <v>1698</v>
      </c>
      <c r="G1653" s="179" t="s">
        <v>176</v>
      </c>
      <c r="H1653" s="180">
        <v>10.5</v>
      </c>
      <c r="I1653" s="181"/>
      <c r="J1653" s="182">
        <f>ROUND(I1653*H1653,2)</f>
        <v>0</v>
      </c>
      <c r="K1653" s="183"/>
      <c r="L1653" s="41"/>
      <c r="M1653" s="184" t="s">
        <v>19</v>
      </c>
      <c r="N1653" s="185" t="s">
        <v>47</v>
      </c>
      <c r="O1653" s="66"/>
      <c r="P1653" s="186">
        <f>O1653*H1653</f>
        <v>0</v>
      </c>
      <c r="Q1653" s="186">
        <v>0.033</v>
      </c>
      <c r="R1653" s="186">
        <f>Q1653*H1653</f>
        <v>0.34650000000000003</v>
      </c>
      <c r="S1653" s="186">
        <v>0</v>
      </c>
      <c r="T1653" s="187">
        <f>S1653*H1653</f>
        <v>0</v>
      </c>
      <c r="U1653" s="36"/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6"/>
      <c r="AR1653" s="188" t="s">
        <v>310</v>
      </c>
      <c r="AT1653" s="188" t="s">
        <v>159</v>
      </c>
      <c r="AU1653" s="188" t="s">
        <v>86</v>
      </c>
      <c r="AY1653" s="19" t="s">
        <v>157</v>
      </c>
      <c r="BE1653" s="189">
        <f>IF(N1653="základní",J1653,0)</f>
        <v>0</v>
      </c>
      <c r="BF1653" s="189">
        <f>IF(N1653="snížená",J1653,0)</f>
        <v>0</v>
      </c>
      <c r="BG1653" s="189">
        <f>IF(N1653="zákl. přenesená",J1653,0)</f>
        <v>0</v>
      </c>
      <c r="BH1653" s="189">
        <f>IF(N1653="sníž. přenesená",J1653,0)</f>
        <v>0</v>
      </c>
      <c r="BI1653" s="189">
        <f>IF(N1653="nulová",J1653,0)</f>
        <v>0</v>
      </c>
      <c r="BJ1653" s="19" t="s">
        <v>84</v>
      </c>
      <c r="BK1653" s="189">
        <f>ROUND(I1653*H1653,2)</f>
        <v>0</v>
      </c>
      <c r="BL1653" s="19" t="s">
        <v>310</v>
      </c>
      <c r="BM1653" s="188" t="s">
        <v>1699</v>
      </c>
    </row>
    <row r="1654" spans="1:47" s="2" customFormat="1" ht="10">
      <c r="A1654" s="36"/>
      <c r="B1654" s="37"/>
      <c r="C1654" s="38"/>
      <c r="D1654" s="212" t="s">
        <v>178</v>
      </c>
      <c r="E1654" s="38"/>
      <c r="F1654" s="213" t="s">
        <v>1700</v>
      </c>
      <c r="G1654" s="38"/>
      <c r="H1654" s="38"/>
      <c r="I1654" s="214"/>
      <c r="J1654" s="38"/>
      <c r="K1654" s="38"/>
      <c r="L1654" s="41"/>
      <c r="M1654" s="215"/>
      <c r="N1654" s="216"/>
      <c r="O1654" s="66"/>
      <c r="P1654" s="66"/>
      <c r="Q1654" s="66"/>
      <c r="R1654" s="66"/>
      <c r="S1654" s="66"/>
      <c r="T1654" s="67"/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T1654" s="19" t="s">
        <v>178</v>
      </c>
      <c r="AU1654" s="19" t="s">
        <v>86</v>
      </c>
    </row>
    <row r="1655" spans="2:51" s="13" customFormat="1" ht="10">
      <c r="B1655" s="190"/>
      <c r="C1655" s="191"/>
      <c r="D1655" s="192" t="s">
        <v>165</v>
      </c>
      <c r="E1655" s="193" t="s">
        <v>19</v>
      </c>
      <c r="F1655" s="194" t="s">
        <v>355</v>
      </c>
      <c r="G1655" s="191"/>
      <c r="H1655" s="193" t="s">
        <v>19</v>
      </c>
      <c r="I1655" s="195"/>
      <c r="J1655" s="191"/>
      <c r="K1655" s="191"/>
      <c r="L1655" s="196"/>
      <c r="M1655" s="197"/>
      <c r="N1655" s="198"/>
      <c r="O1655" s="198"/>
      <c r="P1655" s="198"/>
      <c r="Q1655" s="198"/>
      <c r="R1655" s="198"/>
      <c r="S1655" s="198"/>
      <c r="T1655" s="199"/>
      <c r="AT1655" s="200" t="s">
        <v>165</v>
      </c>
      <c r="AU1655" s="200" t="s">
        <v>86</v>
      </c>
      <c r="AV1655" s="13" t="s">
        <v>84</v>
      </c>
      <c r="AW1655" s="13" t="s">
        <v>37</v>
      </c>
      <c r="AX1655" s="13" t="s">
        <v>76</v>
      </c>
      <c r="AY1655" s="200" t="s">
        <v>157</v>
      </c>
    </row>
    <row r="1656" spans="2:51" s="13" customFormat="1" ht="10">
      <c r="B1656" s="190"/>
      <c r="C1656" s="191"/>
      <c r="D1656" s="192" t="s">
        <v>165</v>
      </c>
      <c r="E1656" s="193" t="s">
        <v>19</v>
      </c>
      <c r="F1656" s="194" t="s">
        <v>1701</v>
      </c>
      <c r="G1656" s="191"/>
      <c r="H1656" s="193" t="s">
        <v>19</v>
      </c>
      <c r="I1656" s="195"/>
      <c r="J1656" s="191"/>
      <c r="K1656" s="191"/>
      <c r="L1656" s="196"/>
      <c r="M1656" s="197"/>
      <c r="N1656" s="198"/>
      <c r="O1656" s="198"/>
      <c r="P1656" s="198"/>
      <c r="Q1656" s="198"/>
      <c r="R1656" s="198"/>
      <c r="S1656" s="198"/>
      <c r="T1656" s="199"/>
      <c r="AT1656" s="200" t="s">
        <v>165</v>
      </c>
      <c r="AU1656" s="200" t="s">
        <v>86</v>
      </c>
      <c r="AV1656" s="13" t="s">
        <v>84</v>
      </c>
      <c r="AW1656" s="13" t="s">
        <v>37</v>
      </c>
      <c r="AX1656" s="13" t="s">
        <v>76</v>
      </c>
      <c r="AY1656" s="200" t="s">
        <v>157</v>
      </c>
    </row>
    <row r="1657" spans="2:51" s="14" customFormat="1" ht="10">
      <c r="B1657" s="201"/>
      <c r="C1657" s="202"/>
      <c r="D1657" s="192" t="s">
        <v>165</v>
      </c>
      <c r="E1657" s="203" t="s">
        <v>19</v>
      </c>
      <c r="F1657" s="204" t="s">
        <v>1702</v>
      </c>
      <c r="G1657" s="202"/>
      <c r="H1657" s="205">
        <v>8.8</v>
      </c>
      <c r="I1657" s="206"/>
      <c r="J1657" s="202"/>
      <c r="K1657" s="202"/>
      <c r="L1657" s="207"/>
      <c r="M1657" s="208"/>
      <c r="N1657" s="209"/>
      <c r="O1657" s="209"/>
      <c r="P1657" s="209"/>
      <c r="Q1657" s="209"/>
      <c r="R1657" s="209"/>
      <c r="S1657" s="209"/>
      <c r="T1657" s="210"/>
      <c r="AT1657" s="211" t="s">
        <v>165</v>
      </c>
      <c r="AU1657" s="211" t="s">
        <v>86</v>
      </c>
      <c r="AV1657" s="14" t="s">
        <v>86</v>
      </c>
      <c r="AW1657" s="14" t="s">
        <v>37</v>
      </c>
      <c r="AX1657" s="14" t="s">
        <v>76</v>
      </c>
      <c r="AY1657" s="211" t="s">
        <v>157</v>
      </c>
    </row>
    <row r="1658" spans="2:51" s="14" customFormat="1" ht="10">
      <c r="B1658" s="201"/>
      <c r="C1658" s="202"/>
      <c r="D1658" s="192" t="s">
        <v>165</v>
      </c>
      <c r="E1658" s="203" t="s">
        <v>19</v>
      </c>
      <c r="F1658" s="204" t="s">
        <v>1703</v>
      </c>
      <c r="G1658" s="202"/>
      <c r="H1658" s="205">
        <v>1.7</v>
      </c>
      <c r="I1658" s="206"/>
      <c r="J1658" s="202"/>
      <c r="K1658" s="202"/>
      <c r="L1658" s="207"/>
      <c r="M1658" s="208"/>
      <c r="N1658" s="209"/>
      <c r="O1658" s="209"/>
      <c r="P1658" s="209"/>
      <c r="Q1658" s="209"/>
      <c r="R1658" s="209"/>
      <c r="S1658" s="209"/>
      <c r="T1658" s="210"/>
      <c r="AT1658" s="211" t="s">
        <v>165</v>
      </c>
      <c r="AU1658" s="211" t="s">
        <v>86</v>
      </c>
      <c r="AV1658" s="14" t="s">
        <v>86</v>
      </c>
      <c r="AW1658" s="14" t="s">
        <v>37</v>
      </c>
      <c r="AX1658" s="14" t="s">
        <v>76</v>
      </c>
      <c r="AY1658" s="211" t="s">
        <v>157</v>
      </c>
    </row>
    <row r="1659" spans="2:51" s="15" customFormat="1" ht="10">
      <c r="B1659" s="217"/>
      <c r="C1659" s="218"/>
      <c r="D1659" s="192" t="s">
        <v>165</v>
      </c>
      <c r="E1659" s="219" t="s">
        <v>19</v>
      </c>
      <c r="F1659" s="220" t="s">
        <v>183</v>
      </c>
      <c r="G1659" s="218"/>
      <c r="H1659" s="221">
        <v>10.5</v>
      </c>
      <c r="I1659" s="222"/>
      <c r="J1659" s="218"/>
      <c r="K1659" s="218"/>
      <c r="L1659" s="223"/>
      <c r="M1659" s="224"/>
      <c r="N1659" s="225"/>
      <c r="O1659" s="225"/>
      <c r="P1659" s="225"/>
      <c r="Q1659" s="225"/>
      <c r="R1659" s="225"/>
      <c r="S1659" s="225"/>
      <c r="T1659" s="226"/>
      <c r="AT1659" s="227" t="s">
        <v>165</v>
      </c>
      <c r="AU1659" s="227" t="s">
        <v>86</v>
      </c>
      <c r="AV1659" s="15" t="s">
        <v>163</v>
      </c>
      <c r="AW1659" s="15" t="s">
        <v>37</v>
      </c>
      <c r="AX1659" s="15" t="s">
        <v>84</v>
      </c>
      <c r="AY1659" s="227" t="s">
        <v>157</v>
      </c>
    </row>
    <row r="1660" spans="1:65" s="2" customFormat="1" ht="22.25" customHeight="1">
      <c r="A1660" s="36"/>
      <c r="B1660" s="37"/>
      <c r="C1660" s="176" t="s">
        <v>1704</v>
      </c>
      <c r="D1660" s="176" t="s">
        <v>159</v>
      </c>
      <c r="E1660" s="177" t="s">
        <v>1705</v>
      </c>
      <c r="F1660" s="178" t="s">
        <v>1706</v>
      </c>
      <c r="G1660" s="179" t="s">
        <v>176</v>
      </c>
      <c r="H1660" s="180">
        <v>9.44</v>
      </c>
      <c r="I1660" s="181"/>
      <c r="J1660" s="182">
        <f>ROUND(I1660*H1660,2)</f>
        <v>0</v>
      </c>
      <c r="K1660" s="183"/>
      <c r="L1660" s="41"/>
      <c r="M1660" s="184" t="s">
        <v>19</v>
      </c>
      <c r="N1660" s="185" t="s">
        <v>47</v>
      </c>
      <c r="O1660" s="66"/>
      <c r="P1660" s="186">
        <f>O1660*H1660</f>
        <v>0</v>
      </c>
      <c r="Q1660" s="186">
        <v>0.041</v>
      </c>
      <c r="R1660" s="186">
        <f>Q1660*H1660</f>
        <v>0.38704</v>
      </c>
      <c r="S1660" s="186">
        <v>0</v>
      </c>
      <c r="T1660" s="187">
        <f>S1660*H1660</f>
        <v>0</v>
      </c>
      <c r="U1660" s="36"/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6"/>
      <c r="AR1660" s="188" t="s">
        <v>310</v>
      </c>
      <c r="AT1660" s="188" t="s">
        <v>159</v>
      </c>
      <c r="AU1660" s="188" t="s">
        <v>86</v>
      </c>
      <c r="AY1660" s="19" t="s">
        <v>157</v>
      </c>
      <c r="BE1660" s="189">
        <f>IF(N1660="základní",J1660,0)</f>
        <v>0</v>
      </c>
      <c r="BF1660" s="189">
        <f>IF(N1660="snížená",J1660,0)</f>
        <v>0</v>
      </c>
      <c r="BG1660" s="189">
        <f>IF(N1660="zákl. přenesená",J1660,0)</f>
        <v>0</v>
      </c>
      <c r="BH1660" s="189">
        <f>IF(N1660="sníž. přenesená",J1660,0)</f>
        <v>0</v>
      </c>
      <c r="BI1660" s="189">
        <f>IF(N1660="nulová",J1660,0)</f>
        <v>0</v>
      </c>
      <c r="BJ1660" s="19" t="s">
        <v>84</v>
      </c>
      <c r="BK1660" s="189">
        <f>ROUND(I1660*H1660,2)</f>
        <v>0</v>
      </c>
      <c r="BL1660" s="19" t="s">
        <v>310</v>
      </c>
      <c r="BM1660" s="188" t="s">
        <v>1707</v>
      </c>
    </row>
    <row r="1661" spans="2:51" s="13" customFormat="1" ht="10">
      <c r="B1661" s="190"/>
      <c r="C1661" s="191"/>
      <c r="D1661" s="192" t="s">
        <v>165</v>
      </c>
      <c r="E1661" s="193" t="s">
        <v>19</v>
      </c>
      <c r="F1661" s="194" t="s">
        <v>355</v>
      </c>
      <c r="G1661" s="191"/>
      <c r="H1661" s="193" t="s">
        <v>19</v>
      </c>
      <c r="I1661" s="195"/>
      <c r="J1661" s="191"/>
      <c r="K1661" s="191"/>
      <c r="L1661" s="196"/>
      <c r="M1661" s="197"/>
      <c r="N1661" s="198"/>
      <c r="O1661" s="198"/>
      <c r="P1661" s="198"/>
      <c r="Q1661" s="198"/>
      <c r="R1661" s="198"/>
      <c r="S1661" s="198"/>
      <c r="T1661" s="199"/>
      <c r="AT1661" s="200" t="s">
        <v>165</v>
      </c>
      <c r="AU1661" s="200" t="s">
        <v>86</v>
      </c>
      <c r="AV1661" s="13" t="s">
        <v>84</v>
      </c>
      <c r="AW1661" s="13" t="s">
        <v>37</v>
      </c>
      <c r="AX1661" s="13" t="s">
        <v>76</v>
      </c>
      <c r="AY1661" s="200" t="s">
        <v>157</v>
      </c>
    </row>
    <row r="1662" spans="2:51" s="13" customFormat="1" ht="10">
      <c r="B1662" s="190"/>
      <c r="C1662" s="191"/>
      <c r="D1662" s="192" t="s">
        <v>165</v>
      </c>
      <c r="E1662" s="193" t="s">
        <v>19</v>
      </c>
      <c r="F1662" s="194" t="s">
        <v>583</v>
      </c>
      <c r="G1662" s="191"/>
      <c r="H1662" s="193" t="s">
        <v>19</v>
      </c>
      <c r="I1662" s="195"/>
      <c r="J1662" s="191"/>
      <c r="K1662" s="191"/>
      <c r="L1662" s="196"/>
      <c r="M1662" s="197"/>
      <c r="N1662" s="198"/>
      <c r="O1662" s="198"/>
      <c r="P1662" s="198"/>
      <c r="Q1662" s="198"/>
      <c r="R1662" s="198"/>
      <c r="S1662" s="198"/>
      <c r="T1662" s="199"/>
      <c r="AT1662" s="200" t="s">
        <v>165</v>
      </c>
      <c r="AU1662" s="200" t="s">
        <v>86</v>
      </c>
      <c r="AV1662" s="13" t="s">
        <v>84</v>
      </c>
      <c r="AW1662" s="13" t="s">
        <v>37</v>
      </c>
      <c r="AX1662" s="13" t="s">
        <v>76</v>
      </c>
      <c r="AY1662" s="200" t="s">
        <v>157</v>
      </c>
    </row>
    <row r="1663" spans="2:51" s="13" customFormat="1" ht="10">
      <c r="B1663" s="190"/>
      <c r="C1663" s="191"/>
      <c r="D1663" s="192" t="s">
        <v>165</v>
      </c>
      <c r="E1663" s="193" t="s">
        <v>19</v>
      </c>
      <c r="F1663" s="194" t="s">
        <v>1708</v>
      </c>
      <c r="G1663" s="191"/>
      <c r="H1663" s="193" t="s">
        <v>19</v>
      </c>
      <c r="I1663" s="195"/>
      <c r="J1663" s="191"/>
      <c r="K1663" s="191"/>
      <c r="L1663" s="196"/>
      <c r="M1663" s="197"/>
      <c r="N1663" s="198"/>
      <c r="O1663" s="198"/>
      <c r="P1663" s="198"/>
      <c r="Q1663" s="198"/>
      <c r="R1663" s="198"/>
      <c r="S1663" s="198"/>
      <c r="T1663" s="199"/>
      <c r="AT1663" s="200" t="s">
        <v>165</v>
      </c>
      <c r="AU1663" s="200" t="s">
        <v>86</v>
      </c>
      <c r="AV1663" s="13" t="s">
        <v>84</v>
      </c>
      <c r="AW1663" s="13" t="s">
        <v>37</v>
      </c>
      <c r="AX1663" s="13" t="s">
        <v>76</v>
      </c>
      <c r="AY1663" s="200" t="s">
        <v>157</v>
      </c>
    </row>
    <row r="1664" spans="2:51" s="13" customFormat="1" ht="10">
      <c r="B1664" s="190"/>
      <c r="C1664" s="191"/>
      <c r="D1664" s="192" t="s">
        <v>165</v>
      </c>
      <c r="E1664" s="193" t="s">
        <v>19</v>
      </c>
      <c r="F1664" s="194" t="s">
        <v>1709</v>
      </c>
      <c r="G1664" s="191"/>
      <c r="H1664" s="193" t="s">
        <v>19</v>
      </c>
      <c r="I1664" s="195"/>
      <c r="J1664" s="191"/>
      <c r="K1664" s="191"/>
      <c r="L1664" s="196"/>
      <c r="M1664" s="197"/>
      <c r="N1664" s="198"/>
      <c r="O1664" s="198"/>
      <c r="P1664" s="198"/>
      <c r="Q1664" s="198"/>
      <c r="R1664" s="198"/>
      <c r="S1664" s="198"/>
      <c r="T1664" s="199"/>
      <c r="AT1664" s="200" t="s">
        <v>165</v>
      </c>
      <c r="AU1664" s="200" t="s">
        <v>86</v>
      </c>
      <c r="AV1664" s="13" t="s">
        <v>84</v>
      </c>
      <c r="AW1664" s="13" t="s">
        <v>37</v>
      </c>
      <c r="AX1664" s="13" t="s">
        <v>76</v>
      </c>
      <c r="AY1664" s="200" t="s">
        <v>157</v>
      </c>
    </row>
    <row r="1665" spans="2:51" s="14" customFormat="1" ht="10">
      <c r="B1665" s="201"/>
      <c r="C1665" s="202"/>
      <c r="D1665" s="192" t="s">
        <v>165</v>
      </c>
      <c r="E1665" s="203" t="s">
        <v>19</v>
      </c>
      <c r="F1665" s="204" t="s">
        <v>1710</v>
      </c>
      <c r="G1665" s="202"/>
      <c r="H1665" s="205">
        <v>9.44</v>
      </c>
      <c r="I1665" s="206"/>
      <c r="J1665" s="202"/>
      <c r="K1665" s="202"/>
      <c r="L1665" s="207"/>
      <c r="M1665" s="250"/>
      <c r="N1665" s="251"/>
      <c r="O1665" s="251"/>
      <c r="P1665" s="251"/>
      <c r="Q1665" s="251"/>
      <c r="R1665" s="251"/>
      <c r="S1665" s="251"/>
      <c r="T1665" s="252"/>
      <c r="AT1665" s="211" t="s">
        <v>165</v>
      </c>
      <c r="AU1665" s="211" t="s">
        <v>86</v>
      </c>
      <c r="AV1665" s="14" t="s">
        <v>86</v>
      </c>
      <c r="AW1665" s="14" t="s">
        <v>37</v>
      </c>
      <c r="AX1665" s="14" t="s">
        <v>84</v>
      </c>
      <c r="AY1665" s="211" t="s">
        <v>157</v>
      </c>
    </row>
    <row r="1666" spans="1:31" s="2" customFormat="1" ht="7" customHeight="1">
      <c r="A1666" s="36"/>
      <c r="B1666" s="49"/>
      <c r="C1666" s="50"/>
      <c r="D1666" s="50"/>
      <c r="E1666" s="50"/>
      <c r="F1666" s="50"/>
      <c r="G1666" s="50"/>
      <c r="H1666" s="50"/>
      <c r="I1666" s="50"/>
      <c r="J1666" s="50"/>
      <c r="K1666" s="50"/>
      <c r="L1666" s="41"/>
      <c r="M1666" s="36"/>
      <c r="O1666" s="36"/>
      <c r="P1666" s="36"/>
      <c r="Q1666" s="36"/>
      <c r="R1666" s="36"/>
      <c r="S1666" s="36"/>
      <c r="T1666" s="36"/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</row>
  </sheetData>
  <sheetProtection algorithmName="SHA-512" hashValue="Wyhz5+eA8LFLj+tFyS8DgNluUMGHV6B6iTZece65d/DgkbJt0Md9u37YcQwNbyPhg1CtFJVZekAs70hcrcgwFg==" saltValue="jMf+/0ZOcaLvfwTzqE/08Wwx0Oi8Ll7rZa+iTTwMx/Vem0AhIIXFYB23kHRdvciWBy5TEknbsF1n49/VHbpRMg==" spinCount="100000" sheet="1" objects="1" scenarios="1" formatColumns="0" formatRows="0" autoFilter="0"/>
  <autoFilter ref="C93:K1665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hyperlinks>
    <hyperlink ref="F106" r:id="rId1" display="https://podminky.urs.cz/item/CS_URS_2021_01/113106121"/>
    <hyperlink ref="F127" r:id="rId2" display="https://podminky.urs.cz/item/CS_URS_2021_01/113106192"/>
    <hyperlink ref="F132" r:id="rId3" display="https://podminky.urs.cz/item/CS_URS_2021_01/113107223"/>
    <hyperlink ref="F148" r:id="rId4" display="https://podminky.urs.cz/item/CS_URS_2021_01/113202111"/>
    <hyperlink ref="F160" r:id="rId5" display="https://podminky.urs.cz/item/CS_URS_2021_01/121112003"/>
    <hyperlink ref="F171" r:id="rId6" display="https://podminky.urs.cz/item/CS_URS_2021_01/121151123"/>
    <hyperlink ref="F176" r:id="rId7" display="https://podminky.urs.cz/item/CS_URS_2021_01/122251101"/>
    <hyperlink ref="F183" r:id="rId8" display="https://podminky.urs.cz/item/CS_URS_2021_01/131253104"/>
    <hyperlink ref="F207" r:id="rId9" display="https://podminky.urs.cz/item/CS_URS_2021_01/132251102"/>
    <hyperlink ref="F227" r:id="rId10" display="https://podminky.urs.cz/item/CS_URS_2021_01/153311111"/>
    <hyperlink ref="F231" r:id="rId11" display="https://podminky.urs.cz/item/CS_URS_2021_01/69321121"/>
    <hyperlink ref="F235" r:id="rId12" display="https://podminky.urs.cz/item/CS_URS_2021_01/162351104"/>
    <hyperlink ref="F250" r:id="rId13" display="https://podminky.urs.cz/item/CS_URS_2021_01/167151111"/>
    <hyperlink ref="F258" r:id="rId14" display="https://podminky.urs.cz/item/CS_URS_2021_01/171151112"/>
    <hyperlink ref="F265" r:id="rId15" display="https://podminky.urs.cz/item/CS_URS_2021_01/174151101"/>
    <hyperlink ref="F305" r:id="rId16" display="https://podminky.urs.cz/item/CS_URS_2021_01/181311103"/>
    <hyperlink ref="F311" r:id="rId17" display="https://podminky.urs.cz/item/CS_URS_2021_01/181351113"/>
    <hyperlink ref="F318" r:id="rId18" display="https://podminky.urs.cz/item/CS_URS_2021_01/212752101"/>
    <hyperlink ref="F325" r:id="rId19" display="https://podminky.urs.cz/item/CS_URS_2021_01/213141111"/>
    <hyperlink ref="F332" r:id="rId20" display="https://podminky.urs.cz/item/CS_URS_2021_01/69311225"/>
    <hyperlink ref="F352" r:id="rId21" display="https://podminky.urs.cz/item/CS_URS_2021_01/273313611"/>
    <hyperlink ref="F381" r:id="rId22" display="https://podminky.urs.cz/item/CS_URS_2021_01/273321511"/>
    <hyperlink ref="F393" r:id="rId23" display="https://podminky.urs.cz/item/CS_URS_2021_01/273351121"/>
    <hyperlink ref="F404" r:id="rId24" display="https://podminky.urs.cz/item/CS_URS_2021_01/273351122"/>
    <hyperlink ref="F411" r:id="rId25" display="https://podminky.urs.cz/item/CS_URS_2021_01/273361821"/>
    <hyperlink ref="F421" r:id="rId26" display="https://podminky.urs.cz/item/CS_URS_2021_01/274313811"/>
    <hyperlink ref="F428" r:id="rId27" display="https://podminky.urs.cz/item/CS_URS_2021_01/275321511"/>
    <hyperlink ref="F447" r:id="rId28" display="https://podminky.urs.cz/item/CS_URS_2021_01/275351121"/>
    <hyperlink ref="F463" r:id="rId29" display="https://podminky.urs.cz/item/CS_URS_2021_01/275351122"/>
    <hyperlink ref="F468" r:id="rId30" display="https://podminky.urs.cz/item/CS_URS_2021_01/275361821"/>
    <hyperlink ref="F478" r:id="rId31" display="https://podminky.urs.cz/item/CS_URS_2021_01/279321348"/>
    <hyperlink ref="F485" r:id="rId32" display="https://podminky.urs.cz/item/CS_URS_2021_01/279351121"/>
    <hyperlink ref="F490" r:id="rId33" display="https://podminky.urs.cz/item/CS_URS_2021_01/279351122"/>
    <hyperlink ref="F494" r:id="rId34" display="https://podminky.urs.cz/item/CS_URS_2021_01/279351311"/>
    <hyperlink ref="F499" r:id="rId35" display="https://podminky.urs.cz/item/CS_URS_2021_01/279351312"/>
    <hyperlink ref="F516" r:id="rId36" display="https://podminky.urs.cz/item/CS_URS_2021_01/342125301"/>
    <hyperlink ref="F558" r:id="rId37" display="https://podminky.urs.cz/item/CS_URS_2021_01/342125302"/>
    <hyperlink ref="F582" r:id="rId38" display="https://podminky.urs.cz/item/CS_URS_2021_01/345125011"/>
    <hyperlink ref="F676" r:id="rId39" display="https://podminky.urs.cz/item/CS_URS_2021_01/345125012"/>
    <hyperlink ref="F746" r:id="rId40" display="https://podminky.urs.cz/item/CS_URS_2021_01/413125016"/>
    <hyperlink ref="F760" r:id="rId41" display="https://podminky.urs.cz/item/CS_URS_2021_01/431125012"/>
    <hyperlink ref="F802" r:id="rId42" display="https://podminky.urs.cz/item/CS_URS_2021_01/434121425"/>
    <hyperlink ref="F817" r:id="rId43" display="https://podminky.urs.cz/item/CS_URS_2021_01/59373003.1"/>
    <hyperlink ref="F846" r:id="rId44" display="https://podminky.urs.cz/item/CS_URS_2021_01/452112111"/>
    <hyperlink ref="F851" r:id="rId45" display="https://podminky.urs.cz/item/CS_URS_2021_01/59224147"/>
    <hyperlink ref="F855" r:id="rId46" display="https://podminky.urs.cz/item/CS_URS_2021_01/564751111"/>
    <hyperlink ref="F871" r:id="rId47" display="https://podminky.urs.cz/item/CS_URS_2021_01/564801112"/>
    <hyperlink ref="F907" r:id="rId48" display="https://podminky.urs.cz/item/CS_URS_2021_01/564931111.1"/>
    <hyperlink ref="F913" r:id="rId49" display="https://podminky.urs.cz/item/CS_URS_2021_01/571908111"/>
    <hyperlink ref="F918" r:id="rId50" display="https://podminky.urs.cz/item/CS_URS_2021_01/596211213"/>
    <hyperlink ref="F925" r:id="rId51" display="https://podminky.urs.cz/item/CS_URS_2021_01/59245213"/>
    <hyperlink ref="F929" r:id="rId52" display="https://podminky.urs.cz/item/CS_URS_2021_01/596811120"/>
    <hyperlink ref="F955" r:id="rId53" display="https://podminky.urs.cz/item/CS_URS_2021_01/596811221"/>
    <hyperlink ref="F966" r:id="rId54" display="https://podminky.urs.cz/item/CS_URS_2021_01/596811223"/>
    <hyperlink ref="F978" r:id="rId55" display="https://podminky.urs.cz/item/CS_URS_2021_01/596811311"/>
    <hyperlink ref="F1008" r:id="rId56" display="https://podminky.urs.cz/item/CS_URS_2021_01/596811321"/>
    <hyperlink ref="F1057" r:id="rId57" display="https://podminky.urs.cz/item/CS_URS_2021_01/628195001"/>
    <hyperlink ref="F1064" r:id="rId58" display="https://podminky.urs.cz/item/CS_URS_2021_01/629995101"/>
    <hyperlink ref="F1086" r:id="rId59" display="https://podminky.urs.cz/item/CS_URS_2021_01/899103112"/>
    <hyperlink ref="F1181" r:id="rId60" display="https://podminky.urs.cz/item/CS_URS_2021_01/916111121"/>
    <hyperlink ref="F1188" r:id="rId61" display="https://podminky.urs.cz/item/CS_URS_2021_01/58381004"/>
    <hyperlink ref="F1194" r:id="rId62" display="https://podminky.urs.cz/item/CS_URS_2021_01/916331112"/>
    <hyperlink ref="F1202" r:id="rId63" display="https://podminky.urs.cz/item/CS_URS_2021_01/59217003"/>
    <hyperlink ref="F1211" r:id="rId64" display="https://podminky.urs.cz/item/CS_URS_2021_01/59217001"/>
    <hyperlink ref="F1234" r:id="rId65" display="https://podminky.urs.cz/item/CS_URS_2021_01/919735113"/>
    <hyperlink ref="F1242" r:id="rId66" display="https://podminky.urs.cz/item/CS_URS_2021_01/919791013"/>
    <hyperlink ref="F1327" r:id="rId67" display="https://podminky.urs.cz/item/CS_URS_2021_01/95889829"/>
    <hyperlink ref="F1334" r:id="rId68" display="https://podminky.urs.cz/item/CS_URS_2021_01/953965124"/>
    <hyperlink ref="F1341" r:id="rId69" display="https://podminky.urs.cz/item/CS_URS_2021_01/953965144"/>
    <hyperlink ref="F1346" r:id="rId70" display="https://podminky.urs.cz/item/CS_URS_2021_01/953965161"/>
    <hyperlink ref="F1355" r:id="rId71" display="https://podminky.urs.cz/item/CS_URS_2021_01/953965175"/>
    <hyperlink ref="F1372" r:id="rId72" display="https://podminky.urs.cz/item/CS_URS_2021_01/961044111"/>
    <hyperlink ref="F1403" r:id="rId73" display="https://podminky.urs.cz/item/CS_URS_2021_01/962022491"/>
    <hyperlink ref="F1435" r:id="rId74" display="https://podminky.urs.cz/item/CS_URS_2021_01/962052210"/>
    <hyperlink ref="F1442" r:id="rId75" display="https://podminky.urs.cz/item/CS_URS_2021_01/962052211"/>
    <hyperlink ref="F1449" r:id="rId76" display="https://podminky.urs.cz/item/CS_URS_2021_01/963053936"/>
    <hyperlink ref="F1460" r:id="rId77" display="https://podminky.urs.cz/item/CS_URS_2021_01/963074959"/>
    <hyperlink ref="F1467" r:id="rId78" display="https://podminky.urs.cz/item/CS_URS_2021_01/965024131"/>
    <hyperlink ref="F1478" r:id="rId79" display="https://podminky.urs.cz/item/CS_URS_2021_01/965043441"/>
    <hyperlink ref="F1489" r:id="rId80" display="https://podminky.urs.cz/item/CS_URS_2021_01/965049112"/>
    <hyperlink ref="F1494" r:id="rId81" display="https://podminky.urs.cz/item/CS_URS_2021_01/965081382"/>
    <hyperlink ref="F1502" r:id="rId82" display="https://podminky.urs.cz/item/CS_URS_2021_01/966001211"/>
    <hyperlink ref="F1509" r:id="rId83" display="https://podminky.urs.cz/item/CS_URS_2021_01/966001212"/>
    <hyperlink ref="F1516" r:id="rId84" display="https://podminky.urs.cz/item/CS_URS_2021_01/966001311"/>
    <hyperlink ref="F1522" r:id="rId85" display="https://podminky.urs.cz/item/CS_URS_2021_01/966008222"/>
    <hyperlink ref="F1534" r:id="rId86" display="https://podminky.urs.cz/item/CS_URS_2021_01/967042712"/>
    <hyperlink ref="F1550" r:id="rId87" display="https://podminky.urs.cz/item/CS_URS_2021_01/977312113"/>
    <hyperlink ref="F1555" r:id="rId88" display="https://podminky.urs.cz/item/CS_URS_2021_01/978059361"/>
    <hyperlink ref="F1562" r:id="rId89" display="https://podminky.urs.cz/item/CS_URS_2021_01/997013601"/>
    <hyperlink ref="F1568" r:id="rId90" display="https://podminky.urs.cz/item/CS_URS_2021_01/997013602"/>
    <hyperlink ref="F1576" r:id="rId91" display="https://podminky.urs.cz/item/CS_URS_2021_01/997013631"/>
    <hyperlink ref="F1583" r:id="rId92" display="https://podminky.urs.cz/item/CS_URS_2021_01/997013645"/>
    <hyperlink ref="F1586" r:id="rId93" display="https://podminky.urs.cz/item/CS_URS_2021_01/997013655"/>
    <hyperlink ref="F1608" r:id="rId94" display="https://podminky.urs.cz/item/CS_URS_2021_01/997221551"/>
    <hyperlink ref="F1617" r:id="rId95" display="https://podminky.urs.cz/item/CS_URS_2021_01/997221579"/>
    <hyperlink ref="F1621" r:id="rId96" display="https://podminky.urs.cz/item/CS_URS_2021_01/998225111"/>
    <hyperlink ref="F1630" r:id="rId97" display="https://podminky.urs.cz/item/CS_URS_2021_01/767995111"/>
    <hyperlink ref="F1648" r:id="rId98" display="https://podminky.urs.cz/item/CS_URS_2021_01/767996704"/>
    <hyperlink ref="F1654" r:id="rId99" display="https://podminky.urs.cz/item/CS_URS_2021_01/78213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89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1711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ROUND(J89,2)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ROUND((SUM(BE89:BE342)),2)</f>
        <v>0</v>
      </c>
      <c r="G33" s="36"/>
      <c r="H33" s="36"/>
      <c r="I33" s="120">
        <v>0.21</v>
      </c>
      <c r="J33" s="119">
        <f>ROUND(((SUM(BE89:BE342))*I33),2)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ROUND((SUM(BF89:BF342)),2)</f>
        <v>0</v>
      </c>
      <c r="G34" s="36"/>
      <c r="H34" s="36"/>
      <c r="I34" s="120">
        <v>0.15</v>
      </c>
      <c r="J34" s="119">
        <f>ROUND(((SUM(BF89:BF342))*I34),2)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ROUND((SUM(BG89:BG342)),2)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ROUND((SUM(BH89:BH342)),2)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ROUND((SUM(BI89:BI342)),2)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SO02 - Betonová stěna u podia a podzemní stavby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129</v>
      </c>
      <c r="E62" s="145"/>
      <c r="F62" s="145"/>
      <c r="G62" s="145"/>
      <c r="H62" s="145"/>
      <c r="I62" s="145"/>
      <c r="J62" s="146">
        <f>J129</f>
        <v>0</v>
      </c>
      <c r="K62" s="143"/>
      <c r="L62" s="147"/>
    </row>
    <row r="63" spans="2:12" s="10" customFormat="1" ht="19.9" customHeight="1">
      <c r="B63" s="142"/>
      <c r="C63" s="143"/>
      <c r="D63" s="144" t="s">
        <v>130</v>
      </c>
      <c r="E63" s="145"/>
      <c r="F63" s="145"/>
      <c r="G63" s="145"/>
      <c r="H63" s="145"/>
      <c r="I63" s="145"/>
      <c r="J63" s="146">
        <f>J221</f>
        <v>0</v>
      </c>
      <c r="K63" s="143"/>
      <c r="L63" s="147"/>
    </row>
    <row r="64" spans="2:12" s="10" customFormat="1" ht="19.9" customHeight="1">
      <c r="B64" s="142"/>
      <c r="C64" s="143"/>
      <c r="D64" s="144" t="s">
        <v>131</v>
      </c>
      <c r="E64" s="145"/>
      <c r="F64" s="145"/>
      <c r="G64" s="145"/>
      <c r="H64" s="145"/>
      <c r="I64" s="145"/>
      <c r="J64" s="146">
        <f>J250</f>
        <v>0</v>
      </c>
      <c r="K64" s="143"/>
      <c r="L64" s="147"/>
    </row>
    <row r="65" spans="2:12" s="10" customFormat="1" ht="19.9" customHeight="1">
      <c r="B65" s="142"/>
      <c r="C65" s="143"/>
      <c r="D65" s="144" t="s">
        <v>134</v>
      </c>
      <c r="E65" s="145"/>
      <c r="F65" s="145"/>
      <c r="G65" s="145"/>
      <c r="H65" s="145"/>
      <c r="I65" s="145"/>
      <c r="J65" s="146">
        <f>J289</f>
        <v>0</v>
      </c>
      <c r="K65" s="143"/>
      <c r="L65" s="147"/>
    </row>
    <row r="66" spans="2:12" s="10" customFormat="1" ht="19.9" customHeight="1">
      <c r="B66" s="142"/>
      <c r="C66" s="143"/>
      <c r="D66" s="144" t="s">
        <v>135</v>
      </c>
      <c r="E66" s="145"/>
      <c r="F66" s="145"/>
      <c r="G66" s="145"/>
      <c r="H66" s="145"/>
      <c r="I66" s="145"/>
      <c r="J66" s="146">
        <f>J302</f>
        <v>0</v>
      </c>
      <c r="K66" s="143"/>
      <c r="L66" s="147"/>
    </row>
    <row r="67" spans="2:12" s="10" customFormat="1" ht="19.9" customHeight="1">
      <c r="B67" s="142"/>
      <c r="C67" s="143"/>
      <c r="D67" s="144" t="s">
        <v>137</v>
      </c>
      <c r="E67" s="145"/>
      <c r="F67" s="145"/>
      <c r="G67" s="145"/>
      <c r="H67" s="145"/>
      <c r="I67" s="145"/>
      <c r="J67" s="146">
        <f>J311</f>
        <v>0</v>
      </c>
      <c r="K67" s="143"/>
      <c r="L67" s="147"/>
    </row>
    <row r="68" spans="2:12" s="9" customFormat="1" ht="25" customHeight="1">
      <c r="B68" s="136"/>
      <c r="C68" s="137"/>
      <c r="D68" s="138" t="s">
        <v>138</v>
      </c>
      <c r="E68" s="139"/>
      <c r="F68" s="139"/>
      <c r="G68" s="139"/>
      <c r="H68" s="139"/>
      <c r="I68" s="139"/>
      <c r="J68" s="140">
        <f>J314</f>
        <v>0</v>
      </c>
      <c r="K68" s="137"/>
      <c r="L68" s="141"/>
    </row>
    <row r="69" spans="2:12" s="10" customFormat="1" ht="19.9" customHeight="1">
      <c r="B69" s="142"/>
      <c r="C69" s="143"/>
      <c r="D69" s="144" t="s">
        <v>140</v>
      </c>
      <c r="E69" s="145"/>
      <c r="F69" s="145"/>
      <c r="G69" s="145"/>
      <c r="H69" s="145"/>
      <c r="I69" s="145"/>
      <c r="J69" s="146">
        <f>J315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7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7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5" customHeight="1">
      <c r="A76" s="36"/>
      <c r="B76" s="37"/>
      <c r="C76" s="25" t="s">
        <v>142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7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4.4" customHeight="1">
      <c r="A79" s="36"/>
      <c r="B79" s="37"/>
      <c r="C79" s="38"/>
      <c r="D79" s="38"/>
      <c r="E79" s="393" t="str">
        <f>E7</f>
        <v>Úprava prostranství před Hvězdou</v>
      </c>
      <c r="F79" s="394"/>
      <c r="G79" s="394"/>
      <c r="H79" s="394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121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65" customHeight="1">
      <c r="A81" s="36"/>
      <c r="B81" s="37"/>
      <c r="C81" s="38"/>
      <c r="D81" s="38"/>
      <c r="E81" s="350" t="str">
        <f>E9</f>
        <v>SO02 - Betonová stěna u podia a podzemní stavby</v>
      </c>
      <c r="F81" s="395"/>
      <c r="G81" s="395"/>
      <c r="H81" s="395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7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F12</f>
        <v>p.č. 2675/1, 5713, 2436</v>
      </c>
      <c r="G83" s="38"/>
      <c r="H83" s="38"/>
      <c r="I83" s="31" t="s">
        <v>23</v>
      </c>
      <c r="J83" s="61" t="str">
        <f>IF(J12="","",J12)</f>
        <v>24. 11. 2021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7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4" customHeight="1">
      <c r="A85" s="36"/>
      <c r="B85" s="37"/>
      <c r="C85" s="31" t="s">
        <v>25</v>
      </c>
      <c r="D85" s="38"/>
      <c r="E85" s="38"/>
      <c r="F85" s="29" t="str">
        <f>E15</f>
        <v>Město Beroun</v>
      </c>
      <c r="G85" s="38"/>
      <c r="H85" s="38"/>
      <c r="I85" s="31" t="s">
        <v>33</v>
      </c>
      <c r="J85" s="34" t="str">
        <f>E21</f>
        <v>Spektra PRO spol. s r.o.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65" customHeight="1">
      <c r="A86" s="36"/>
      <c r="B86" s="37"/>
      <c r="C86" s="31" t="s">
        <v>31</v>
      </c>
      <c r="D86" s="38"/>
      <c r="E86" s="38"/>
      <c r="F86" s="29" t="str">
        <f>IF(E18="","",E18)</f>
        <v>Vyplň údaj</v>
      </c>
      <c r="G86" s="38"/>
      <c r="H86" s="38"/>
      <c r="I86" s="31" t="s">
        <v>38</v>
      </c>
      <c r="J86" s="34" t="str">
        <f>E24</f>
        <v>p. Martin Donda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2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8"/>
      <c r="B88" s="149"/>
      <c r="C88" s="150" t="s">
        <v>143</v>
      </c>
      <c r="D88" s="151" t="s">
        <v>61</v>
      </c>
      <c r="E88" s="151" t="s">
        <v>57</v>
      </c>
      <c r="F88" s="151" t="s">
        <v>58</v>
      </c>
      <c r="G88" s="151" t="s">
        <v>144</v>
      </c>
      <c r="H88" s="151" t="s">
        <v>145</v>
      </c>
      <c r="I88" s="151" t="s">
        <v>146</v>
      </c>
      <c r="J88" s="152" t="s">
        <v>125</v>
      </c>
      <c r="K88" s="153" t="s">
        <v>147</v>
      </c>
      <c r="L88" s="154"/>
      <c r="M88" s="70" t="s">
        <v>19</v>
      </c>
      <c r="N88" s="71" t="s">
        <v>46</v>
      </c>
      <c r="O88" s="71" t="s">
        <v>148</v>
      </c>
      <c r="P88" s="71" t="s">
        <v>149</v>
      </c>
      <c r="Q88" s="71" t="s">
        <v>150</v>
      </c>
      <c r="R88" s="71" t="s">
        <v>151</v>
      </c>
      <c r="S88" s="71" t="s">
        <v>152</v>
      </c>
      <c r="T88" s="72" t="s">
        <v>153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75" customHeight="1">
      <c r="A89" s="36"/>
      <c r="B89" s="37"/>
      <c r="C89" s="77" t="s">
        <v>154</v>
      </c>
      <c r="D89" s="38"/>
      <c r="E89" s="38"/>
      <c r="F89" s="38"/>
      <c r="G89" s="38"/>
      <c r="H89" s="38"/>
      <c r="I89" s="38"/>
      <c r="J89" s="155">
        <f>BK89</f>
        <v>0</v>
      </c>
      <c r="K89" s="38"/>
      <c r="L89" s="41"/>
      <c r="M89" s="73"/>
      <c r="N89" s="156"/>
      <c r="O89" s="74"/>
      <c r="P89" s="157">
        <f>P90+P314</f>
        <v>0</v>
      </c>
      <c r="Q89" s="74"/>
      <c r="R89" s="157">
        <f>R90+R314</f>
        <v>256.68814118</v>
      </c>
      <c r="S89" s="74"/>
      <c r="T89" s="158">
        <f>T90+T314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75</v>
      </c>
      <c r="AU89" s="19" t="s">
        <v>126</v>
      </c>
      <c r="BK89" s="159">
        <f>BK90+BK314</f>
        <v>0</v>
      </c>
    </row>
    <row r="90" spans="2:63" s="12" customFormat="1" ht="25.9" customHeight="1">
      <c r="B90" s="160"/>
      <c r="C90" s="161"/>
      <c r="D90" s="162" t="s">
        <v>75</v>
      </c>
      <c r="E90" s="163" t="s">
        <v>155</v>
      </c>
      <c r="F90" s="163" t="s">
        <v>156</v>
      </c>
      <c r="G90" s="161"/>
      <c r="H90" s="161"/>
      <c r="I90" s="164"/>
      <c r="J90" s="165">
        <f>BK90</f>
        <v>0</v>
      </c>
      <c r="K90" s="161"/>
      <c r="L90" s="166"/>
      <c r="M90" s="167"/>
      <c r="N90" s="168"/>
      <c r="O90" s="168"/>
      <c r="P90" s="169">
        <f>P91+P129+P221+P250+P289+P302+P311</f>
        <v>0</v>
      </c>
      <c r="Q90" s="168"/>
      <c r="R90" s="169">
        <f>R91+R129+R221+R250+R289+R302+R311</f>
        <v>255.84995318000003</v>
      </c>
      <c r="S90" s="168"/>
      <c r="T90" s="170">
        <f>T91+T129+T221+T250+T289+T302+T311</f>
        <v>0</v>
      </c>
      <c r="AR90" s="171" t="s">
        <v>84</v>
      </c>
      <c r="AT90" s="172" t="s">
        <v>75</v>
      </c>
      <c r="AU90" s="172" t="s">
        <v>76</v>
      </c>
      <c r="AY90" s="171" t="s">
        <v>157</v>
      </c>
      <c r="BK90" s="173">
        <f>BK91+BK129+BK221+BK250+BK289+BK302+BK311</f>
        <v>0</v>
      </c>
    </row>
    <row r="91" spans="2:63" s="12" customFormat="1" ht="22.75" customHeight="1">
      <c r="B91" s="160"/>
      <c r="C91" s="161"/>
      <c r="D91" s="162" t="s">
        <v>75</v>
      </c>
      <c r="E91" s="174" t="s">
        <v>84</v>
      </c>
      <c r="F91" s="174" t="s">
        <v>158</v>
      </c>
      <c r="G91" s="161"/>
      <c r="H91" s="161"/>
      <c r="I91" s="164"/>
      <c r="J91" s="175">
        <f>BK91</f>
        <v>0</v>
      </c>
      <c r="K91" s="161"/>
      <c r="L91" s="166"/>
      <c r="M91" s="167"/>
      <c r="N91" s="168"/>
      <c r="O91" s="168"/>
      <c r="P91" s="169">
        <f>SUM(P92:P128)</f>
        <v>0</v>
      </c>
      <c r="Q91" s="168"/>
      <c r="R91" s="169">
        <f>SUM(R92:R128)</f>
        <v>0</v>
      </c>
      <c r="S91" s="168"/>
      <c r="T91" s="170">
        <f>SUM(T92:T128)</f>
        <v>0</v>
      </c>
      <c r="AR91" s="171" t="s">
        <v>84</v>
      </c>
      <c r="AT91" s="172" t="s">
        <v>75</v>
      </c>
      <c r="AU91" s="172" t="s">
        <v>84</v>
      </c>
      <c r="AY91" s="171" t="s">
        <v>157</v>
      </c>
      <c r="BK91" s="173">
        <f>SUM(BK92:BK128)</f>
        <v>0</v>
      </c>
    </row>
    <row r="92" spans="1:65" s="2" customFormat="1" ht="22.25" customHeight="1">
      <c r="A92" s="36"/>
      <c r="B92" s="37"/>
      <c r="C92" s="176" t="s">
        <v>84</v>
      </c>
      <c r="D92" s="176" t="s">
        <v>159</v>
      </c>
      <c r="E92" s="177" t="s">
        <v>262</v>
      </c>
      <c r="F92" s="178" t="s">
        <v>263</v>
      </c>
      <c r="G92" s="179" t="s">
        <v>254</v>
      </c>
      <c r="H92" s="180">
        <v>290.367</v>
      </c>
      <c r="I92" s="181"/>
      <c r="J92" s="182">
        <f>ROUND(I92*H92,2)</f>
        <v>0</v>
      </c>
      <c r="K92" s="183"/>
      <c r="L92" s="41"/>
      <c r="M92" s="184" t="s">
        <v>19</v>
      </c>
      <c r="N92" s="185" t="s">
        <v>47</v>
      </c>
      <c r="O92" s="66"/>
      <c r="P92" s="186">
        <f>O92*H92</f>
        <v>0</v>
      </c>
      <c r="Q92" s="186">
        <v>0</v>
      </c>
      <c r="R92" s="186">
        <f>Q92*H92</f>
        <v>0</v>
      </c>
      <c r="S92" s="186">
        <v>0</v>
      </c>
      <c r="T92" s="187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8" t="s">
        <v>163</v>
      </c>
      <c r="AT92" s="188" t="s">
        <v>159</v>
      </c>
      <c r="AU92" s="188" t="s">
        <v>86</v>
      </c>
      <c r="AY92" s="19" t="s">
        <v>157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9" t="s">
        <v>84</v>
      </c>
      <c r="BK92" s="189">
        <f>ROUND(I92*H92,2)</f>
        <v>0</v>
      </c>
      <c r="BL92" s="19" t="s">
        <v>163</v>
      </c>
      <c r="BM92" s="188" t="s">
        <v>1712</v>
      </c>
    </row>
    <row r="93" spans="1:47" s="2" customFormat="1" ht="10">
      <c r="A93" s="36"/>
      <c r="B93" s="37"/>
      <c r="C93" s="38"/>
      <c r="D93" s="212" t="s">
        <v>178</v>
      </c>
      <c r="E93" s="38"/>
      <c r="F93" s="213" t="s">
        <v>265</v>
      </c>
      <c r="G93" s="38"/>
      <c r="H93" s="38"/>
      <c r="I93" s="214"/>
      <c r="J93" s="38"/>
      <c r="K93" s="38"/>
      <c r="L93" s="41"/>
      <c r="M93" s="215"/>
      <c r="N93" s="216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178</v>
      </c>
      <c r="AU93" s="19" t="s">
        <v>86</v>
      </c>
    </row>
    <row r="94" spans="2:51" s="13" customFormat="1" ht="10">
      <c r="B94" s="190"/>
      <c r="C94" s="191"/>
      <c r="D94" s="192" t="s">
        <v>165</v>
      </c>
      <c r="E94" s="193" t="s">
        <v>19</v>
      </c>
      <c r="F94" s="194" t="s">
        <v>289</v>
      </c>
      <c r="G94" s="191"/>
      <c r="H94" s="193" t="s">
        <v>19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165</v>
      </c>
      <c r="AU94" s="200" t="s">
        <v>86</v>
      </c>
      <c r="AV94" s="13" t="s">
        <v>84</v>
      </c>
      <c r="AW94" s="13" t="s">
        <v>37</v>
      </c>
      <c r="AX94" s="13" t="s">
        <v>76</v>
      </c>
      <c r="AY94" s="200" t="s">
        <v>157</v>
      </c>
    </row>
    <row r="95" spans="2:51" s="13" customFormat="1" ht="10">
      <c r="B95" s="190"/>
      <c r="C95" s="191"/>
      <c r="D95" s="192" t="s">
        <v>165</v>
      </c>
      <c r="E95" s="193" t="s">
        <v>19</v>
      </c>
      <c r="F95" s="194" t="s">
        <v>1713</v>
      </c>
      <c r="G95" s="191"/>
      <c r="H95" s="193" t="s">
        <v>19</v>
      </c>
      <c r="I95" s="195"/>
      <c r="J95" s="191"/>
      <c r="K95" s="191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165</v>
      </c>
      <c r="AU95" s="200" t="s">
        <v>86</v>
      </c>
      <c r="AV95" s="13" t="s">
        <v>84</v>
      </c>
      <c r="AW95" s="13" t="s">
        <v>37</v>
      </c>
      <c r="AX95" s="13" t="s">
        <v>76</v>
      </c>
      <c r="AY95" s="200" t="s">
        <v>157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1714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3" customFormat="1" ht="10">
      <c r="B97" s="190"/>
      <c r="C97" s="191"/>
      <c r="D97" s="192" t="s">
        <v>165</v>
      </c>
      <c r="E97" s="193" t="s">
        <v>19</v>
      </c>
      <c r="F97" s="194" t="s">
        <v>1715</v>
      </c>
      <c r="G97" s="191"/>
      <c r="H97" s="193" t="s">
        <v>19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165</v>
      </c>
      <c r="AU97" s="200" t="s">
        <v>86</v>
      </c>
      <c r="AV97" s="13" t="s">
        <v>84</v>
      </c>
      <c r="AW97" s="13" t="s">
        <v>37</v>
      </c>
      <c r="AX97" s="13" t="s">
        <v>76</v>
      </c>
      <c r="AY97" s="200" t="s">
        <v>157</v>
      </c>
    </row>
    <row r="98" spans="2:51" s="14" customFormat="1" ht="10">
      <c r="B98" s="201"/>
      <c r="C98" s="202"/>
      <c r="D98" s="192" t="s">
        <v>165</v>
      </c>
      <c r="E98" s="203" t="s">
        <v>19</v>
      </c>
      <c r="F98" s="204" t="s">
        <v>1716</v>
      </c>
      <c r="G98" s="202"/>
      <c r="H98" s="205">
        <v>290.367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165</v>
      </c>
      <c r="AU98" s="211" t="s">
        <v>86</v>
      </c>
      <c r="AV98" s="14" t="s">
        <v>86</v>
      </c>
      <c r="AW98" s="14" t="s">
        <v>37</v>
      </c>
      <c r="AX98" s="14" t="s">
        <v>84</v>
      </c>
      <c r="AY98" s="211" t="s">
        <v>157</v>
      </c>
    </row>
    <row r="99" spans="1:65" s="2" customFormat="1" ht="22.25" customHeight="1">
      <c r="A99" s="36"/>
      <c r="B99" s="37"/>
      <c r="C99" s="176" t="s">
        <v>86</v>
      </c>
      <c r="D99" s="176" t="s">
        <v>159</v>
      </c>
      <c r="E99" s="177" t="s">
        <v>1717</v>
      </c>
      <c r="F99" s="178" t="s">
        <v>1718</v>
      </c>
      <c r="G99" s="179" t="s">
        <v>254</v>
      </c>
      <c r="H99" s="180">
        <v>27.263</v>
      </c>
      <c r="I99" s="181"/>
      <c r="J99" s="182">
        <f>ROUND(I99*H99,2)</f>
        <v>0</v>
      </c>
      <c r="K99" s="183"/>
      <c r="L99" s="41"/>
      <c r="M99" s="184" t="s">
        <v>19</v>
      </c>
      <c r="N99" s="185" t="s">
        <v>47</v>
      </c>
      <c r="O99" s="66"/>
      <c r="P99" s="186">
        <f>O99*H99</f>
        <v>0</v>
      </c>
      <c r="Q99" s="186">
        <v>0</v>
      </c>
      <c r="R99" s="186">
        <f>Q99*H99</f>
        <v>0</v>
      </c>
      <c r="S99" s="186">
        <v>0</v>
      </c>
      <c r="T99" s="187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8" t="s">
        <v>163</v>
      </c>
      <c r="AT99" s="188" t="s">
        <v>159</v>
      </c>
      <c r="AU99" s="188" t="s">
        <v>86</v>
      </c>
      <c r="AY99" s="19" t="s">
        <v>157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84</v>
      </c>
      <c r="BK99" s="189">
        <f>ROUND(I99*H99,2)</f>
        <v>0</v>
      </c>
      <c r="BL99" s="19" t="s">
        <v>163</v>
      </c>
      <c r="BM99" s="188" t="s">
        <v>1719</v>
      </c>
    </row>
    <row r="100" spans="1:47" s="2" customFormat="1" ht="10">
      <c r="A100" s="36"/>
      <c r="B100" s="37"/>
      <c r="C100" s="38"/>
      <c r="D100" s="212" t="s">
        <v>178</v>
      </c>
      <c r="E100" s="38"/>
      <c r="F100" s="213" t="s">
        <v>1720</v>
      </c>
      <c r="G100" s="38"/>
      <c r="H100" s="38"/>
      <c r="I100" s="214"/>
      <c r="J100" s="38"/>
      <c r="K100" s="38"/>
      <c r="L100" s="41"/>
      <c r="M100" s="215"/>
      <c r="N100" s="216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178</v>
      </c>
      <c r="AU100" s="19" t="s">
        <v>86</v>
      </c>
    </row>
    <row r="101" spans="2:51" s="13" customFormat="1" ht="10">
      <c r="B101" s="190"/>
      <c r="C101" s="191"/>
      <c r="D101" s="192" t="s">
        <v>165</v>
      </c>
      <c r="E101" s="193" t="s">
        <v>19</v>
      </c>
      <c r="F101" s="194" t="s">
        <v>289</v>
      </c>
      <c r="G101" s="191"/>
      <c r="H101" s="193" t="s">
        <v>19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165</v>
      </c>
      <c r="AU101" s="200" t="s">
        <v>86</v>
      </c>
      <c r="AV101" s="13" t="s">
        <v>84</v>
      </c>
      <c r="AW101" s="13" t="s">
        <v>37</v>
      </c>
      <c r="AX101" s="13" t="s">
        <v>76</v>
      </c>
      <c r="AY101" s="200" t="s">
        <v>157</v>
      </c>
    </row>
    <row r="102" spans="2:51" s="13" customFormat="1" ht="10">
      <c r="B102" s="190"/>
      <c r="C102" s="191"/>
      <c r="D102" s="192" t="s">
        <v>165</v>
      </c>
      <c r="E102" s="193" t="s">
        <v>19</v>
      </c>
      <c r="F102" s="194" t="s">
        <v>1721</v>
      </c>
      <c r="G102" s="191"/>
      <c r="H102" s="193" t="s">
        <v>19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165</v>
      </c>
      <c r="AU102" s="200" t="s">
        <v>86</v>
      </c>
      <c r="AV102" s="13" t="s">
        <v>84</v>
      </c>
      <c r="AW102" s="13" t="s">
        <v>37</v>
      </c>
      <c r="AX102" s="13" t="s">
        <v>76</v>
      </c>
      <c r="AY102" s="200" t="s">
        <v>157</v>
      </c>
    </row>
    <row r="103" spans="2:51" s="13" customFormat="1" ht="10">
      <c r="B103" s="190"/>
      <c r="C103" s="191"/>
      <c r="D103" s="192" t="s">
        <v>165</v>
      </c>
      <c r="E103" s="193" t="s">
        <v>19</v>
      </c>
      <c r="F103" s="194" t="s">
        <v>1722</v>
      </c>
      <c r="G103" s="191"/>
      <c r="H103" s="193" t="s">
        <v>19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165</v>
      </c>
      <c r="AU103" s="200" t="s">
        <v>86</v>
      </c>
      <c r="AV103" s="13" t="s">
        <v>84</v>
      </c>
      <c r="AW103" s="13" t="s">
        <v>37</v>
      </c>
      <c r="AX103" s="13" t="s">
        <v>76</v>
      </c>
      <c r="AY103" s="200" t="s">
        <v>157</v>
      </c>
    </row>
    <row r="104" spans="2:51" s="14" customFormat="1" ht="10">
      <c r="B104" s="201"/>
      <c r="C104" s="202"/>
      <c r="D104" s="192" t="s">
        <v>165</v>
      </c>
      <c r="E104" s="203" t="s">
        <v>19</v>
      </c>
      <c r="F104" s="204" t="s">
        <v>1723</v>
      </c>
      <c r="G104" s="202"/>
      <c r="H104" s="205">
        <v>27.263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165</v>
      </c>
      <c r="AU104" s="211" t="s">
        <v>86</v>
      </c>
      <c r="AV104" s="14" t="s">
        <v>86</v>
      </c>
      <c r="AW104" s="14" t="s">
        <v>37</v>
      </c>
      <c r="AX104" s="14" t="s">
        <v>76</v>
      </c>
      <c r="AY104" s="211" t="s">
        <v>157</v>
      </c>
    </row>
    <row r="105" spans="2:51" s="15" customFormat="1" ht="10">
      <c r="B105" s="217"/>
      <c r="C105" s="218"/>
      <c r="D105" s="192" t="s">
        <v>165</v>
      </c>
      <c r="E105" s="219" t="s">
        <v>19</v>
      </c>
      <c r="F105" s="220" t="s">
        <v>183</v>
      </c>
      <c r="G105" s="218"/>
      <c r="H105" s="221">
        <v>27.263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165</v>
      </c>
      <c r="AU105" s="227" t="s">
        <v>86</v>
      </c>
      <c r="AV105" s="15" t="s">
        <v>163</v>
      </c>
      <c r="AW105" s="15" t="s">
        <v>37</v>
      </c>
      <c r="AX105" s="15" t="s">
        <v>84</v>
      </c>
      <c r="AY105" s="227" t="s">
        <v>157</v>
      </c>
    </row>
    <row r="106" spans="1:65" s="2" customFormat="1" ht="30" customHeight="1">
      <c r="A106" s="36"/>
      <c r="B106" s="37"/>
      <c r="C106" s="176" t="s">
        <v>173</v>
      </c>
      <c r="D106" s="176" t="s">
        <v>159</v>
      </c>
      <c r="E106" s="177" t="s">
        <v>319</v>
      </c>
      <c r="F106" s="178" t="s">
        <v>320</v>
      </c>
      <c r="G106" s="179" t="s">
        <v>254</v>
      </c>
      <c r="H106" s="180">
        <v>126.929</v>
      </c>
      <c r="I106" s="181"/>
      <c r="J106" s="182">
        <f>ROUND(I106*H106,2)</f>
        <v>0</v>
      </c>
      <c r="K106" s="183"/>
      <c r="L106" s="41"/>
      <c r="M106" s="184" t="s">
        <v>19</v>
      </c>
      <c r="N106" s="185" t="s">
        <v>47</v>
      </c>
      <c r="O106" s="66"/>
      <c r="P106" s="186">
        <f>O106*H106</f>
        <v>0</v>
      </c>
      <c r="Q106" s="186">
        <v>0</v>
      </c>
      <c r="R106" s="186">
        <f>Q106*H106</f>
        <v>0</v>
      </c>
      <c r="S106" s="186">
        <v>0</v>
      </c>
      <c r="T106" s="18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8" t="s">
        <v>163</v>
      </c>
      <c r="AT106" s="188" t="s">
        <v>159</v>
      </c>
      <c r="AU106" s="188" t="s">
        <v>86</v>
      </c>
      <c r="AY106" s="19" t="s">
        <v>157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9" t="s">
        <v>84</v>
      </c>
      <c r="BK106" s="189">
        <f>ROUND(I106*H106,2)</f>
        <v>0</v>
      </c>
      <c r="BL106" s="19" t="s">
        <v>163</v>
      </c>
      <c r="BM106" s="188" t="s">
        <v>1724</v>
      </c>
    </row>
    <row r="107" spans="1:47" s="2" customFormat="1" ht="10">
      <c r="A107" s="36"/>
      <c r="B107" s="37"/>
      <c r="C107" s="38"/>
      <c r="D107" s="212" t="s">
        <v>178</v>
      </c>
      <c r="E107" s="38"/>
      <c r="F107" s="213" t="s">
        <v>322</v>
      </c>
      <c r="G107" s="38"/>
      <c r="H107" s="38"/>
      <c r="I107" s="214"/>
      <c r="J107" s="38"/>
      <c r="K107" s="38"/>
      <c r="L107" s="41"/>
      <c r="M107" s="215"/>
      <c r="N107" s="216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178</v>
      </c>
      <c r="AU107" s="19" t="s">
        <v>86</v>
      </c>
    </row>
    <row r="108" spans="2:51" s="13" customFormat="1" ht="10">
      <c r="B108" s="190"/>
      <c r="C108" s="191"/>
      <c r="D108" s="192" t="s">
        <v>165</v>
      </c>
      <c r="E108" s="193" t="s">
        <v>19</v>
      </c>
      <c r="F108" s="194" t="s">
        <v>289</v>
      </c>
      <c r="G108" s="191"/>
      <c r="H108" s="193" t="s">
        <v>19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165</v>
      </c>
      <c r="AU108" s="200" t="s">
        <v>86</v>
      </c>
      <c r="AV108" s="13" t="s">
        <v>84</v>
      </c>
      <c r="AW108" s="13" t="s">
        <v>37</v>
      </c>
      <c r="AX108" s="13" t="s">
        <v>76</v>
      </c>
      <c r="AY108" s="200" t="s">
        <v>157</v>
      </c>
    </row>
    <row r="109" spans="2:51" s="13" customFormat="1" ht="10">
      <c r="B109" s="190"/>
      <c r="C109" s="191"/>
      <c r="D109" s="192" t="s">
        <v>165</v>
      </c>
      <c r="E109" s="193" t="s">
        <v>19</v>
      </c>
      <c r="F109" s="194" t="s">
        <v>1721</v>
      </c>
      <c r="G109" s="191"/>
      <c r="H109" s="193" t="s">
        <v>19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165</v>
      </c>
      <c r="AU109" s="200" t="s">
        <v>86</v>
      </c>
      <c r="AV109" s="13" t="s">
        <v>84</v>
      </c>
      <c r="AW109" s="13" t="s">
        <v>37</v>
      </c>
      <c r="AX109" s="13" t="s">
        <v>76</v>
      </c>
      <c r="AY109" s="200" t="s">
        <v>157</v>
      </c>
    </row>
    <row r="110" spans="2:51" s="13" customFormat="1" ht="10">
      <c r="B110" s="190"/>
      <c r="C110" s="191"/>
      <c r="D110" s="192" t="s">
        <v>165</v>
      </c>
      <c r="E110" s="193" t="s">
        <v>19</v>
      </c>
      <c r="F110" s="194" t="s">
        <v>323</v>
      </c>
      <c r="G110" s="191"/>
      <c r="H110" s="193" t="s">
        <v>19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165</v>
      </c>
      <c r="AU110" s="200" t="s">
        <v>86</v>
      </c>
      <c r="AV110" s="13" t="s">
        <v>84</v>
      </c>
      <c r="AW110" s="13" t="s">
        <v>37</v>
      </c>
      <c r="AX110" s="13" t="s">
        <v>76</v>
      </c>
      <c r="AY110" s="200" t="s">
        <v>157</v>
      </c>
    </row>
    <row r="111" spans="2:51" s="14" customFormat="1" ht="10">
      <c r="B111" s="201"/>
      <c r="C111" s="202"/>
      <c r="D111" s="192" t="s">
        <v>165</v>
      </c>
      <c r="E111" s="203" t="s">
        <v>19</v>
      </c>
      <c r="F111" s="204" t="s">
        <v>1725</v>
      </c>
      <c r="G111" s="202"/>
      <c r="H111" s="205">
        <v>290.367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165</v>
      </c>
      <c r="AU111" s="211" t="s">
        <v>86</v>
      </c>
      <c r="AV111" s="14" t="s">
        <v>86</v>
      </c>
      <c r="AW111" s="14" t="s">
        <v>37</v>
      </c>
      <c r="AX111" s="14" t="s">
        <v>76</v>
      </c>
      <c r="AY111" s="211" t="s">
        <v>157</v>
      </c>
    </row>
    <row r="112" spans="2:51" s="14" customFormat="1" ht="10">
      <c r="B112" s="201"/>
      <c r="C112" s="202"/>
      <c r="D112" s="192" t="s">
        <v>165</v>
      </c>
      <c r="E112" s="203" t="s">
        <v>19</v>
      </c>
      <c r="F112" s="204" t="s">
        <v>1726</v>
      </c>
      <c r="G112" s="202"/>
      <c r="H112" s="205">
        <v>27.263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165</v>
      </c>
      <c r="AU112" s="211" t="s">
        <v>86</v>
      </c>
      <c r="AV112" s="14" t="s">
        <v>86</v>
      </c>
      <c r="AW112" s="14" t="s">
        <v>37</v>
      </c>
      <c r="AX112" s="14" t="s">
        <v>76</v>
      </c>
      <c r="AY112" s="211" t="s">
        <v>157</v>
      </c>
    </row>
    <row r="113" spans="2:51" s="14" customFormat="1" ht="10">
      <c r="B113" s="201"/>
      <c r="C113" s="202"/>
      <c r="D113" s="192" t="s">
        <v>165</v>
      </c>
      <c r="E113" s="203" t="s">
        <v>19</v>
      </c>
      <c r="F113" s="204" t="s">
        <v>1727</v>
      </c>
      <c r="G113" s="202"/>
      <c r="H113" s="205">
        <v>-190.701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165</v>
      </c>
      <c r="AU113" s="211" t="s">
        <v>86</v>
      </c>
      <c r="AV113" s="14" t="s">
        <v>86</v>
      </c>
      <c r="AW113" s="14" t="s">
        <v>37</v>
      </c>
      <c r="AX113" s="14" t="s">
        <v>76</v>
      </c>
      <c r="AY113" s="211" t="s">
        <v>157</v>
      </c>
    </row>
    <row r="114" spans="2:51" s="15" customFormat="1" ht="10">
      <c r="B114" s="217"/>
      <c r="C114" s="218"/>
      <c r="D114" s="192" t="s">
        <v>165</v>
      </c>
      <c r="E114" s="219" t="s">
        <v>19</v>
      </c>
      <c r="F114" s="220" t="s">
        <v>1728</v>
      </c>
      <c r="G114" s="218"/>
      <c r="H114" s="221">
        <v>126.929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165</v>
      </c>
      <c r="AU114" s="227" t="s">
        <v>86</v>
      </c>
      <c r="AV114" s="15" t="s">
        <v>163</v>
      </c>
      <c r="AW114" s="15" t="s">
        <v>37</v>
      </c>
      <c r="AX114" s="15" t="s">
        <v>84</v>
      </c>
      <c r="AY114" s="227" t="s">
        <v>157</v>
      </c>
    </row>
    <row r="115" spans="1:65" s="2" customFormat="1" ht="22.25" customHeight="1">
      <c r="A115" s="36"/>
      <c r="B115" s="37"/>
      <c r="C115" s="176" t="s">
        <v>163</v>
      </c>
      <c r="D115" s="176" t="s">
        <v>159</v>
      </c>
      <c r="E115" s="177" t="s">
        <v>349</v>
      </c>
      <c r="F115" s="178" t="s">
        <v>350</v>
      </c>
      <c r="G115" s="179" t="s">
        <v>254</v>
      </c>
      <c r="H115" s="180">
        <v>190.701</v>
      </c>
      <c r="I115" s="181"/>
      <c r="J115" s="182">
        <f>ROUND(I115*H115,2)</f>
        <v>0</v>
      </c>
      <c r="K115" s="183"/>
      <c r="L115" s="41"/>
      <c r="M115" s="184" t="s">
        <v>19</v>
      </c>
      <c r="N115" s="185" t="s">
        <v>47</v>
      </c>
      <c r="O115" s="66"/>
      <c r="P115" s="186">
        <f>O115*H115</f>
        <v>0</v>
      </c>
      <c r="Q115" s="186">
        <v>0</v>
      </c>
      <c r="R115" s="186">
        <f>Q115*H115</f>
        <v>0</v>
      </c>
      <c r="S115" s="186">
        <v>0</v>
      </c>
      <c r="T115" s="187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8" t="s">
        <v>163</v>
      </c>
      <c r="AT115" s="188" t="s">
        <v>159</v>
      </c>
      <c r="AU115" s="188" t="s">
        <v>86</v>
      </c>
      <c r="AY115" s="19" t="s">
        <v>157</v>
      </c>
      <c r="BE115" s="189">
        <f>IF(N115="základní",J115,0)</f>
        <v>0</v>
      </c>
      <c r="BF115" s="189">
        <f>IF(N115="snížená",J115,0)</f>
        <v>0</v>
      </c>
      <c r="BG115" s="189">
        <f>IF(N115="zákl. přenesená",J115,0)</f>
        <v>0</v>
      </c>
      <c r="BH115" s="189">
        <f>IF(N115="sníž. přenesená",J115,0)</f>
        <v>0</v>
      </c>
      <c r="BI115" s="189">
        <f>IF(N115="nulová",J115,0)</f>
        <v>0</v>
      </c>
      <c r="BJ115" s="19" t="s">
        <v>84</v>
      </c>
      <c r="BK115" s="189">
        <f>ROUND(I115*H115,2)</f>
        <v>0</v>
      </c>
      <c r="BL115" s="19" t="s">
        <v>163</v>
      </c>
      <c r="BM115" s="188" t="s">
        <v>1729</v>
      </c>
    </row>
    <row r="116" spans="1:47" s="2" customFormat="1" ht="10">
      <c r="A116" s="36"/>
      <c r="B116" s="37"/>
      <c r="C116" s="38"/>
      <c r="D116" s="212" t="s">
        <v>178</v>
      </c>
      <c r="E116" s="38"/>
      <c r="F116" s="213" t="s">
        <v>352</v>
      </c>
      <c r="G116" s="38"/>
      <c r="H116" s="38"/>
      <c r="I116" s="214"/>
      <c r="J116" s="38"/>
      <c r="K116" s="38"/>
      <c r="L116" s="41"/>
      <c r="M116" s="215"/>
      <c r="N116" s="216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178</v>
      </c>
      <c r="AU116" s="19" t="s">
        <v>86</v>
      </c>
    </row>
    <row r="117" spans="2:51" s="13" customFormat="1" ht="10">
      <c r="B117" s="190"/>
      <c r="C117" s="191"/>
      <c r="D117" s="192" t="s">
        <v>165</v>
      </c>
      <c r="E117" s="193" t="s">
        <v>19</v>
      </c>
      <c r="F117" s="194" t="s">
        <v>289</v>
      </c>
      <c r="G117" s="191"/>
      <c r="H117" s="193" t="s">
        <v>19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165</v>
      </c>
      <c r="AU117" s="200" t="s">
        <v>86</v>
      </c>
      <c r="AV117" s="13" t="s">
        <v>84</v>
      </c>
      <c r="AW117" s="13" t="s">
        <v>37</v>
      </c>
      <c r="AX117" s="13" t="s">
        <v>76</v>
      </c>
      <c r="AY117" s="200" t="s">
        <v>157</v>
      </c>
    </row>
    <row r="118" spans="2:51" s="13" customFormat="1" ht="10">
      <c r="B118" s="190"/>
      <c r="C118" s="191"/>
      <c r="D118" s="192" t="s">
        <v>165</v>
      </c>
      <c r="E118" s="193" t="s">
        <v>19</v>
      </c>
      <c r="F118" s="194" t="s">
        <v>290</v>
      </c>
      <c r="G118" s="191"/>
      <c r="H118" s="193" t="s">
        <v>19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165</v>
      </c>
      <c r="AU118" s="200" t="s">
        <v>86</v>
      </c>
      <c r="AV118" s="13" t="s">
        <v>84</v>
      </c>
      <c r="AW118" s="13" t="s">
        <v>37</v>
      </c>
      <c r="AX118" s="13" t="s">
        <v>76</v>
      </c>
      <c r="AY118" s="200" t="s">
        <v>157</v>
      </c>
    </row>
    <row r="119" spans="2:51" s="13" customFormat="1" ht="10">
      <c r="B119" s="190"/>
      <c r="C119" s="191"/>
      <c r="D119" s="192" t="s">
        <v>165</v>
      </c>
      <c r="E119" s="193" t="s">
        <v>19</v>
      </c>
      <c r="F119" s="194" t="s">
        <v>1721</v>
      </c>
      <c r="G119" s="191"/>
      <c r="H119" s="193" t="s">
        <v>19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165</v>
      </c>
      <c r="AU119" s="200" t="s">
        <v>86</v>
      </c>
      <c r="AV119" s="13" t="s">
        <v>84</v>
      </c>
      <c r="AW119" s="13" t="s">
        <v>37</v>
      </c>
      <c r="AX119" s="13" t="s">
        <v>76</v>
      </c>
      <c r="AY119" s="200" t="s">
        <v>157</v>
      </c>
    </row>
    <row r="120" spans="2:51" s="13" customFormat="1" ht="10">
      <c r="B120" s="190"/>
      <c r="C120" s="191"/>
      <c r="D120" s="192" t="s">
        <v>165</v>
      </c>
      <c r="E120" s="193" t="s">
        <v>19</v>
      </c>
      <c r="F120" s="194" t="s">
        <v>1730</v>
      </c>
      <c r="G120" s="191"/>
      <c r="H120" s="193" t="s">
        <v>19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165</v>
      </c>
      <c r="AU120" s="200" t="s">
        <v>86</v>
      </c>
      <c r="AV120" s="13" t="s">
        <v>84</v>
      </c>
      <c r="AW120" s="13" t="s">
        <v>37</v>
      </c>
      <c r="AX120" s="13" t="s">
        <v>76</v>
      </c>
      <c r="AY120" s="200" t="s">
        <v>157</v>
      </c>
    </row>
    <row r="121" spans="2:51" s="13" customFormat="1" ht="10">
      <c r="B121" s="190"/>
      <c r="C121" s="191"/>
      <c r="D121" s="192" t="s">
        <v>165</v>
      </c>
      <c r="E121" s="193" t="s">
        <v>19</v>
      </c>
      <c r="F121" s="194" t="s">
        <v>1715</v>
      </c>
      <c r="G121" s="191"/>
      <c r="H121" s="193" t="s">
        <v>19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165</v>
      </c>
      <c r="AU121" s="200" t="s">
        <v>86</v>
      </c>
      <c r="AV121" s="13" t="s">
        <v>84</v>
      </c>
      <c r="AW121" s="13" t="s">
        <v>37</v>
      </c>
      <c r="AX121" s="13" t="s">
        <v>76</v>
      </c>
      <c r="AY121" s="200" t="s">
        <v>157</v>
      </c>
    </row>
    <row r="122" spans="2:51" s="14" customFormat="1" ht="10">
      <c r="B122" s="201"/>
      <c r="C122" s="202"/>
      <c r="D122" s="192" t="s">
        <v>165</v>
      </c>
      <c r="E122" s="203" t="s">
        <v>19</v>
      </c>
      <c r="F122" s="204" t="s">
        <v>1716</v>
      </c>
      <c r="G122" s="202"/>
      <c r="H122" s="205">
        <v>290.367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165</v>
      </c>
      <c r="AU122" s="211" t="s">
        <v>86</v>
      </c>
      <c r="AV122" s="14" t="s">
        <v>86</v>
      </c>
      <c r="AW122" s="14" t="s">
        <v>37</v>
      </c>
      <c r="AX122" s="14" t="s">
        <v>76</v>
      </c>
      <c r="AY122" s="211" t="s">
        <v>157</v>
      </c>
    </row>
    <row r="123" spans="2:51" s="14" customFormat="1" ht="10">
      <c r="B123" s="201"/>
      <c r="C123" s="202"/>
      <c r="D123" s="192" t="s">
        <v>165</v>
      </c>
      <c r="E123" s="203" t="s">
        <v>19</v>
      </c>
      <c r="F123" s="204" t="s">
        <v>1731</v>
      </c>
      <c r="G123" s="202"/>
      <c r="H123" s="205">
        <v>-129.15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165</v>
      </c>
      <c r="AU123" s="211" t="s">
        <v>86</v>
      </c>
      <c r="AV123" s="14" t="s">
        <v>86</v>
      </c>
      <c r="AW123" s="14" t="s">
        <v>37</v>
      </c>
      <c r="AX123" s="14" t="s">
        <v>76</v>
      </c>
      <c r="AY123" s="211" t="s">
        <v>157</v>
      </c>
    </row>
    <row r="124" spans="2:51" s="16" customFormat="1" ht="10">
      <c r="B124" s="228"/>
      <c r="C124" s="229"/>
      <c r="D124" s="192" t="s">
        <v>165</v>
      </c>
      <c r="E124" s="230" t="s">
        <v>19</v>
      </c>
      <c r="F124" s="231" t="s">
        <v>190</v>
      </c>
      <c r="G124" s="229"/>
      <c r="H124" s="232">
        <v>161.217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165</v>
      </c>
      <c r="AU124" s="238" t="s">
        <v>86</v>
      </c>
      <c r="AV124" s="16" t="s">
        <v>173</v>
      </c>
      <c r="AW124" s="16" t="s">
        <v>37</v>
      </c>
      <c r="AX124" s="16" t="s">
        <v>76</v>
      </c>
      <c r="AY124" s="238" t="s">
        <v>157</v>
      </c>
    </row>
    <row r="125" spans="2:51" s="13" customFormat="1" ht="10">
      <c r="B125" s="190"/>
      <c r="C125" s="191"/>
      <c r="D125" s="192" t="s">
        <v>165</v>
      </c>
      <c r="E125" s="193" t="s">
        <v>19</v>
      </c>
      <c r="F125" s="194" t="s">
        <v>1732</v>
      </c>
      <c r="G125" s="191"/>
      <c r="H125" s="193" t="s">
        <v>19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165</v>
      </c>
      <c r="AU125" s="200" t="s">
        <v>86</v>
      </c>
      <c r="AV125" s="13" t="s">
        <v>84</v>
      </c>
      <c r="AW125" s="13" t="s">
        <v>37</v>
      </c>
      <c r="AX125" s="13" t="s">
        <v>76</v>
      </c>
      <c r="AY125" s="200" t="s">
        <v>157</v>
      </c>
    </row>
    <row r="126" spans="2:51" s="14" customFormat="1" ht="10">
      <c r="B126" s="201"/>
      <c r="C126" s="202"/>
      <c r="D126" s="192" t="s">
        <v>165</v>
      </c>
      <c r="E126" s="203" t="s">
        <v>19</v>
      </c>
      <c r="F126" s="204" t="s">
        <v>1733</v>
      </c>
      <c r="G126" s="202"/>
      <c r="H126" s="205">
        <v>29.484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165</v>
      </c>
      <c r="AU126" s="211" t="s">
        <v>86</v>
      </c>
      <c r="AV126" s="14" t="s">
        <v>86</v>
      </c>
      <c r="AW126" s="14" t="s">
        <v>37</v>
      </c>
      <c r="AX126" s="14" t="s">
        <v>76</v>
      </c>
      <c r="AY126" s="211" t="s">
        <v>157</v>
      </c>
    </row>
    <row r="127" spans="2:51" s="16" customFormat="1" ht="10">
      <c r="B127" s="228"/>
      <c r="C127" s="229"/>
      <c r="D127" s="192" t="s">
        <v>165</v>
      </c>
      <c r="E127" s="230" t="s">
        <v>19</v>
      </c>
      <c r="F127" s="231" t="s">
        <v>190</v>
      </c>
      <c r="G127" s="229"/>
      <c r="H127" s="232">
        <v>29.484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165</v>
      </c>
      <c r="AU127" s="238" t="s">
        <v>86</v>
      </c>
      <c r="AV127" s="16" t="s">
        <v>173</v>
      </c>
      <c r="AW127" s="16" t="s">
        <v>37</v>
      </c>
      <c r="AX127" s="16" t="s">
        <v>76</v>
      </c>
      <c r="AY127" s="238" t="s">
        <v>157</v>
      </c>
    </row>
    <row r="128" spans="2:51" s="15" customFormat="1" ht="10">
      <c r="B128" s="217"/>
      <c r="C128" s="218"/>
      <c r="D128" s="192" t="s">
        <v>165</v>
      </c>
      <c r="E128" s="219" t="s">
        <v>19</v>
      </c>
      <c r="F128" s="220" t="s">
        <v>183</v>
      </c>
      <c r="G128" s="218"/>
      <c r="H128" s="221">
        <v>190.701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165</v>
      </c>
      <c r="AU128" s="227" t="s">
        <v>86</v>
      </c>
      <c r="AV128" s="15" t="s">
        <v>163</v>
      </c>
      <c r="AW128" s="15" t="s">
        <v>37</v>
      </c>
      <c r="AX128" s="15" t="s">
        <v>84</v>
      </c>
      <c r="AY128" s="227" t="s">
        <v>157</v>
      </c>
    </row>
    <row r="129" spans="2:63" s="12" customFormat="1" ht="22.75" customHeight="1">
      <c r="B129" s="160"/>
      <c r="C129" s="161"/>
      <c r="D129" s="162" t="s">
        <v>75</v>
      </c>
      <c r="E129" s="174" t="s">
        <v>86</v>
      </c>
      <c r="F129" s="174" t="s">
        <v>397</v>
      </c>
      <c r="G129" s="161"/>
      <c r="H129" s="161"/>
      <c r="I129" s="164"/>
      <c r="J129" s="175">
        <f>BK129</f>
        <v>0</v>
      </c>
      <c r="K129" s="161"/>
      <c r="L129" s="166"/>
      <c r="M129" s="167"/>
      <c r="N129" s="168"/>
      <c r="O129" s="168"/>
      <c r="P129" s="169">
        <f>SUM(P130:P220)</f>
        <v>0</v>
      </c>
      <c r="Q129" s="168"/>
      <c r="R129" s="169">
        <f>SUM(R130:R220)</f>
        <v>140.26944047</v>
      </c>
      <c r="S129" s="168"/>
      <c r="T129" s="170">
        <f>SUM(T130:T220)</f>
        <v>0</v>
      </c>
      <c r="AR129" s="171" t="s">
        <v>84</v>
      </c>
      <c r="AT129" s="172" t="s">
        <v>75</v>
      </c>
      <c r="AU129" s="172" t="s">
        <v>84</v>
      </c>
      <c r="AY129" s="171" t="s">
        <v>157</v>
      </c>
      <c r="BK129" s="173">
        <f>SUM(BK130:BK220)</f>
        <v>0</v>
      </c>
    </row>
    <row r="130" spans="1:65" s="2" customFormat="1" ht="19.75" customHeight="1">
      <c r="A130" s="36"/>
      <c r="B130" s="37"/>
      <c r="C130" s="176" t="s">
        <v>191</v>
      </c>
      <c r="D130" s="176" t="s">
        <v>159</v>
      </c>
      <c r="E130" s="177" t="s">
        <v>1734</v>
      </c>
      <c r="F130" s="178" t="s">
        <v>1735</v>
      </c>
      <c r="G130" s="179" t="s">
        <v>254</v>
      </c>
      <c r="H130" s="180">
        <v>9.32</v>
      </c>
      <c r="I130" s="181"/>
      <c r="J130" s="182">
        <f>ROUND(I130*H130,2)</f>
        <v>0</v>
      </c>
      <c r="K130" s="183"/>
      <c r="L130" s="41"/>
      <c r="M130" s="184" t="s">
        <v>19</v>
      </c>
      <c r="N130" s="185" t="s">
        <v>47</v>
      </c>
      <c r="O130" s="66"/>
      <c r="P130" s="186">
        <f>O130*H130</f>
        <v>0</v>
      </c>
      <c r="Q130" s="186">
        <v>2.16</v>
      </c>
      <c r="R130" s="186">
        <f>Q130*H130</f>
        <v>20.131200000000003</v>
      </c>
      <c r="S130" s="186">
        <v>0</v>
      </c>
      <c r="T130" s="18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8" t="s">
        <v>163</v>
      </c>
      <c r="AT130" s="188" t="s">
        <v>159</v>
      </c>
      <c r="AU130" s="188" t="s">
        <v>86</v>
      </c>
      <c r="AY130" s="19" t="s">
        <v>157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9" t="s">
        <v>84</v>
      </c>
      <c r="BK130" s="189">
        <f>ROUND(I130*H130,2)</f>
        <v>0</v>
      </c>
      <c r="BL130" s="19" t="s">
        <v>163</v>
      </c>
      <c r="BM130" s="188" t="s">
        <v>1736</v>
      </c>
    </row>
    <row r="131" spans="1:47" s="2" customFormat="1" ht="10">
      <c r="A131" s="36"/>
      <c r="B131" s="37"/>
      <c r="C131" s="38"/>
      <c r="D131" s="212" t="s">
        <v>178</v>
      </c>
      <c r="E131" s="38"/>
      <c r="F131" s="213" t="s">
        <v>1737</v>
      </c>
      <c r="G131" s="38"/>
      <c r="H131" s="38"/>
      <c r="I131" s="214"/>
      <c r="J131" s="38"/>
      <c r="K131" s="38"/>
      <c r="L131" s="41"/>
      <c r="M131" s="215"/>
      <c r="N131" s="216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178</v>
      </c>
      <c r="AU131" s="19" t="s">
        <v>86</v>
      </c>
    </row>
    <row r="132" spans="2:51" s="13" customFormat="1" ht="10">
      <c r="B132" s="190"/>
      <c r="C132" s="191"/>
      <c r="D132" s="192" t="s">
        <v>165</v>
      </c>
      <c r="E132" s="193" t="s">
        <v>19</v>
      </c>
      <c r="F132" s="194" t="s">
        <v>1713</v>
      </c>
      <c r="G132" s="191"/>
      <c r="H132" s="193" t="s">
        <v>19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165</v>
      </c>
      <c r="AU132" s="200" t="s">
        <v>86</v>
      </c>
      <c r="AV132" s="13" t="s">
        <v>84</v>
      </c>
      <c r="AW132" s="13" t="s">
        <v>37</v>
      </c>
      <c r="AX132" s="13" t="s">
        <v>76</v>
      </c>
      <c r="AY132" s="200" t="s">
        <v>157</v>
      </c>
    </row>
    <row r="133" spans="2:51" s="13" customFormat="1" ht="10">
      <c r="B133" s="190"/>
      <c r="C133" s="191"/>
      <c r="D133" s="192" t="s">
        <v>165</v>
      </c>
      <c r="E133" s="193" t="s">
        <v>19</v>
      </c>
      <c r="F133" s="194" t="s">
        <v>1738</v>
      </c>
      <c r="G133" s="191"/>
      <c r="H133" s="193" t="s">
        <v>19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165</v>
      </c>
      <c r="AU133" s="200" t="s">
        <v>86</v>
      </c>
      <c r="AV133" s="13" t="s">
        <v>84</v>
      </c>
      <c r="AW133" s="13" t="s">
        <v>37</v>
      </c>
      <c r="AX133" s="13" t="s">
        <v>76</v>
      </c>
      <c r="AY133" s="200" t="s">
        <v>157</v>
      </c>
    </row>
    <row r="134" spans="2:51" s="14" customFormat="1" ht="10">
      <c r="B134" s="201"/>
      <c r="C134" s="202"/>
      <c r="D134" s="192" t="s">
        <v>165</v>
      </c>
      <c r="E134" s="203" t="s">
        <v>19</v>
      </c>
      <c r="F134" s="204" t="s">
        <v>1739</v>
      </c>
      <c r="G134" s="202"/>
      <c r="H134" s="205">
        <v>6.75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165</v>
      </c>
      <c r="AU134" s="211" t="s">
        <v>86</v>
      </c>
      <c r="AV134" s="14" t="s">
        <v>86</v>
      </c>
      <c r="AW134" s="14" t="s">
        <v>37</v>
      </c>
      <c r="AX134" s="14" t="s">
        <v>76</v>
      </c>
      <c r="AY134" s="211" t="s">
        <v>157</v>
      </c>
    </row>
    <row r="135" spans="2:51" s="14" customFormat="1" ht="10">
      <c r="B135" s="201"/>
      <c r="C135" s="202"/>
      <c r="D135" s="192" t="s">
        <v>165</v>
      </c>
      <c r="E135" s="203" t="s">
        <v>19</v>
      </c>
      <c r="F135" s="204" t="s">
        <v>1740</v>
      </c>
      <c r="G135" s="202"/>
      <c r="H135" s="205">
        <v>2.57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165</v>
      </c>
      <c r="AU135" s="211" t="s">
        <v>86</v>
      </c>
      <c r="AV135" s="14" t="s">
        <v>86</v>
      </c>
      <c r="AW135" s="14" t="s">
        <v>37</v>
      </c>
      <c r="AX135" s="14" t="s">
        <v>76</v>
      </c>
      <c r="AY135" s="211" t="s">
        <v>157</v>
      </c>
    </row>
    <row r="136" spans="2:51" s="15" customFormat="1" ht="10">
      <c r="B136" s="217"/>
      <c r="C136" s="218"/>
      <c r="D136" s="192" t="s">
        <v>165</v>
      </c>
      <c r="E136" s="219" t="s">
        <v>19</v>
      </c>
      <c r="F136" s="220" t="s">
        <v>183</v>
      </c>
      <c r="G136" s="218"/>
      <c r="H136" s="221">
        <v>9.32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165</v>
      </c>
      <c r="AU136" s="227" t="s">
        <v>86</v>
      </c>
      <c r="AV136" s="15" t="s">
        <v>163</v>
      </c>
      <c r="AW136" s="15" t="s">
        <v>37</v>
      </c>
      <c r="AX136" s="15" t="s">
        <v>84</v>
      </c>
      <c r="AY136" s="227" t="s">
        <v>157</v>
      </c>
    </row>
    <row r="137" spans="1:65" s="2" customFormat="1" ht="14.4" customHeight="1">
      <c r="A137" s="36"/>
      <c r="B137" s="37"/>
      <c r="C137" s="176" t="s">
        <v>196</v>
      </c>
      <c r="D137" s="176" t="s">
        <v>159</v>
      </c>
      <c r="E137" s="177" t="s">
        <v>432</v>
      </c>
      <c r="F137" s="178" t="s">
        <v>433</v>
      </c>
      <c r="G137" s="179" t="s">
        <v>254</v>
      </c>
      <c r="H137" s="180">
        <v>4.284</v>
      </c>
      <c r="I137" s="181"/>
      <c r="J137" s="182">
        <f>ROUND(I137*H137,2)</f>
        <v>0</v>
      </c>
      <c r="K137" s="183"/>
      <c r="L137" s="41"/>
      <c r="M137" s="184" t="s">
        <v>19</v>
      </c>
      <c r="N137" s="185" t="s">
        <v>47</v>
      </c>
      <c r="O137" s="66"/>
      <c r="P137" s="186">
        <f>O137*H137</f>
        <v>0</v>
      </c>
      <c r="Q137" s="186">
        <v>2.25634</v>
      </c>
      <c r="R137" s="186">
        <f>Q137*H137</f>
        <v>9.666160559999998</v>
      </c>
      <c r="S137" s="186">
        <v>0</v>
      </c>
      <c r="T137" s="18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8" t="s">
        <v>163</v>
      </c>
      <c r="AT137" s="188" t="s">
        <v>159</v>
      </c>
      <c r="AU137" s="188" t="s">
        <v>86</v>
      </c>
      <c r="AY137" s="19" t="s">
        <v>157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9" t="s">
        <v>84</v>
      </c>
      <c r="BK137" s="189">
        <f>ROUND(I137*H137,2)</f>
        <v>0</v>
      </c>
      <c r="BL137" s="19" t="s">
        <v>163</v>
      </c>
      <c r="BM137" s="188" t="s">
        <v>1741</v>
      </c>
    </row>
    <row r="138" spans="1:47" s="2" customFormat="1" ht="10">
      <c r="A138" s="36"/>
      <c r="B138" s="37"/>
      <c r="C138" s="38"/>
      <c r="D138" s="212" t="s">
        <v>178</v>
      </c>
      <c r="E138" s="38"/>
      <c r="F138" s="213" t="s">
        <v>435</v>
      </c>
      <c r="G138" s="38"/>
      <c r="H138" s="38"/>
      <c r="I138" s="214"/>
      <c r="J138" s="38"/>
      <c r="K138" s="38"/>
      <c r="L138" s="41"/>
      <c r="M138" s="215"/>
      <c r="N138" s="216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178</v>
      </c>
      <c r="AU138" s="19" t="s">
        <v>86</v>
      </c>
    </row>
    <row r="139" spans="2:51" s="13" customFormat="1" ht="10">
      <c r="B139" s="190"/>
      <c r="C139" s="191"/>
      <c r="D139" s="192" t="s">
        <v>165</v>
      </c>
      <c r="E139" s="193" t="s">
        <v>19</v>
      </c>
      <c r="F139" s="194" t="s">
        <v>289</v>
      </c>
      <c r="G139" s="191"/>
      <c r="H139" s="193" t="s">
        <v>19</v>
      </c>
      <c r="I139" s="195"/>
      <c r="J139" s="191"/>
      <c r="K139" s="191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165</v>
      </c>
      <c r="AU139" s="200" t="s">
        <v>86</v>
      </c>
      <c r="AV139" s="13" t="s">
        <v>84</v>
      </c>
      <c r="AW139" s="13" t="s">
        <v>37</v>
      </c>
      <c r="AX139" s="13" t="s">
        <v>76</v>
      </c>
      <c r="AY139" s="200" t="s">
        <v>157</v>
      </c>
    </row>
    <row r="140" spans="2:51" s="13" customFormat="1" ht="10">
      <c r="B140" s="190"/>
      <c r="C140" s="191"/>
      <c r="D140" s="192" t="s">
        <v>165</v>
      </c>
      <c r="E140" s="193" t="s">
        <v>19</v>
      </c>
      <c r="F140" s="194" t="s">
        <v>1713</v>
      </c>
      <c r="G140" s="191"/>
      <c r="H140" s="193" t="s">
        <v>19</v>
      </c>
      <c r="I140" s="195"/>
      <c r="J140" s="191"/>
      <c r="K140" s="191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165</v>
      </c>
      <c r="AU140" s="200" t="s">
        <v>86</v>
      </c>
      <c r="AV140" s="13" t="s">
        <v>84</v>
      </c>
      <c r="AW140" s="13" t="s">
        <v>37</v>
      </c>
      <c r="AX140" s="13" t="s">
        <v>76</v>
      </c>
      <c r="AY140" s="200" t="s">
        <v>157</v>
      </c>
    </row>
    <row r="141" spans="2:51" s="13" customFormat="1" ht="10">
      <c r="B141" s="190"/>
      <c r="C141" s="191"/>
      <c r="D141" s="192" t="s">
        <v>165</v>
      </c>
      <c r="E141" s="193" t="s">
        <v>19</v>
      </c>
      <c r="F141" s="194" t="s">
        <v>1721</v>
      </c>
      <c r="G141" s="191"/>
      <c r="H141" s="193" t="s">
        <v>19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165</v>
      </c>
      <c r="AU141" s="200" t="s">
        <v>86</v>
      </c>
      <c r="AV141" s="13" t="s">
        <v>84</v>
      </c>
      <c r="AW141" s="13" t="s">
        <v>37</v>
      </c>
      <c r="AX141" s="13" t="s">
        <v>76</v>
      </c>
      <c r="AY141" s="200" t="s">
        <v>157</v>
      </c>
    </row>
    <row r="142" spans="2:51" s="13" customFormat="1" ht="10">
      <c r="B142" s="190"/>
      <c r="C142" s="191"/>
      <c r="D142" s="192" t="s">
        <v>165</v>
      </c>
      <c r="E142" s="193" t="s">
        <v>19</v>
      </c>
      <c r="F142" s="194" t="s">
        <v>357</v>
      </c>
      <c r="G142" s="191"/>
      <c r="H142" s="193" t="s">
        <v>19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165</v>
      </c>
      <c r="AU142" s="200" t="s">
        <v>86</v>
      </c>
      <c r="AV142" s="13" t="s">
        <v>84</v>
      </c>
      <c r="AW142" s="13" t="s">
        <v>37</v>
      </c>
      <c r="AX142" s="13" t="s">
        <v>76</v>
      </c>
      <c r="AY142" s="200" t="s">
        <v>157</v>
      </c>
    </row>
    <row r="143" spans="2:51" s="13" customFormat="1" ht="10">
      <c r="B143" s="190"/>
      <c r="C143" s="191"/>
      <c r="D143" s="192" t="s">
        <v>165</v>
      </c>
      <c r="E143" s="193" t="s">
        <v>19</v>
      </c>
      <c r="F143" s="194" t="s">
        <v>1742</v>
      </c>
      <c r="G143" s="191"/>
      <c r="H143" s="193" t="s">
        <v>19</v>
      </c>
      <c r="I143" s="195"/>
      <c r="J143" s="191"/>
      <c r="K143" s="191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165</v>
      </c>
      <c r="AU143" s="200" t="s">
        <v>86</v>
      </c>
      <c r="AV143" s="13" t="s">
        <v>84</v>
      </c>
      <c r="AW143" s="13" t="s">
        <v>37</v>
      </c>
      <c r="AX143" s="13" t="s">
        <v>76</v>
      </c>
      <c r="AY143" s="200" t="s">
        <v>157</v>
      </c>
    </row>
    <row r="144" spans="2:51" s="13" customFormat="1" ht="10">
      <c r="B144" s="190"/>
      <c r="C144" s="191"/>
      <c r="D144" s="192" t="s">
        <v>165</v>
      </c>
      <c r="E144" s="193" t="s">
        <v>19</v>
      </c>
      <c r="F144" s="194" t="s">
        <v>1743</v>
      </c>
      <c r="G144" s="191"/>
      <c r="H144" s="193" t="s">
        <v>19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165</v>
      </c>
      <c r="AU144" s="200" t="s">
        <v>86</v>
      </c>
      <c r="AV144" s="13" t="s">
        <v>84</v>
      </c>
      <c r="AW144" s="13" t="s">
        <v>37</v>
      </c>
      <c r="AX144" s="13" t="s">
        <v>76</v>
      </c>
      <c r="AY144" s="200" t="s">
        <v>157</v>
      </c>
    </row>
    <row r="145" spans="2:51" s="13" customFormat="1" ht="10">
      <c r="B145" s="190"/>
      <c r="C145" s="191"/>
      <c r="D145" s="192" t="s">
        <v>165</v>
      </c>
      <c r="E145" s="193" t="s">
        <v>19</v>
      </c>
      <c r="F145" s="194" t="s">
        <v>1713</v>
      </c>
      <c r="G145" s="191"/>
      <c r="H145" s="193" t="s">
        <v>19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165</v>
      </c>
      <c r="AU145" s="200" t="s">
        <v>86</v>
      </c>
      <c r="AV145" s="13" t="s">
        <v>84</v>
      </c>
      <c r="AW145" s="13" t="s">
        <v>37</v>
      </c>
      <c r="AX145" s="13" t="s">
        <v>76</v>
      </c>
      <c r="AY145" s="200" t="s">
        <v>157</v>
      </c>
    </row>
    <row r="146" spans="2:51" s="14" customFormat="1" ht="10">
      <c r="B146" s="201"/>
      <c r="C146" s="202"/>
      <c r="D146" s="192" t="s">
        <v>165</v>
      </c>
      <c r="E146" s="203" t="s">
        <v>19</v>
      </c>
      <c r="F146" s="204" t="s">
        <v>1744</v>
      </c>
      <c r="G146" s="202"/>
      <c r="H146" s="205">
        <v>3.375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165</v>
      </c>
      <c r="AU146" s="211" t="s">
        <v>86</v>
      </c>
      <c r="AV146" s="14" t="s">
        <v>86</v>
      </c>
      <c r="AW146" s="14" t="s">
        <v>37</v>
      </c>
      <c r="AX146" s="14" t="s">
        <v>76</v>
      </c>
      <c r="AY146" s="211" t="s">
        <v>157</v>
      </c>
    </row>
    <row r="147" spans="2:51" s="16" customFormat="1" ht="10">
      <c r="B147" s="228"/>
      <c r="C147" s="229"/>
      <c r="D147" s="192" t="s">
        <v>165</v>
      </c>
      <c r="E147" s="230" t="s">
        <v>19</v>
      </c>
      <c r="F147" s="231" t="s">
        <v>190</v>
      </c>
      <c r="G147" s="229"/>
      <c r="H147" s="232">
        <v>3.375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165</v>
      </c>
      <c r="AU147" s="238" t="s">
        <v>86</v>
      </c>
      <c r="AV147" s="16" t="s">
        <v>173</v>
      </c>
      <c r="AW147" s="16" t="s">
        <v>37</v>
      </c>
      <c r="AX147" s="16" t="s">
        <v>76</v>
      </c>
      <c r="AY147" s="238" t="s">
        <v>157</v>
      </c>
    </row>
    <row r="148" spans="2:51" s="13" customFormat="1" ht="10">
      <c r="B148" s="190"/>
      <c r="C148" s="191"/>
      <c r="D148" s="192" t="s">
        <v>165</v>
      </c>
      <c r="E148" s="193" t="s">
        <v>19</v>
      </c>
      <c r="F148" s="194" t="s">
        <v>1721</v>
      </c>
      <c r="G148" s="191"/>
      <c r="H148" s="193" t="s">
        <v>19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165</v>
      </c>
      <c r="AU148" s="200" t="s">
        <v>86</v>
      </c>
      <c r="AV148" s="13" t="s">
        <v>84</v>
      </c>
      <c r="AW148" s="13" t="s">
        <v>37</v>
      </c>
      <c r="AX148" s="13" t="s">
        <v>76</v>
      </c>
      <c r="AY148" s="200" t="s">
        <v>157</v>
      </c>
    </row>
    <row r="149" spans="2:51" s="13" customFormat="1" ht="10">
      <c r="B149" s="190"/>
      <c r="C149" s="191"/>
      <c r="D149" s="192" t="s">
        <v>165</v>
      </c>
      <c r="E149" s="193" t="s">
        <v>19</v>
      </c>
      <c r="F149" s="194" t="s">
        <v>1745</v>
      </c>
      <c r="G149" s="191"/>
      <c r="H149" s="193" t="s">
        <v>19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165</v>
      </c>
      <c r="AU149" s="200" t="s">
        <v>86</v>
      </c>
      <c r="AV149" s="13" t="s">
        <v>84</v>
      </c>
      <c r="AW149" s="13" t="s">
        <v>37</v>
      </c>
      <c r="AX149" s="13" t="s">
        <v>76</v>
      </c>
      <c r="AY149" s="200" t="s">
        <v>157</v>
      </c>
    </row>
    <row r="150" spans="2:51" s="14" customFormat="1" ht="10">
      <c r="B150" s="201"/>
      <c r="C150" s="202"/>
      <c r="D150" s="192" t="s">
        <v>165</v>
      </c>
      <c r="E150" s="203" t="s">
        <v>19</v>
      </c>
      <c r="F150" s="204" t="s">
        <v>1746</v>
      </c>
      <c r="G150" s="202"/>
      <c r="H150" s="205">
        <v>0.909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165</v>
      </c>
      <c r="AU150" s="211" t="s">
        <v>86</v>
      </c>
      <c r="AV150" s="14" t="s">
        <v>86</v>
      </c>
      <c r="AW150" s="14" t="s">
        <v>37</v>
      </c>
      <c r="AX150" s="14" t="s">
        <v>76</v>
      </c>
      <c r="AY150" s="211" t="s">
        <v>157</v>
      </c>
    </row>
    <row r="151" spans="2:51" s="16" customFormat="1" ht="10">
      <c r="B151" s="228"/>
      <c r="C151" s="229"/>
      <c r="D151" s="192" t="s">
        <v>165</v>
      </c>
      <c r="E151" s="230" t="s">
        <v>19</v>
      </c>
      <c r="F151" s="231" t="s">
        <v>190</v>
      </c>
      <c r="G151" s="229"/>
      <c r="H151" s="232">
        <v>0.909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165</v>
      </c>
      <c r="AU151" s="238" t="s">
        <v>86</v>
      </c>
      <c r="AV151" s="16" t="s">
        <v>173</v>
      </c>
      <c r="AW151" s="16" t="s">
        <v>37</v>
      </c>
      <c r="AX151" s="16" t="s">
        <v>76</v>
      </c>
      <c r="AY151" s="238" t="s">
        <v>157</v>
      </c>
    </row>
    <row r="152" spans="2:51" s="15" customFormat="1" ht="10">
      <c r="B152" s="217"/>
      <c r="C152" s="218"/>
      <c r="D152" s="192" t="s">
        <v>165</v>
      </c>
      <c r="E152" s="219" t="s">
        <v>19</v>
      </c>
      <c r="F152" s="220" t="s">
        <v>183</v>
      </c>
      <c r="G152" s="218"/>
      <c r="H152" s="221">
        <v>4.284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165</v>
      </c>
      <c r="AU152" s="227" t="s">
        <v>86</v>
      </c>
      <c r="AV152" s="15" t="s">
        <v>163</v>
      </c>
      <c r="AW152" s="15" t="s">
        <v>37</v>
      </c>
      <c r="AX152" s="15" t="s">
        <v>84</v>
      </c>
      <c r="AY152" s="227" t="s">
        <v>157</v>
      </c>
    </row>
    <row r="153" spans="1:65" s="2" customFormat="1" ht="19.75" customHeight="1">
      <c r="A153" s="36"/>
      <c r="B153" s="37"/>
      <c r="C153" s="176" t="s">
        <v>203</v>
      </c>
      <c r="D153" s="176" t="s">
        <v>159</v>
      </c>
      <c r="E153" s="177" t="s">
        <v>455</v>
      </c>
      <c r="F153" s="178" t="s">
        <v>456</v>
      </c>
      <c r="G153" s="179" t="s">
        <v>254</v>
      </c>
      <c r="H153" s="180">
        <v>3.635</v>
      </c>
      <c r="I153" s="181"/>
      <c r="J153" s="182">
        <f>ROUND(I153*H153,2)</f>
        <v>0</v>
      </c>
      <c r="K153" s="183"/>
      <c r="L153" s="41"/>
      <c r="M153" s="184" t="s">
        <v>19</v>
      </c>
      <c r="N153" s="185" t="s">
        <v>47</v>
      </c>
      <c r="O153" s="66"/>
      <c r="P153" s="186">
        <f>O153*H153</f>
        <v>0</v>
      </c>
      <c r="Q153" s="186">
        <v>2.45329</v>
      </c>
      <c r="R153" s="186">
        <f>Q153*H153</f>
        <v>8.917709149999999</v>
      </c>
      <c r="S153" s="186">
        <v>0</v>
      </c>
      <c r="T153" s="18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8" t="s">
        <v>163</v>
      </c>
      <c r="AT153" s="188" t="s">
        <v>159</v>
      </c>
      <c r="AU153" s="188" t="s">
        <v>86</v>
      </c>
      <c r="AY153" s="19" t="s">
        <v>157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9" t="s">
        <v>84</v>
      </c>
      <c r="BK153" s="189">
        <f>ROUND(I153*H153,2)</f>
        <v>0</v>
      </c>
      <c r="BL153" s="19" t="s">
        <v>163</v>
      </c>
      <c r="BM153" s="188" t="s">
        <v>1747</v>
      </c>
    </row>
    <row r="154" spans="1:47" s="2" customFormat="1" ht="10">
      <c r="A154" s="36"/>
      <c r="B154" s="37"/>
      <c r="C154" s="38"/>
      <c r="D154" s="212" t="s">
        <v>178</v>
      </c>
      <c r="E154" s="38"/>
      <c r="F154" s="213" t="s">
        <v>458</v>
      </c>
      <c r="G154" s="38"/>
      <c r="H154" s="38"/>
      <c r="I154" s="214"/>
      <c r="J154" s="38"/>
      <c r="K154" s="38"/>
      <c r="L154" s="41"/>
      <c r="M154" s="215"/>
      <c r="N154" s="216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178</v>
      </c>
      <c r="AU154" s="19" t="s">
        <v>86</v>
      </c>
    </row>
    <row r="155" spans="2:51" s="13" customFormat="1" ht="10">
      <c r="B155" s="190"/>
      <c r="C155" s="191"/>
      <c r="D155" s="192" t="s">
        <v>165</v>
      </c>
      <c r="E155" s="193" t="s">
        <v>19</v>
      </c>
      <c r="F155" s="194" t="s">
        <v>289</v>
      </c>
      <c r="G155" s="191"/>
      <c r="H155" s="193" t="s">
        <v>19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165</v>
      </c>
      <c r="AU155" s="200" t="s">
        <v>86</v>
      </c>
      <c r="AV155" s="13" t="s">
        <v>84</v>
      </c>
      <c r="AW155" s="13" t="s">
        <v>37</v>
      </c>
      <c r="AX155" s="13" t="s">
        <v>76</v>
      </c>
      <c r="AY155" s="200" t="s">
        <v>157</v>
      </c>
    </row>
    <row r="156" spans="2:51" s="13" customFormat="1" ht="10">
      <c r="B156" s="190"/>
      <c r="C156" s="191"/>
      <c r="D156" s="192" t="s">
        <v>165</v>
      </c>
      <c r="E156" s="193" t="s">
        <v>19</v>
      </c>
      <c r="F156" s="194" t="s">
        <v>1721</v>
      </c>
      <c r="G156" s="191"/>
      <c r="H156" s="193" t="s">
        <v>19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165</v>
      </c>
      <c r="AU156" s="200" t="s">
        <v>86</v>
      </c>
      <c r="AV156" s="13" t="s">
        <v>84</v>
      </c>
      <c r="AW156" s="13" t="s">
        <v>37</v>
      </c>
      <c r="AX156" s="13" t="s">
        <v>76</v>
      </c>
      <c r="AY156" s="200" t="s">
        <v>157</v>
      </c>
    </row>
    <row r="157" spans="2:51" s="13" customFormat="1" ht="10">
      <c r="B157" s="190"/>
      <c r="C157" s="191"/>
      <c r="D157" s="192" t="s">
        <v>165</v>
      </c>
      <c r="E157" s="193" t="s">
        <v>19</v>
      </c>
      <c r="F157" s="194" t="s">
        <v>1730</v>
      </c>
      <c r="G157" s="191"/>
      <c r="H157" s="193" t="s">
        <v>19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165</v>
      </c>
      <c r="AU157" s="200" t="s">
        <v>86</v>
      </c>
      <c r="AV157" s="13" t="s">
        <v>84</v>
      </c>
      <c r="AW157" s="13" t="s">
        <v>37</v>
      </c>
      <c r="AX157" s="13" t="s">
        <v>76</v>
      </c>
      <c r="AY157" s="200" t="s">
        <v>157</v>
      </c>
    </row>
    <row r="158" spans="2:51" s="14" customFormat="1" ht="10">
      <c r="B158" s="201"/>
      <c r="C158" s="202"/>
      <c r="D158" s="192" t="s">
        <v>165</v>
      </c>
      <c r="E158" s="203" t="s">
        <v>19</v>
      </c>
      <c r="F158" s="204" t="s">
        <v>1748</v>
      </c>
      <c r="G158" s="202"/>
      <c r="H158" s="205">
        <v>3.635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165</v>
      </c>
      <c r="AU158" s="211" t="s">
        <v>86</v>
      </c>
      <c r="AV158" s="14" t="s">
        <v>86</v>
      </c>
      <c r="AW158" s="14" t="s">
        <v>37</v>
      </c>
      <c r="AX158" s="14" t="s">
        <v>84</v>
      </c>
      <c r="AY158" s="211" t="s">
        <v>157</v>
      </c>
    </row>
    <row r="159" spans="1:65" s="2" customFormat="1" ht="14.4" customHeight="1">
      <c r="A159" s="36"/>
      <c r="B159" s="37"/>
      <c r="C159" s="176" t="s">
        <v>211</v>
      </c>
      <c r="D159" s="176" t="s">
        <v>159</v>
      </c>
      <c r="E159" s="177" t="s">
        <v>1749</v>
      </c>
      <c r="F159" s="178" t="s">
        <v>1750</v>
      </c>
      <c r="G159" s="179" t="s">
        <v>254</v>
      </c>
      <c r="H159" s="180">
        <v>19.62</v>
      </c>
      <c r="I159" s="181"/>
      <c r="J159" s="182">
        <f>ROUND(I159*H159,2)</f>
        <v>0</v>
      </c>
      <c r="K159" s="183"/>
      <c r="L159" s="41"/>
      <c r="M159" s="184" t="s">
        <v>19</v>
      </c>
      <c r="N159" s="185" t="s">
        <v>47</v>
      </c>
      <c r="O159" s="66"/>
      <c r="P159" s="186">
        <f>O159*H159</f>
        <v>0</v>
      </c>
      <c r="Q159" s="186">
        <v>2.47461</v>
      </c>
      <c r="R159" s="186">
        <f>Q159*H159</f>
        <v>48.55184820000001</v>
      </c>
      <c r="S159" s="186">
        <v>0</v>
      </c>
      <c r="T159" s="18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8" t="s">
        <v>163</v>
      </c>
      <c r="AT159" s="188" t="s">
        <v>159</v>
      </c>
      <c r="AU159" s="188" t="s">
        <v>86</v>
      </c>
      <c r="AY159" s="19" t="s">
        <v>157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9" t="s">
        <v>84</v>
      </c>
      <c r="BK159" s="189">
        <f>ROUND(I159*H159,2)</f>
        <v>0</v>
      </c>
      <c r="BL159" s="19" t="s">
        <v>163</v>
      </c>
      <c r="BM159" s="188" t="s">
        <v>1751</v>
      </c>
    </row>
    <row r="160" spans="1:47" s="2" customFormat="1" ht="10">
      <c r="A160" s="36"/>
      <c r="B160" s="37"/>
      <c r="C160" s="38"/>
      <c r="D160" s="212" t="s">
        <v>178</v>
      </c>
      <c r="E160" s="38"/>
      <c r="F160" s="213" t="s">
        <v>1752</v>
      </c>
      <c r="G160" s="38"/>
      <c r="H160" s="38"/>
      <c r="I160" s="214"/>
      <c r="J160" s="38"/>
      <c r="K160" s="38"/>
      <c r="L160" s="41"/>
      <c r="M160" s="215"/>
      <c r="N160" s="216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178</v>
      </c>
      <c r="AU160" s="19" t="s">
        <v>86</v>
      </c>
    </row>
    <row r="161" spans="2:51" s="13" customFormat="1" ht="10">
      <c r="B161" s="190"/>
      <c r="C161" s="191"/>
      <c r="D161" s="192" t="s">
        <v>165</v>
      </c>
      <c r="E161" s="193" t="s">
        <v>19</v>
      </c>
      <c r="F161" s="194" t="s">
        <v>289</v>
      </c>
      <c r="G161" s="191"/>
      <c r="H161" s="193" t="s">
        <v>19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165</v>
      </c>
      <c r="AU161" s="200" t="s">
        <v>86</v>
      </c>
      <c r="AV161" s="13" t="s">
        <v>84</v>
      </c>
      <c r="AW161" s="13" t="s">
        <v>37</v>
      </c>
      <c r="AX161" s="13" t="s">
        <v>76</v>
      </c>
      <c r="AY161" s="200" t="s">
        <v>157</v>
      </c>
    </row>
    <row r="162" spans="2:51" s="13" customFormat="1" ht="10">
      <c r="B162" s="190"/>
      <c r="C162" s="191"/>
      <c r="D162" s="192" t="s">
        <v>165</v>
      </c>
      <c r="E162" s="193" t="s">
        <v>19</v>
      </c>
      <c r="F162" s="194" t="s">
        <v>1713</v>
      </c>
      <c r="G162" s="191"/>
      <c r="H162" s="193" t="s">
        <v>19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165</v>
      </c>
      <c r="AU162" s="200" t="s">
        <v>86</v>
      </c>
      <c r="AV162" s="13" t="s">
        <v>84</v>
      </c>
      <c r="AW162" s="13" t="s">
        <v>37</v>
      </c>
      <c r="AX162" s="13" t="s">
        <v>76</v>
      </c>
      <c r="AY162" s="200" t="s">
        <v>157</v>
      </c>
    </row>
    <row r="163" spans="2:51" s="14" customFormat="1" ht="10">
      <c r="B163" s="201"/>
      <c r="C163" s="202"/>
      <c r="D163" s="192" t="s">
        <v>165</v>
      </c>
      <c r="E163" s="203" t="s">
        <v>19</v>
      </c>
      <c r="F163" s="204" t="s">
        <v>1753</v>
      </c>
      <c r="G163" s="202"/>
      <c r="H163" s="205">
        <v>19.92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165</v>
      </c>
      <c r="AU163" s="211" t="s">
        <v>86</v>
      </c>
      <c r="AV163" s="14" t="s">
        <v>86</v>
      </c>
      <c r="AW163" s="14" t="s">
        <v>37</v>
      </c>
      <c r="AX163" s="14" t="s">
        <v>76</v>
      </c>
      <c r="AY163" s="211" t="s">
        <v>157</v>
      </c>
    </row>
    <row r="164" spans="2:51" s="14" customFormat="1" ht="10">
      <c r="B164" s="201"/>
      <c r="C164" s="202"/>
      <c r="D164" s="192" t="s">
        <v>165</v>
      </c>
      <c r="E164" s="203" t="s">
        <v>19</v>
      </c>
      <c r="F164" s="204" t="s">
        <v>1754</v>
      </c>
      <c r="G164" s="202"/>
      <c r="H164" s="205">
        <v>-0.3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165</v>
      </c>
      <c r="AU164" s="211" t="s">
        <v>86</v>
      </c>
      <c r="AV164" s="14" t="s">
        <v>86</v>
      </c>
      <c r="AW164" s="14" t="s">
        <v>37</v>
      </c>
      <c r="AX164" s="14" t="s">
        <v>76</v>
      </c>
      <c r="AY164" s="211" t="s">
        <v>157</v>
      </c>
    </row>
    <row r="165" spans="2:51" s="15" customFormat="1" ht="10">
      <c r="B165" s="217"/>
      <c r="C165" s="218"/>
      <c r="D165" s="192" t="s">
        <v>165</v>
      </c>
      <c r="E165" s="219" t="s">
        <v>19</v>
      </c>
      <c r="F165" s="220" t="s">
        <v>183</v>
      </c>
      <c r="G165" s="218"/>
      <c r="H165" s="221">
        <v>19.62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165</v>
      </c>
      <c r="AU165" s="227" t="s">
        <v>86</v>
      </c>
      <c r="AV165" s="15" t="s">
        <v>163</v>
      </c>
      <c r="AW165" s="15" t="s">
        <v>37</v>
      </c>
      <c r="AX165" s="15" t="s">
        <v>84</v>
      </c>
      <c r="AY165" s="227" t="s">
        <v>157</v>
      </c>
    </row>
    <row r="166" spans="1:65" s="2" customFormat="1" ht="14.4" customHeight="1">
      <c r="A166" s="36"/>
      <c r="B166" s="37"/>
      <c r="C166" s="176" t="s">
        <v>221</v>
      </c>
      <c r="D166" s="176" t="s">
        <v>159</v>
      </c>
      <c r="E166" s="177" t="s">
        <v>467</v>
      </c>
      <c r="F166" s="178" t="s">
        <v>468</v>
      </c>
      <c r="G166" s="179" t="s">
        <v>176</v>
      </c>
      <c r="H166" s="180">
        <v>19.73</v>
      </c>
      <c r="I166" s="181"/>
      <c r="J166" s="182">
        <f>ROUND(I166*H166,2)</f>
        <v>0</v>
      </c>
      <c r="K166" s="183"/>
      <c r="L166" s="41"/>
      <c r="M166" s="184" t="s">
        <v>19</v>
      </c>
      <c r="N166" s="185" t="s">
        <v>47</v>
      </c>
      <c r="O166" s="66"/>
      <c r="P166" s="186">
        <f>O166*H166</f>
        <v>0</v>
      </c>
      <c r="Q166" s="186">
        <v>0.00247</v>
      </c>
      <c r="R166" s="186">
        <f>Q166*H166</f>
        <v>0.0487331</v>
      </c>
      <c r="S166" s="186">
        <v>0</v>
      </c>
      <c r="T166" s="187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8" t="s">
        <v>163</v>
      </c>
      <c r="AT166" s="188" t="s">
        <v>159</v>
      </c>
      <c r="AU166" s="188" t="s">
        <v>86</v>
      </c>
      <c r="AY166" s="19" t="s">
        <v>157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9" t="s">
        <v>84</v>
      </c>
      <c r="BK166" s="189">
        <f>ROUND(I166*H166,2)</f>
        <v>0</v>
      </c>
      <c r="BL166" s="19" t="s">
        <v>163</v>
      </c>
      <c r="BM166" s="188" t="s">
        <v>1755</v>
      </c>
    </row>
    <row r="167" spans="1:47" s="2" customFormat="1" ht="10">
      <c r="A167" s="36"/>
      <c r="B167" s="37"/>
      <c r="C167" s="38"/>
      <c r="D167" s="212" t="s">
        <v>178</v>
      </c>
      <c r="E167" s="38"/>
      <c r="F167" s="213" t="s">
        <v>470</v>
      </c>
      <c r="G167" s="38"/>
      <c r="H167" s="38"/>
      <c r="I167" s="214"/>
      <c r="J167" s="38"/>
      <c r="K167" s="38"/>
      <c r="L167" s="41"/>
      <c r="M167" s="215"/>
      <c r="N167" s="216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178</v>
      </c>
      <c r="AU167" s="19" t="s">
        <v>86</v>
      </c>
    </row>
    <row r="168" spans="2:51" s="13" customFormat="1" ht="10">
      <c r="B168" s="190"/>
      <c r="C168" s="191"/>
      <c r="D168" s="192" t="s">
        <v>165</v>
      </c>
      <c r="E168" s="193" t="s">
        <v>19</v>
      </c>
      <c r="F168" s="194" t="s">
        <v>289</v>
      </c>
      <c r="G168" s="191"/>
      <c r="H168" s="193" t="s">
        <v>19</v>
      </c>
      <c r="I168" s="195"/>
      <c r="J168" s="191"/>
      <c r="K168" s="191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165</v>
      </c>
      <c r="AU168" s="200" t="s">
        <v>86</v>
      </c>
      <c r="AV168" s="13" t="s">
        <v>84</v>
      </c>
      <c r="AW168" s="13" t="s">
        <v>37</v>
      </c>
      <c r="AX168" s="13" t="s">
        <v>76</v>
      </c>
      <c r="AY168" s="200" t="s">
        <v>157</v>
      </c>
    </row>
    <row r="169" spans="2:51" s="13" customFormat="1" ht="10">
      <c r="B169" s="190"/>
      <c r="C169" s="191"/>
      <c r="D169" s="192" t="s">
        <v>165</v>
      </c>
      <c r="E169" s="193" t="s">
        <v>19</v>
      </c>
      <c r="F169" s="194" t="s">
        <v>1713</v>
      </c>
      <c r="G169" s="191"/>
      <c r="H169" s="193" t="s">
        <v>19</v>
      </c>
      <c r="I169" s="195"/>
      <c r="J169" s="191"/>
      <c r="K169" s="191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165</v>
      </c>
      <c r="AU169" s="200" t="s">
        <v>86</v>
      </c>
      <c r="AV169" s="13" t="s">
        <v>84</v>
      </c>
      <c r="AW169" s="13" t="s">
        <v>37</v>
      </c>
      <c r="AX169" s="13" t="s">
        <v>76</v>
      </c>
      <c r="AY169" s="200" t="s">
        <v>157</v>
      </c>
    </row>
    <row r="170" spans="2:51" s="13" customFormat="1" ht="10">
      <c r="B170" s="190"/>
      <c r="C170" s="191"/>
      <c r="D170" s="192" t="s">
        <v>165</v>
      </c>
      <c r="E170" s="193" t="s">
        <v>19</v>
      </c>
      <c r="F170" s="194" t="s">
        <v>1721</v>
      </c>
      <c r="G170" s="191"/>
      <c r="H170" s="193" t="s">
        <v>19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165</v>
      </c>
      <c r="AU170" s="200" t="s">
        <v>86</v>
      </c>
      <c r="AV170" s="13" t="s">
        <v>84</v>
      </c>
      <c r="AW170" s="13" t="s">
        <v>37</v>
      </c>
      <c r="AX170" s="13" t="s">
        <v>76</v>
      </c>
      <c r="AY170" s="200" t="s">
        <v>157</v>
      </c>
    </row>
    <row r="171" spans="2:51" s="14" customFormat="1" ht="10">
      <c r="B171" s="201"/>
      <c r="C171" s="202"/>
      <c r="D171" s="192" t="s">
        <v>165</v>
      </c>
      <c r="E171" s="203" t="s">
        <v>19</v>
      </c>
      <c r="F171" s="204" t="s">
        <v>1756</v>
      </c>
      <c r="G171" s="202"/>
      <c r="H171" s="205">
        <v>7.67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165</v>
      </c>
      <c r="AU171" s="211" t="s">
        <v>86</v>
      </c>
      <c r="AV171" s="14" t="s">
        <v>86</v>
      </c>
      <c r="AW171" s="14" t="s">
        <v>37</v>
      </c>
      <c r="AX171" s="14" t="s">
        <v>76</v>
      </c>
      <c r="AY171" s="211" t="s">
        <v>157</v>
      </c>
    </row>
    <row r="172" spans="2:51" s="14" customFormat="1" ht="10">
      <c r="B172" s="201"/>
      <c r="C172" s="202"/>
      <c r="D172" s="192" t="s">
        <v>165</v>
      </c>
      <c r="E172" s="203" t="s">
        <v>19</v>
      </c>
      <c r="F172" s="204" t="s">
        <v>1757</v>
      </c>
      <c r="G172" s="202"/>
      <c r="H172" s="205">
        <v>10.86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165</v>
      </c>
      <c r="AU172" s="211" t="s">
        <v>86</v>
      </c>
      <c r="AV172" s="14" t="s">
        <v>86</v>
      </c>
      <c r="AW172" s="14" t="s">
        <v>37</v>
      </c>
      <c r="AX172" s="14" t="s">
        <v>76</v>
      </c>
      <c r="AY172" s="211" t="s">
        <v>157</v>
      </c>
    </row>
    <row r="173" spans="2:51" s="14" customFormat="1" ht="10">
      <c r="B173" s="201"/>
      <c r="C173" s="202"/>
      <c r="D173" s="192" t="s">
        <v>165</v>
      </c>
      <c r="E173" s="203" t="s">
        <v>19</v>
      </c>
      <c r="F173" s="204" t="s">
        <v>1758</v>
      </c>
      <c r="G173" s="202"/>
      <c r="H173" s="205">
        <v>1.2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165</v>
      </c>
      <c r="AU173" s="211" t="s">
        <v>86</v>
      </c>
      <c r="AV173" s="14" t="s">
        <v>86</v>
      </c>
      <c r="AW173" s="14" t="s">
        <v>37</v>
      </c>
      <c r="AX173" s="14" t="s">
        <v>76</v>
      </c>
      <c r="AY173" s="211" t="s">
        <v>157</v>
      </c>
    </row>
    <row r="174" spans="2:51" s="15" customFormat="1" ht="10">
      <c r="B174" s="217"/>
      <c r="C174" s="218"/>
      <c r="D174" s="192" t="s">
        <v>165</v>
      </c>
      <c r="E174" s="219" t="s">
        <v>19</v>
      </c>
      <c r="F174" s="220" t="s">
        <v>183</v>
      </c>
      <c r="G174" s="218"/>
      <c r="H174" s="221">
        <v>19.73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165</v>
      </c>
      <c r="AU174" s="227" t="s">
        <v>86</v>
      </c>
      <c r="AV174" s="15" t="s">
        <v>163</v>
      </c>
      <c r="AW174" s="15" t="s">
        <v>37</v>
      </c>
      <c r="AX174" s="15" t="s">
        <v>84</v>
      </c>
      <c r="AY174" s="227" t="s">
        <v>157</v>
      </c>
    </row>
    <row r="175" spans="1:65" s="2" customFormat="1" ht="14.4" customHeight="1">
      <c r="A175" s="36"/>
      <c r="B175" s="37"/>
      <c r="C175" s="176" t="s">
        <v>232</v>
      </c>
      <c r="D175" s="176" t="s">
        <v>159</v>
      </c>
      <c r="E175" s="177" t="s">
        <v>475</v>
      </c>
      <c r="F175" s="178" t="s">
        <v>476</v>
      </c>
      <c r="G175" s="179" t="s">
        <v>176</v>
      </c>
      <c r="H175" s="180">
        <v>19.73</v>
      </c>
      <c r="I175" s="181"/>
      <c r="J175" s="182">
        <f>ROUND(I175*H175,2)</f>
        <v>0</v>
      </c>
      <c r="K175" s="183"/>
      <c r="L175" s="41"/>
      <c r="M175" s="184" t="s">
        <v>19</v>
      </c>
      <c r="N175" s="185" t="s">
        <v>47</v>
      </c>
      <c r="O175" s="66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8" t="s">
        <v>163</v>
      </c>
      <c r="AT175" s="188" t="s">
        <v>159</v>
      </c>
      <c r="AU175" s="188" t="s">
        <v>86</v>
      </c>
      <c r="AY175" s="19" t="s">
        <v>157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9" t="s">
        <v>84</v>
      </c>
      <c r="BK175" s="189">
        <f>ROUND(I175*H175,2)</f>
        <v>0</v>
      </c>
      <c r="BL175" s="19" t="s">
        <v>163</v>
      </c>
      <c r="BM175" s="188" t="s">
        <v>1759</v>
      </c>
    </row>
    <row r="176" spans="1:47" s="2" customFormat="1" ht="10">
      <c r="A176" s="36"/>
      <c r="B176" s="37"/>
      <c r="C176" s="38"/>
      <c r="D176" s="212" t="s">
        <v>178</v>
      </c>
      <c r="E176" s="38"/>
      <c r="F176" s="213" t="s">
        <v>478</v>
      </c>
      <c r="G176" s="38"/>
      <c r="H176" s="38"/>
      <c r="I176" s="214"/>
      <c r="J176" s="38"/>
      <c r="K176" s="38"/>
      <c r="L176" s="41"/>
      <c r="M176" s="215"/>
      <c r="N176" s="216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178</v>
      </c>
      <c r="AU176" s="19" t="s">
        <v>86</v>
      </c>
    </row>
    <row r="177" spans="2:51" s="13" customFormat="1" ht="10">
      <c r="B177" s="190"/>
      <c r="C177" s="191"/>
      <c r="D177" s="192" t="s">
        <v>165</v>
      </c>
      <c r="E177" s="193" t="s">
        <v>19</v>
      </c>
      <c r="F177" s="194" t="s">
        <v>289</v>
      </c>
      <c r="G177" s="191"/>
      <c r="H177" s="193" t="s">
        <v>19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165</v>
      </c>
      <c r="AU177" s="200" t="s">
        <v>86</v>
      </c>
      <c r="AV177" s="13" t="s">
        <v>84</v>
      </c>
      <c r="AW177" s="13" t="s">
        <v>37</v>
      </c>
      <c r="AX177" s="13" t="s">
        <v>76</v>
      </c>
      <c r="AY177" s="200" t="s">
        <v>157</v>
      </c>
    </row>
    <row r="178" spans="2:51" s="13" customFormat="1" ht="10">
      <c r="B178" s="190"/>
      <c r="C178" s="191"/>
      <c r="D178" s="192" t="s">
        <v>165</v>
      </c>
      <c r="E178" s="193" t="s">
        <v>19</v>
      </c>
      <c r="F178" s="194" t="s">
        <v>1713</v>
      </c>
      <c r="G178" s="191"/>
      <c r="H178" s="193" t="s">
        <v>19</v>
      </c>
      <c r="I178" s="195"/>
      <c r="J178" s="191"/>
      <c r="K178" s="191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165</v>
      </c>
      <c r="AU178" s="200" t="s">
        <v>86</v>
      </c>
      <c r="AV178" s="13" t="s">
        <v>84</v>
      </c>
      <c r="AW178" s="13" t="s">
        <v>37</v>
      </c>
      <c r="AX178" s="13" t="s">
        <v>76</v>
      </c>
      <c r="AY178" s="200" t="s">
        <v>157</v>
      </c>
    </row>
    <row r="179" spans="2:51" s="14" customFormat="1" ht="10">
      <c r="B179" s="201"/>
      <c r="C179" s="202"/>
      <c r="D179" s="192" t="s">
        <v>165</v>
      </c>
      <c r="E179" s="203" t="s">
        <v>19</v>
      </c>
      <c r="F179" s="204" t="s">
        <v>1760</v>
      </c>
      <c r="G179" s="202"/>
      <c r="H179" s="205">
        <v>19.73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165</v>
      </c>
      <c r="AU179" s="211" t="s">
        <v>86</v>
      </c>
      <c r="AV179" s="14" t="s">
        <v>86</v>
      </c>
      <c r="AW179" s="14" t="s">
        <v>37</v>
      </c>
      <c r="AX179" s="14" t="s">
        <v>84</v>
      </c>
      <c r="AY179" s="211" t="s">
        <v>157</v>
      </c>
    </row>
    <row r="180" spans="1:65" s="2" customFormat="1" ht="14.4" customHeight="1">
      <c r="A180" s="36"/>
      <c r="B180" s="37"/>
      <c r="C180" s="176" t="s">
        <v>244</v>
      </c>
      <c r="D180" s="176" t="s">
        <v>159</v>
      </c>
      <c r="E180" s="177" t="s">
        <v>481</v>
      </c>
      <c r="F180" s="178" t="s">
        <v>482</v>
      </c>
      <c r="G180" s="179" t="s">
        <v>483</v>
      </c>
      <c r="H180" s="180">
        <v>3.038</v>
      </c>
      <c r="I180" s="181"/>
      <c r="J180" s="182">
        <f>ROUND(I180*H180,2)</f>
        <v>0</v>
      </c>
      <c r="K180" s="183"/>
      <c r="L180" s="41"/>
      <c r="M180" s="184" t="s">
        <v>19</v>
      </c>
      <c r="N180" s="185" t="s">
        <v>47</v>
      </c>
      <c r="O180" s="66"/>
      <c r="P180" s="186">
        <f>O180*H180</f>
        <v>0</v>
      </c>
      <c r="Q180" s="186">
        <v>1.06062</v>
      </c>
      <c r="R180" s="186">
        <f>Q180*H180</f>
        <v>3.2221635599999994</v>
      </c>
      <c r="S180" s="186">
        <v>0</v>
      </c>
      <c r="T180" s="187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8" t="s">
        <v>163</v>
      </c>
      <c r="AT180" s="188" t="s">
        <v>159</v>
      </c>
      <c r="AU180" s="188" t="s">
        <v>86</v>
      </c>
      <c r="AY180" s="19" t="s">
        <v>157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9" t="s">
        <v>84</v>
      </c>
      <c r="BK180" s="189">
        <f>ROUND(I180*H180,2)</f>
        <v>0</v>
      </c>
      <c r="BL180" s="19" t="s">
        <v>163</v>
      </c>
      <c r="BM180" s="188" t="s">
        <v>1761</v>
      </c>
    </row>
    <row r="181" spans="1:47" s="2" customFormat="1" ht="10">
      <c r="A181" s="36"/>
      <c r="B181" s="37"/>
      <c r="C181" s="38"/>
      <c r="D181" s="212" t="s">
        <v>178</v>
      </c>
      <c r="E181" s="38"/>
      <c r="F181" s="213" t="s">
        <v>485</v>
      </c>
      <c r="G181" s="38"/>
      <c r="H181" s="38"/>
      <c r="I181" s="214"/>
      <c r="J181" s="38"/>
      <c r="K181" s="38"/>
      <c r="L181" s="41"/>
      <c r="M181" s="215"/>
      <c r="N181" s="216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178</v>
      </c>
      <c r="AU181" s="19" t="s">
        <v>86</v>
      </c>
    </row>
    <row r="182" spans="2:51" s="13" customFormat="1" ht="10">
      <c r="B182" s="190"/>
      <c r="C182" s="191"/>
      <c r="D182" s="192" t="s">
        <v>165</v>
      </c>
      <c r="E182" s="193" t="s">
        <v>19</v>
      </c>
      <c r="F182" s="194" t="s">
        <v>289</v>
      </c>
      <c r="G182" s="191"/>
      <c r="H182" s="193" t="s">
        <v>19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165</v>
      </c>
      <c r="AU182" s="200" t="s">
        <v>86</v>
      </c>
      <c r="AV182" s="13" t="s">
        <v>84</v>
      </c>
      <c r="AW182" s="13" t="s">
        <v>37</v>
      </c>
      <c r="AX182" s="13" t="s">
        <v>76</v>
      </c>
      <c r="AY182" s="200" t="s">
        <v>157</v>
      </c>
    </row>
    <row r="183" spans="2:51" s="13" customFormat="1" ht="10">
      <c r="B183" s="190"/>
      <c r="C183" s="191"/>
      <c r="D183" s="192" t="s">
        <v>165</v>
      </c>
      <c r="E183" s="193" t="s">
        <v>19</v>
      </c>
      <c r="F183" s="194" t="s">
        <v>1713</v>
      </c>
      <c r="G183" s="191"/>
      <c r="H183" s="193" t="s">
        <v>19</v>
      </c>
      <c r="I183" s="195"/>
      <c r="J183" s="191"/>
      <c r="K183" s="191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165</v>
      </c>
      <c r="AU183" s="200" t="s">
        <v>86</v>
      </c>
      <c r="AV183" s="13" t="s">
        <v>84</v>
      </c>
      <c r="AW183" s="13" t="s">
        <v>37</v>
      </c>
      <c r="AX183" s="13" t="s">
        <v>76</v>
      </c>
      <c r="AY183" s="200" t="s">
        <v>157</v>
      </c>
    </row>
    <row r="184" spans="2:51" s="13" customFormat="1" ht="10">
      <c r="B184" s="190"/>
      <c r="C184" s="191"/>
      <c r="D184" s="192" t="s">
        <v>165</v>
      </c>
      <c r="E184" s="193" t="s">
        <v>19</v>
      </c>
      <c r="F184" s="194" t="s">
        <v>1721</v>
      </c>
      <c r="G184" s="191"/>
      <c r="H184" s="193" t="s">
        <v>19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165</v>
      </c>
      <c r="AU184" s="200" t="s">
        <v>86</v>
      </c>
      <c r="AV184" s="13" t="s">
        <v>84</v>
      </c>
      <c r="AW184" s="13" t="s">
        <v>37</v>
      </c>
      <c r="AX184" s="13" t="s">
        <v>76</v>
      </c>
      <c r="AY184" s="200" t="s">
        <v>157</v>
      </c>
    </row>
    <row r="185" spans="2:51" s="13" customFormat="1" ht="10">
      <c r="B185" s="190"/>
      <c r="C185" s="191"/>
      <c r="D185" s="192" t="s">
        <v>165</v>
      </c>
      <c r="E185" s="193" t="s">
        <v>19</v>
      </c>
      <c r="F185" s="194" t="s">
        <v>1713</v>
      </c>
      <c r="G185" s="191"/>
      <c r="H185" s="193" t="s">
        <v>19</v>
      </c>
      <c r="I185" s="195"/>
      <c r="J185" s="191"/>
      <c r="K185" s="191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165</v>
      </c>
      <c r="AU185" s="200" t="s">
        <v>86</v>
      </c>
      <c r="AV185" s="13" t="s">
        <v>84</v>
      </c>
      <c r="AW185" s="13" t="s">
        <v>37</v>
      </c>
      <c r="AX185" s="13" t="s">
        <v>76</v>
      </c>
      <c r="AY185" s="200" t="s">
        <v>157</v>
      </c>
    </row>
    <row r="186" spans="2:51" s="13" customFormat="1" ht="10">
      <c r="B186" s="190"/>
      <c r="C186" s="191"/>
      <c r="D186" s="192" t="s">
        <v>165</v>
      </c>
      <c r="E186" s="193" t="s">
        <v>19</v>
      </c>
      <c r="F186" s="194" t="s">
        <v>1762</v>
      </c>
      <c r="G186" s="191"/>
      <c r="H186" s="193" t="s">
        <v>19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165</v>
      </c>
      <c r="AU186" s="200" t="s">
        <v>86</v>
      </c>
      <c r="AV186" s="13" t="s">
        <v>84</v>
      </c>
      <c r="AW186" s="13" t="s">
        <v>37</v>
      </c>
      <c r="AX186" s="13" t="s">
        <v>76</v>
      </c>
      <c r="AY186" s="200" t="s">
        <v>157</v>
      </c>
    </row>
    <row r="187" spans="2:51" s="14" customFormat="1" ht="10">
      <c r="B187" s="201"/>
      <c r="C187" s="202"/>
      <c r="D187" s="192" t="s">
        <v>165</v>
      </c>
      <c r="E187" s="203" t="s">
        <v>19</v>
      </c>
      <c r="F187" s="204" t="s">
        <v>1763</v>
      </c>
      <c r="G187" s="202"/>
      <c r="H187" s="205">
        <v>2.747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165</v>
      </c>
      <c r="AU187" s="211" t="s">
        <v>86</v>
      </c>
      <c r="AV187" s="14" t="s">
        <v>86</v>
      </c>
      <c r="AW187" s="14" t="s">
        <v>37</v>
      </c>
      <c r="AX187" s="14" t="s">
        <v>76</v>
      </c>
      <c r="AY187" s="211" t="s">
        <v>157</v>
      </c>
    </row>
    <row r="188" spans="2:51" s="13" customFormat="1" ht="10">
      <c r="B188" s="190"/>
      <c r="C188" s="191"/>
      <c r="D188" s="192" t="s">
        <v>165</v>
      </c>
      <c r="E188" s="193" t="s">
        <v>19</v>
      </c>
      <c r="F188" s="194" t="s">
        <v>1721</v>
      </c>
      <c r="G188" s="191"/>
      <c r="H188" s="193" t="s">
        <v>19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165</v>
      </c>
      <c r="AU188" s="200" t="s">
        <v>86</v>
      </c>
      <c r="AV188" s="13" t="s">
        <v>84</v>
      </c>
      <c r="AW188" s="13" t="s">
        <v>37</v>
      </c>
      <c r="AX188" s="13" t="s">
        <v>76</v>
      </c>
      <c r="AY188" s="200" t="s">
        <v>157</v>
      </c>
    </row>
    <row r="189" spans="2:51" s="13" customFormat="1" ht="10">
      <c r="B189" s="190"/>
      <c r="C189" s="191"/>
      <c r="D189" s="192" t="s">
        <v>165</v>
      </c>
      <c r="E189" s="193" t="s">
        <v>19</v>
      </c>
      <c r="F189" s="194" t="s">
        <v>1730</v>
      </c>
      <c r="G189" s="191"/>
      <c r="H189" s="193" t="s">
        <v>19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165</v>
      </c>
      <c r="AU189" s="200" t="s">
        <v>86</v>
      </c>
      <c r="AV189" s="13" t="s">
        <v>84</v>
      </c>
      <c r="AW189" s="13" t="s">
        <v>37</v>
      </c>
      <c r="AX189" s="13" t="s">
        <v>76</v>
      </c>
      <c r="AY189" s="200" t="s">
        <v>157</v>
      </c>
    </row>
    <row r="190" spans="2:51" s="14" customFormat="1" ht="10">
      <c r="B190" s="201"/>
      <c r="C190" s="202"/>
      <c r="D190" s="192" t="s">
        <v>165</v>
      </c>
      <c r="E190" s="203" t="s">
        <v>19</v>
      </c>
      <c r="F190" s="204" t="s">
        <v>1764</v>
      </c>
      <c r="G190" s="202"/>
      <c r="H190" s="205">
        <v>0.291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165</v>
      </c>
      <c r="AU190" s="211" t="s">
        <v>86</v>
      </c>
      <c r="AV190" s="14" t="s">
        <v>86</v>
      </c>
      <c r="AW190" s="14" t="s">
        <v>37</v>
      </c>
      <c r="AX190" s="14" t="s">
        <v>76</v>
      </c>
      <c r="AY190" s="211" t="s">
        <v>157</v>
      </c>
    </row>
    <row r="191" spans="2:51" s="15" customFormat="1" ht="10">
      <c r="B191" s="217"/>
      <c r="C191" s="218"/>
      <c r="D191" s="192" t="s">
        <v>165</v>
      </c>
      <c r="E191" s="219" t="s">
        <v>19</v>
      </c>
      <c r="F191" s="220" t="s">
        <v>183</v>
      </c>
      <c r="G191" s="218"/>
      <c r="H191" s="221">
        <v>3.038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165</v>
      </c>
      <c r="AU191" s="227" t="s">
        <v>86</v>
      </c>
      <c r="AV191" s="15" t="s">
        <v>163</v>
      </c>
      <c r="AW191" s="15" t="s">
        <v>37</v>
      </c>
      <c r="AX191" s="15" t="s">
        <v>84</v>
      </c>
      <c r="AY191" s="227" t="s">
        <v>157</v>
      </c>
    </row>
    <row r="192" spans="1:65" s="2" customFormat="1" ht="14.4" customHeight="1">
      <c r="A192" s="36"/>
      <c r="B192" s="37"/>
      <c r="C192" s="176" t="s">
        <v>251</v>
      </c>
      <c r="D192" s="176" t="s">
        <v>159</v>
      </c>
      <c r="E192" s="177" t="s">
        <v>1765</v>
      </c>
      <c r="F192" s="178" t="s">
        <v>1766</v>
      </c>
      <c r="G192" s="179" t="s">
        <v>254</v>
      </c>
      <c r="H192" s="180">
        <v>18.829</v>
      </c>
      <c r="I192" s="181"/>
      <c r="J192" s="182">
        <f>ROUND(I192*H192,2)</f>
        <v>0</v>
      </c>
      <c r="K192" s="183"/>
      <c r="L192" s="41"/>
      <c r="M192" s="184" t="s">
        <v>19</v>
      </c>
      <c r="N192" s="185" t="s">
        <v>47</v>
      </c>
      <c r="O192" s="66"/>
      <c r="P192" s="186">
        <f>O192*H192</f>
        <v>0</v>
      </c>
      <c r="Q192" s="186">
        <v>2.4745</v>
      </c>
      <c r="R192" s="186">
        <f>Q192*H192</f>
        <v>46.5923605</v>
      </c>
      <c r="S192" s="186">
        <v>0</v>
      </c>
      <c r="T192" s="187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8" t="s">
        <v>163</v>
      </c>
      <c r="AT192" s="188" t="s">
        <v>159</v>
      </c>
      <c r="AU192" s="188" t="s">
        <v>86</v>
      </c>
      <c r="AY192" s="19" t="s">
        <v>157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19" t="s">
        <v>84</v>
      </c>
      <c r="BK192" s="189">
        <f>ROUND(I192*H192,2)</f>
        <v>0</v>
      </c>
      <c r="BL192" s="19" t="s">
        <v>163</v>
      </c>
      <c r="BM192" s="188" t="s">
        <v>1767</v>
      </c>
    </row>
    <row r="193" spans="1:47" s="2" customFormat="1" ht="10">
      <c r="A193" s="36"/>
      <c r="B193" s="37"/>
      <c r="C193" s="38"/>
      <c r="D193" s="212" t="s">
        <v>178</v>
      </c>
      <c r="E193" s="38"/>
      <c r="F193" s="213" t="s">
        <v>1768</v>
      </c>
      <c r="G193" s="38"/>
      <c r="H193" s="38"/>
      <c r="I193" s="214"/>
      <c r="J193" s="38"/>
      <c r="K193" s="38"/>
      <c r="L193" s="41"/>
      <c r="M193" s="215"/>
      <c r="N193" s="216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178</v>
      </c>
      <c r="AU193" s="19" t="s">
        <v>86</v>
      </c>
    </row>
    <row r="194" spans="2:51" s="13" customFormat="1" ht="10">
      <c r="B194" s="190"/>
      <c r="C194" s="191"/>
      <c r="D194" s="192" t="s">
        <v>165</v>
      </c>
      <c r="E194" s="193" t="s">
        <v>19</v>
      </c>
      <c r="F194" s="194" t="s">
        <v>289</v>
      </c>
      <c r="G194" s="191"/>
      <c r="H194" s="193" t="s">
        <v>19</v>
      </c>
      <c r="I194" s="195"/>
      <c r="J194" s="191"/>
      <c r="K194" s="191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165</v>
      </c>
      <c r="AU194" s="200" t="s">
        <v>86</v>
      </c>
      <c r="AV194" s="13" t="s">
        <v>84</v>
      </c>
      <c r="AW194" s="13" t="s">
        <v>37</v>
      </c>
      <c r="AX194" s="13" t="s">
        <v>76</v>
      </c>
      <c r="AY194" s="200" t="s">
        <v>157</v>
      </c>
    </row>
    <row r="195" spans="2:51" s="13" customFormat="1" ht="10">
      <c r="B195" s="190"/>
      <c r="C195" s="191"/>
      <c r="D195" s="192" t="s">
        <v>165</v>
      </c>
      <c r="E195" s="193" t="s">
        <v>19</v>
      </c>
      <c r="F195" s="194" t="s">
        <v>1713</v>
      </c>
      <c r="G195" s="191"/>
      <c r="H195" s="193" t="s">
        <v>19</v>
      </c>
      <c r="I195" s="195"/>
      <c r="J195" s="191"/>
      <c r="K195" s="191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165</v>
      </c>
      <c r="AU195" s="200" t="s">
        <v>86</v>
      </c>
      <c r="AV195" s="13" t="s">
        <v>84</v>
      </c>
      <c r="AW195" s="13" t="s">
        <v>37</v>
      </c>
      <c r="AX195" s="13" t="s">
        <v>76</v>
      </c>
      <c r="AY195" s="200" t="s">
        <v>157</v>
      </c>
    </row>
    <row r="196" spans="2:51" s="14" customFormat="1" ht="10">
      <c r="B196" s="201"/>
      <c r="C196" s="202"/>
      <c r="D196" s="192" t="s">
        <v>165</v>
      </c>
      <c r="E196" s="203" t="s">
        <v>19</v>
      </c>
      <c r="F196" s="204" t="s">
        <v>1769</v>
      </c>
      <c r="G196" s="202"/>
      <c r="H196" s="205">
        <v>18.354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165</v>
      </c>
      <c r="AU196" s="211" t="s">
        <v>86</v>
      </c>
      <c r="AV196" s="14" t="s">
        <v>86</v>
      </c>
      <c r="AW196" s="14" t="s">
        <v>37</v>
      </c>
      <c r="AX196" s="14" t="s">
        <v>76</v>
      </c>
      <c r="AY196" s="211" t="s">
        <v>157</v>
      </c>
    </row>
    <row r="197" spans="2:51" s="14" customFormat="1" ht="10">
      <c r="B197" s="201"/>
      <c r="C197" s="202"/>
      <c r="D197" s="192" t="s">
        <v>165</v>
      </c>
      <c r="E197" s="203" t="s">
        <v>19</v>
      </c>
      <c r="F197" s="204" t="s">
        <v>1770</v>
      </c>
      <c r="G197" s="202"/>
      <c r="H197" s="205">
        <v>0.312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165</v>
      </c>
      <c r="AU197" s="211" t="s">
        <v>86</v>
      </c>
      <c r="AV197" s="14" t="s">
        <v>86</v>
      </c>
      <c r="AW197" s="14" t="s">
        <v>37</v>
      </c>
      <c r="AX197" s="14" t="s">
        <v>76</v>
      </c>
      <c r="AY197" s="211" t="s">
        <v>157</v>
      </c>
    </row>
    <row r="198" spans="2:51" s="14" customFormat="1" ht="10">
      <c r="B198" s="201"/>
      <c r="C198" s="202"/>
      <c r="D198" s="192" t="s">
        <v>165</v>
      </c>
      <c r="E198" s="203" t="s">
        <v>19</v>
      </c>
      <c r="F198" s="204" t="s">
        <v>1771</v>
      </c>
      <c r="G198" s="202"/>
      <c r="H198" s="205">
        <v>0.022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165</v>
      </c>
      <c r="AU198" s="211" t="s">
        <v>86</v>
      </c>
      <c r="AV198" s="14" t="s">
        <v>86</v>
      </c>
      <c r="AW198" s="14" t="s">
        <v>37</v>
      </c>
      <c r="AX198" s="14" t="s">
        <v>76</v>
      </c>
      <c r="AY198" s="211" t="s">
        <v>157</v>
      </c>
    </row>
    <row r="199" spans="2:51" s="14" customFormat="1" ht="10">
      <c r="B199" s="201"/>
      <c r="C199" s="202"/>
      <c r="D199" s="192" t="s">
        <v>165</v>
      </c>
      <c r="E199" s="203" t="s">
        <v>19</v>
      </c>
      <c r="F199" s="204" t="s">
        <v>1772</v>
      </c>
      <c r="G199" s="202"/>
      <c r="H199" s="205">
        <v>0.141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165</v>
      </c>
      <c r="AU199" s="211" t="s">
        <v>86</v>
      </c>
      <c r="AV199" s="14" t="s">
        <v>86</v>
      </c>
      <c r="AW199" s="14" t="s">
        <v>37</v>
      </c>
      <c r="AX199" s="14" t="s">
        <v>76</v>
      </c>
      <c r="AY199" s="211" t="s">
        <v>157</v>
      </c>
    </row>
    <row r="200" spans="2:51" s="15" customFormat="1" ht="10">
      <c r="B200" s="217"/>
      <c r="C200" s="218"/>
      <c r="D200" s="192" t="s">
        <v>165</v>
      </c>
      <c r="E200" s="219" t="s">
        <v>19</v>
      </c>
      <c r="F200" s="220" t="s">
        <v>183</v>
      </c>
      <c r="G200" s="218"/>
      <c r="H200" s="221">
        <v>18.829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165</v>
      </c>
      <c r="AU200" s="227" t="s">
        <v>86</v>
      </c>
      <c r="AV200" s="15" t="s">
        <v>163</v>
      </c>
      <c r="AW200" s="15" t="s">
        <v>37</v>
      </c>
      <c r="AX200" s="15" t="s">
        <v>84</v>
      </c>
      <c r="AY200" s="227" t="s">
        <v>157</v>
      </c>
    </row>
    <row r="201" spans="1:65" s="2" customFormat="1" ht="14.4" customHeight="1">
      <c r="A201" s="36"/>
      <c r="B201" s="37"/>
      <c r="C201" s="176" t="s">
        <v>261</v>
      </c>
      <c r="D201" s="176" t="s">
        <v>159</v>
      </c>
      <c r="E201" s="177" t="s">
        <v>552</v>
      </c>
      <c r="F201" s="178" t="s">
        <v>553</v>
      </c>
      <c r="G201" s="179" t="s">
        <v>176</v>
      </c>
      <c r="H201" s="180">
        <v>126.068</v>
      </c>
      <c r="I201" s="181"/>
      <c r="J201" s="182">
        <f>ROUND(I201*H201,2)</f>
        <v>0</v>
      </c>
      <c r="K201" s="183"/>
      <c r="L201" s="41"/>
      <c r="M201" s="184" t="s">
        <v>19</v>
      </c>
      <c r="N201" s="185" t="s">
        <v>47</v>
      </c>
      <c r="O201" s="66"/>
      <c r="P201" s="186">
        <f>O201*H201</f>
        <v>0</v>
      </c>
      <c r="Q201" s="186">
        <v>0.00275</v>
      </c>
      <c r="R201" s="186">
        <f>Q201*H201</f>
        <v>0.34668699999999997</v>
      </c>
      <c r="S201" s="186">
        <v>0</v>
      </c>
      <c r="T201" s="187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8" t="s">
        <v>163</v>
      </c>
      <c r="AT201" s="188" t="s">
        <v>159</v>
      </c>
      <c r="AU201" s="188" t="s">
        <v>86</v>
      </c>
      <c r="AY201" s="19" t="s">
        <v>157</v>
      </c>
      <c r="BE201" s="189">
        <f>IF(N201="základní",J201,0)</f>
        <v>0</v>
      </c>
      <c r="BF201" s="189">
        <f>IF(N201="snížená",J201,0)</f>
        <v>0</v>
      </c>
      <c r="BG201" s="189">
        <f>IF(N201="zákl. přenesená",J201,0)</f>
        <v>0</v>
      </c>
      <c r="BH201" s="189">
        <f>IF(N201="sníž. přenesená",J201,0)</f>
        <v>0</v>
      </c>
      <c r="BI201" s="189">
        <f>IF(N201="nulová",J201,0)</f>
        <v>0</v>
      </c>
      <c r="BJ201" s="19" t="s">
        <v>84</v>
      </c>
      <c r="BK201" s="189">
        <f>ROUND(I201*H201,2)</f>
        <v>0</v>
      </c>
      <c r="BL201" s="19" t="s">
        <v>163</v>
      </c>
      <c r="BM201" s="188" t="s">
        <v>1773</v>
      </c>
    </row>
    <row r="202" spans="1:47" s="2" customFormat="1" ht="10">
      <c r="A202" s="36"/>
      <c r="B202" s="37"/>
      <c r="C202" s="38"/>
      <c r="D202" s="212" t="s">
        <v>178</v>
      </c>
      <c r="E202" s="38"/>
      <c r="F202" s="213" t="s">
        <v>555</v>
      </c>
      <c r="G202" s="38"/>
      <c r="H202" s="38"/>
      <c r="I202" s="214"/>
      <c r="J202" s="38"/>
      <c r="K202" s="38"/>
      <c r="L202" s="41"/>
      <c r="M202" s="215"/>
      <c r="N202" s="216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178</v>
      </c>
      <c r="AU202" s="19" t="s">
        <v>86</v>
      </c>
    </row>
    <row r="203" spans="2:51" s="13" customFormat="1" ht="10">
      <c r="B203" s="190"/>
      <c r="C203" s="191"/>
      <c r="D203" s="192" t="s">
        <v>165</v>
      </c>
      <c r="E203" s="193" t="s">
        <v>19</v>
      </c>
      <c r="F203" s="194" t="s">
        <v>289</v>
      </c>
      <c r="G203" s="191"/>
      <c r="H203" s="193" t="s">
        <v>19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165</v>
      </c>
      <c r="AU203" s="200" t="s">
        <v>86</v>
      </c>
      <c r="AV203" s="13" t="s">
        <v>84</v>
      </c>
      <c r="AW203" s="13" t="s">
        <v>37</v>
      </c>
      <c r="AX203" s="13" t="s">
        <v>76</v>
      </c>
      <c r="AY203" s="200" t="s">
        <v>157</v>
      </c>
    </row>
    <row r="204" spans="2:51" s="13" customFormat="1" ht="10">
      <c r="B204" s="190"/>
      <c r="C204" s="191"/>
      <c r="D204" s="192" t="s">
        <v>165</v>
      </c>
      <c r="E204" s="193" t="s">
        <v>19</v>
      </c>
      <c r="F204" s="194" t="s">
        <v>1713</v>
      </c>
      <c r="G204" s="191"/>
      <c r="H204" s="193" t="s">
        <v>19</v>
      </c>
      <c r="I204" s="195"/>
      <c r="J204" s="191"/>
      <c r="K204" s="191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165</v>
      </c>
      <c r="AU204" s="200" t="s">
        <v>86</v>
      </c>
      <c r="AV204" s="13" t="s">
        <v>84</v>
      </c>
      <c r="AW204" s="13" t="s">
        <v>37</v>
      </c>
      <c r="AX204" s="13" t="s">
        <v>76</v>
      </c>
      <c r="AY204" s="200" t="s">
        <v>157</v>
      </c>
    </row>
    <row r="205" spans="2:51" s="14" customFormat="1" ht="10">
      <c r="B205" s="201"/>
      <c r="C205" s="202"/>
      <c r="D205" s="192" t="s">
        <v>165</v>
      </c>
      <c r="E205" s="203" t="s">
        <v>19</v>
      </c>
      <c r="F205" s="204" t="s">
        <v>1774</v>
      </c>
      <c r="G205" s="202"/>
      <c r="H205" s="205">
        <v>122.36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165</v>
      </c>
      <c r="AU205" s="211" t="s">
        <v>86</v>
      </c>
      <c r="AV205" s="14" t="s">
        <v>86</v>
      </c>
      <c r="AW205" s="14" t="s">
        <v>37</v>
      </c>
      <c r="AX205" s="14" t="s">
        <v>76</v>
      </c>
      <c r="AY205" s="211" t="s">
        <v>157</v>
      </c>
    </row>
    <row r="206" spans="2:51" s="14" customFormat="1" ht="10">
      <c r="B206" s="201"/>
      <c r="C206" s="202"/>
      <c r="D206" s="192" t="s">
        <v>165</v>
      </c>
      <c r="E206" s="203" t="s">
        <v>19</v>
      </c>
      <c r="F206" s="204" t="s">
        <v>1775</v>
      </c>
      <c r="G206" s="202"/>
      <c r="H206" s="205">
        <v>2.08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165</v>
      </c>
      <c r="AU206" s="211" t="s">
        <v>86</v>
      </c>
      <c r="AV206" s="14" t="s">
        <v>86</v>
      </c>
      <c r="AW206" s="14" t="s">
        <v>37</v>
      </c>
      <c r="AX206" s="14" t="s">
        <v>76</v>
      </c>
      <c r="AY206" s="211" t="s">
        <v>157</v>
      </c>
    </row>
    <row r="207" spans="2:51" s="14" customFormat="1" ht="10">
      <c r="B207" s="201"/>
      <c r="C207" s="202"/>
      <c r="D207" s="192" t="s">
        <v>165</v>
      </c>
      <c r="E207" s="203" t="s">
        <v>19</v>
      </c>
      <c r="F207" s="204" t="s">
        <v>1776</v>
      </c>
      <c r="G207" s="202"/>
      <c r="H207" s="205">
        <v>0.22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165</v>
      </c>
      <c r="AU207" s="211" t="s">
        <v>86</v>
      </c>
      <c r="AV207" s="14" t="s">
        <v>86</v>
      </c>
      <c r="AW207" s="14" t="s">
        <v>37</v>
      </c>
      <c r="AX207" s="14" t="s">
        <v>76</v>
      </c>
      <c r="AY207" s="211" t="s">
        <v>157</v>
      </c>
    </row>
    <row r="208" spans="2:51" s="14" customFormat="1" ht="10">
      <c r="B208" s="201"/>
      <c r="C208" s="202"/>
      <c r="D208" s="192" t="s">
        <v>165</v>
      </c>
      <c r="E208" s="203" t="s">
        <v>19</v>
      </c>
      <c r="F208" s="204" t="s">
        <v>1777</v>
      </c>
      <c r="G208" s="202"/>
      <c r="H208" s="205">
        <v>1.408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165</v>
      </c>
      <c r="AU208" s="211" t="s">
        <v>86</v>
      </c>
      <c r="AV208" s="14" t="s">
        <v>86</v>
      </c>
      <c r="AW208" s="14" t="s">
        <v>37</v>
      </c>
      <c r="AX208" s="14" t="s">
        <v>76</v>
      </c>
      <c r="AY208" s="211" t="s">
        <v>157</v>
      </c>
    </row>
    <row r="209" spans="2:51" s="15" customFormat="1" ht="10">
      <c r="B209" s="217"/>
      <c r="C209" s="218"/>
      <c r="D209" s="192" t="s">
        <v>165</v>
      </c>
      <c r="E209" s="219" t="s">
        <v>19</v>
      </c>
      <c r="F209" s="220" t="s">
        <v>183</v>
      </c>
      <c r="G209" s="218"/>
      <c r="H209" s="221">
        <v>126.068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165</v>
      </c>
      <c r="AU209" s="227" t="s">
        <v>86</v>
      </c>
      <c r="AV209" s="15" t="s">
        <v>163</v>
      </c>
      <c r="AW209" s="15" t="s">
        <v>37</v>
      </c>
      <c r="AX209" s="15" t="s">
        <v>84</v>
      </c>
      <c r="AY209" s="227" t="s">
        <v>157</v>
      </c>
    </row>
    <row r="210" spans="1:65" s="2" customFormat="1" ht="14.4" customHeight="1">
      <c r="A210" s="36"/>
      <c r="B210" s="37"/>
      <c r="C210" s="176" t="s">
        <v>284</v>
      </c>
      <c r="D210" s="176" t="s">
        <v>159</v>
      </c>
      <c r="E210" s="177" t="s">
        <v>559</v>
      </c>
      <c r="F210" s="178" t="s">
        <v>560</v>
      </c>
      <c r="G210" s="179" t="s">
        <v>176</v>
      </c>
      <c r="H210" s="180">
        <v>126.068</v>
      </c>
      <c r="I210" s="181"/>
      <c r="J210" s="182">
        <f>ROUND(I210*H210,2)</f>
        <v>0</v>
      </c>
      <c r="K210" s="183"/>
      <c r="L210" s="41"/>
      <c r="M210" s="184" t="s">
        <v>19</v>
      </c>
      <c r="N210" s="185" t="s">
        <v>47</v>
      </c>
      <c r="O210" s="66"/>
      <c r="P210" s="186">
        <f>O210*H210</f>
        <v>0</v>
      </c>
      <c r="Q210" s="186">
        <v>0</v>
      </c>
      <c r="R210" s="186">
        <f>Q210*H210</f>
        <v>0</v>
      </c>
      <c r="S210" s="186">
        <v>0</v>
      </c>
      <c r="T210" s="187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8" t="s">
        <v>163</v>
      </c>
      <c r="AT210" s="188" t="s">
        <v>159</v>
      </c>
      <c r="AU210" s="188" t="s">
        <v>86</v>
      </c>
      <c r="AY210" s="19" t="s">
        <v>157</v>
      </c>
      <c r="BE210" s="189">
        <f>IF(N210="základní",J210,0)</f>
        <v>0</v>
      </c>
      <c r="BF210" s="189">
        <f>IF(N210="snížená",J210,0)</f>
        <v>0</v>
      </c>
      <c r="BG210" s="189">
        <f>IF(N210="zákl. přenesená",J210,0)</f>
        <v>0</v>
      </c>
      <c r="BH210" s="189">
        <f>IF(N210="sníž. přenesená",J210,0)</f>
        <v>0</v>
      </c>
      <c r="BI210" s="189">
        <f>IF(N210="nulová",J210,0)</f>
        <v>0</v>
      </c>
      <c r="BJ210" s="19" t="s">
        <v>84</v>
      </c>
      <c r="BK210" s="189">
        <f>ROUND(I210*H210,2)</f>
        <v>0</v>
      </c>
      <c r="BL210" s="19" t="s">
        <v>163</v>
      </c>
      <c r="BM210" s="188" t="s">
        <v>1778</v>
      </c>
    </row>
    <row r="211" spans="1:47" s="2" customFormat="1" ht="10">
      <c r="A211" s="36"/>
      <c r="B211" s="37"/>
      <c r="C211" s="38"/>
      <c r="D211" s="212" t="s">
        <v>178</v>
      </c>
      <c r="E211" s="38"/>
      <c r="F211" s="213" t="s">
        <v>562</v>
      </c>
      <c r="G211" s="38"/>
      <c r="H211" s="38"/>
      <c r="I211" s="214"/>
      <c r="J211" s="38"/>
      <c r="K211" s="38"/>
      <c r="L211" s="41"/>
      <c r="M211" s="215"/>
      <c r="N211" s="216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178</v>
      </c>
      <c r="AU211" s="19" t="s">
        <v>86</v>
      </c>
    </row>
    <row r="212" spans="2:51" s="13" customFormat="1" ht="10">
      <c r="B212" s="190"/>
      <c r="C212" s="191"/>
      <c r="D212" s="192" t="s">
        <v>165</v>
      </c>
      <c r="E212" s="193" t="s">
        <v>19</v>
      </c>
      <c r="F212" s="194" t="s">
        <v>289</v>
      </c>
      <c r="G212" s="191"/>
      <c r="H212" s="193" t="s">
        <v>19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165</v>
      </c>
      <c r="AU212" s="200" t="s">
        <v>86</v>
      </c>
      <c r="AV212" s="13" t="s">
        <v>84</v>
      </c>
      <c r="AW212" s="13" t="s">
        <v>37</v>
      </c>
      <c r="AX212" s="13" t="s">
        <v>76</v>
      </c>
      <c r="AY212" s="200" t="s">
        <v>157</v>
      </c>
    </row>
    <row r="213" spans="2:51" s="13" customFormat="1" ht="10">
      <c r="B213" s="190"/>
      <c r="C213" s="191"/>
      <c r="D213" s="192" t="s">
        <v>165</v>
      </c>
      <c r="E213" s="193" t="s">
        <v>19</v>
      </c>
      <c r="F213" s="194" t="s">
        <v>1713</v>
      </c>
      <c r="G213" s="191"/>
      <c r="H213" s="193" t="s">
        <v>19</v>
      </c>
      <c r="I213" s="195"/>
      <c r="J213" s="191"/>
      <c r="K213" s="191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165</v>
      </c>
      <c r="AU213" s="200" t="s">
        <v>86</v>
      </c>
      <c r="AV213" s="13" t="s">
        <v>84</v>
      </c>
      <c r="AW213" s="13" t="s">
        <v>37</v>
      </c>
      <c r="AX213" s="13" t="s">
        <v>76</v>
      </c>
      <c r="AY213" s="200" t="s">
        <v>157</v>
      </c>
    </row>
    <row r="214" spans="2:51" s="14" customFormat="1" ht="10">
      <c r="B214" s="201"/>
      <c r="C214" s="202"/>
      <c r="D214" s="192" t="s">
        <v>165</v>
      </c>
      <c r="E214" s="203" t="s">
        <v>19</v>
      </c>
      <c r="F214" s="204" t="s">
        <v>1779</v>
      </c>
      <c r="G214" s="202"/>
      <c r="H214" s="205">
        <v>126.068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165</v>
      </c>
      <c r="AU214" s="211" t="s">
        <v>86</v>
      </c>
      <c r="AV214" s="14" t="s">
        <v>86</v>
      </c>
      <c r="AW214" s="14" t="s">
        <v>37</v>
      </c>
      <c r="AX214" s="14" t="s">
        <v>84</v>
      </c>
      <c r="AY214" s="211" t="s">
        <v>157</v>
      </c>
    </row>
    <row r="215" spans="1:65" s="2" customFormat="1" ht="30" customHeight="1">
      <c r="A215" s="36"/>
      <c r="B215" s="37"/>
      <c r="C215" s="176" t="s">
        <v>8</v>
      </c>
      <c r="D215" s="176" t="s">
        <v>159</v>
      </c>
      <c r="E215" s="177" t="s">
        <v>1780</v>
      </c>
      <c r="F215" s="178" t="s">
        <v>1781</v>
      </c>
      <c r="G215" s="179" t="s">
        <v>483</v>
      </c>
      <c r="H215" s="180">
        <v>2.636</v>
      </c>
      <c r="I215" s="181"/>
      <c r="J215" s="182">
        <f>ROUND(I215*H215,2)</f>
        <v>0</v>
      </c>
      <c r="K215" s="183"/>
      <c r="L215" s="41"/>
      <c r="M215" s="184" t="s">
        <v>19</v>
      </c>
      <c r="N215" s="185" t="s">
        <v>47</v>
      </c>
      <c r="O215" s="66"/>
      <c r="P215" s="186">
        <f>O215*H215</f>
        <v>0</v>
      </c>
      <c r="Q215" s="186">
        <v>1.0594</v>
      </c>
      <c r="R215" s="186">
        <f>Q215*H215</f>
        <v>2.7925784</v>
      </c>
      <c r="S215" s="186">
        <v>0</v>
      </c>
      <c r="T215" s="187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8" t="s">
        <v>163</v>
      </c>
      <c r="AT215" s="188" t="s">
        <v>159</v>
      </c>
      <c r="AU215" s="188" t="s">
        <v>86</v>
      </c>
      <c r="AY215" s="19" t="s">
        <v>157</v>
      </c>
      <c r="BE215" s="189">
        <f>IF(N215="základní",J215,0)</f>
        <v>0</v>
      </c>
      <c r="BF215" s="189">
        <f>IF(N215="snížená",J215,0)</f>
        <v>0</v>
      </c>
      <c r="BG215" s="189">
        <f>IF(N215="zákl. přenesená",J215,0)</f>
        <v>0</v>
      </c>
      <c r="BH215" s="189">
        <f>IF(N215="sníž. přenesená",J215,0)</f>
        <v>0</v>
      </c>
      <c r="BI215" s="189">
        <f>IF(N215="nulová",J215,0)</f>
        <v>0</v>
      </c>
      <c r="BJ215" s="19" t="s">
        <v>84</v>
      </c>
      <c r="BK215" s="189">
        <f>ROUND(I215*H215,2)</f>
        <v>0</v>
      </c>
      <c r="BL215" s="19" t="s">
        <v>163</v>
      </c>
      <c r="BM215" s="188" t="s">
        <v>1782</v>
      </c>
    </row>
    <row r="216" spans="1:47" s="2" customFormat="1" ht="10">
      <c r="A216" s="36"/>
      <c r="B216" s="37"/>
      <c r="C216" s="38"/>
      <c r="D216" s="212" t="s">
        <v>178</v>
      </c>
      <c r="E216" s="38"/>
      <c r="F216" s="213" t="s">
        <v>1783</v>
      </c>
      <c r="G216" s="38"/>
      <c r="H216" s="38"/>
      <c r="I216" s="214"/>
      <c r="J216" s="38"/>
      <c r="K216" s="38"/>
      <c r="L216" s="41"/>
      <c r="M216" s="215"/>
      <c r="N216" s="216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178</v>
      </c>
      <c r="AU216" s="19" t="s">
        <v>86</v>
      </c>
    </row>
    <row r="217" spans="2:51" s="13" customFormat="1" ht="10">
      <c r="B217" s="190"/>
      <c r="C217" s="191"/>
      <c r="D217" s="192" t="s">
        <v>165</v>
      </c>
      <c r="E217" s="193" t="s">
        <v>19</v>
      </c>
      <c r="F217" s="194" t="s">
        <v>289</v>
      </c>
      <c r="G217" s="191"/>
      <c r="H217" s="193" t="s">
        <v>19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165</v>
      </c>
      <c r="AU217" s="200" t="s">
        <v>86</v>
      </c>
      <c r="AV217" s="13" t="s">
        <v>84</v>
      </c>
      <c r="AW217" s="13" t="s">
        <v>37</v>
      </c>
      <c r="AX217" s="13" t="s">
        <v>76</v>
      </c>
      <c r="AY217" s="200" t="s">
        <v>157</v>
      </c>
    </row>
    <row r="218" spans="2:51" s="13" customFormat="1" ht="10">
      <c r="B218" s="190"/>
      <c r="C218" s="191"/>
      <c r="D218" s="192" t="s">
        <v>165</v>
      </c>
      <c r="E218" s="193" t="s">
        <v>19</v>
      </c>
      <c r="F218" s="194" t="s">
        <v>1713</v>
      </c>
      <c r="G218" s="191"/>
      <c r="H218" s="193" t="s">
        <v>19</v>
      </c>
      <c r="I218" s="195"/>
      <c r="J218" s="191"/>
      <c r="K218" s="191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165</v>
      </c>
      <c r="AU218" s="200" t="s">
        <v>86</v>
      </c>
      <c r="AV218" s="13" t="s">
        <v>84</v>
      </c>
      <c r="AW218" s="13" t="s">
        <v>37</v>
      </c>
      <c r="AX218" s="13" t="s">
        <v>76</v>
      </c>
      <c r="AY218" s="200" t="s">
        <v>157</v>
      </c>
    </row>
    <row r="219" spans="2:51" s="13" customFormat="1" ht="10">
      <c r="B219" s="190"/>
      <c r="C219" s="191"/>
      <c r="D219" s="192" t="s">
        <v>165</v>
      </c>
      <c r="E219" s="193" t="s">
        <v>19</v>
      </c>
      <c r="F219" s="194" t="s">
        <v>1762</v>
      </c>
      <c r="G219" s="191"/>
      <c r="H219" s="193" t="s">
        <v>19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165</v>
      </c>
      <c r="AU219" s="200" t="s">
        <v>86</v>
      </c>
      <c r="AV219" s="13" t="s">
        <v>84</v>
      </c>
      <c r="AW219" s="13" t="s">
        <v>37</v>
      </c>
      <c r="AX219" s="13" t="s">
        <v>76</v>
      </c>
      <c r="AY219" s="200" t="s">
        <v>157</v>
      </c>
    </row>
    <row r="220" spans="2:51" s="14" customFormat="1" ht="10">
      <c r="B220" s="201"/>
      <c r="C220" s="202"/>
      <c r="D220" s="192" t="s">
        <v>165</v>
      </c>
      <c r="E220" s="203" t="s">
        <v>19</v>
      </c>
      <c r="F220" s="204" t="s">
        <v>1784</v>
      </c>
      <c r="G220" s="202"/>
      <c r="H220" s="205">
        <v>2.636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165</v>
      </c>
      <c r="AU220" s="211" t="s">
        <v>86</v>
      </c>
      <c r="AV220" s="14" t="s">
        <v>86</v>
      </c>
      <c r="AW220" s="14" t="s">
        <v>37</v>
      </c>
      <c r="AX220" s="14" t="s">
        <v>84</v>
      </c>
      <c r="AY220" s="211" t="s">
        <v>157</v>
      </c>
    </row>
    <row r="221" spans="2:63" s="12" customFormat="1" ht="22.75" customHeight="1">
      <c r="B221" s="160"/>
      <c r="C221" s="161"/>
      <c r="D221" s="162" t="s">
        <v>75</v>
      </c>
      <c r="E221" s="174" t="s">
        <v>173</v>
      </c>
      <c r="F221" s="174" t="s">
        <v>577</v>
      </c>
      <c r="G221" s="161"/>
      <c r="H221" s="161"/>
      <c r="I221" s="164"/>
      <c r="J221" s="175">
        <f>BK221</f>
        <v>0</v>
      </c>
      <c r="K221" s="161"/>
      <c r="L221" s="166"/>
      <c r="M221" s="167"/>
      <c r="N221" s="168"/>
      <c r="O221" s="168"/>
      <c r="P221" s="169">
        <f>SUM(P222:P249)</f>
        <v>0</v>
      </c>
      <c r="Q221" s="168"/>
      <c r="R221" s="169">
        <f>SUM(R222:R249)</f>
        <v>74.84039</v>
      </c>
      <c r="S221" s="168"/>
      <c r="T221" s="170">
        <f>SUM(T222:T249)</f>
        <v>0</v>
      </c>
      <c r="AR221" s="171" t="s">
        <v>84</v>
      </c>
      <c r="AT221" s="172" t="s">
        <v>75</v>
      </c>
      <c r="AU221" s="172" t="s">
        <v>84</v>
      </c>
      <c r="AY221" s="171" t="s">
        <v>157</v>
      </c>
      <c r="BK221" s="173">
        <f>SUM(BK222:BK249)</f>
        <v>0</v>
      </c>
    </row>
    <row r="222" spans="1:65" s="2" customFormat="1" ht="14.4" customHeight="1">
      <c r="A222" s="36"/>
      <c r="B222" s="37"/>
      <c r="C222" s="176" t="s">
        <v>310</v>
      </c>
      <c r="D222" s="176" t="s">
        <v>159</v>
      </c>
      <c r="E222" s="177" t="s">
        <v>1785</v>
      </c>
      <c r="F222" s="178" t="s">
        <v>1786</v>
      </c>
      <c r="G222" s="179" t="s">
        <v>162</v>
      </c>
      <c r="H222" s="180">
        <v>23</v>
      </c>
      <c r="I222" s="181"/>
      <c r="J222" s="182">
        <f>ROUND(I222*H222,2)</f>
        <v>0</v>
      </c>
      <c r="K222" s="183"/>
      <c r="L222" s="41"/>
      <c r="M222" s="184" t="s">
        <v>19</v>
      </c>
      <c r="N222" s="185" t="s">
        <v>47</v>
      </c>
      <c r="O222" s="66"/>
      <c r="P222" s="186">
        <f>O222*H222</f>
        <v>0</v>
      </c>
      <c r="Q222" s="186">
        <v>0.10993</v>
      </c>
      <c r="R222" s="186">
        <f>Q222*H222</f>
        <v>2.52839</v>
      </c>
      <c r="S222" s="186">
        <v>0</v>
      </c>
      <c r="T222" s="187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8" t="s">
        <v>163</v>
      </c>
      <c r="AT222" s="188" t="s">
        <v>159</v>
      </c>
      <c r="AU222" s="188" t="s">
        <v>86</v>
      </c>
      <c r="AY222" s="19" t="s">
        <v>157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9" t="s">
        <v>84</v>
      </c>
      <c r="BK222" s="189">
        <f>ROUND(I222*H222,2)</f>
        <v>0</v>
      </c>
      <c r="BL222" s="19" t="s">
        <v>163</v>
      </c>
      <c r="BM222" s="188" t="s">
        <v>1787</v>
      </c>
    </row>
    <row r="223" spans="2:51" s="13" customFormat="1" ht="10">
      <c r="B223" s="190"/>
      <c r="C223" s="191"/>
      <c r="D223" s="192" t="s">
        <v>165</v>
      </c>
      <c r="E223" s="193" t="s">
        <v>19</v>
      </c>
      <c r="F223" s="194" t="s">
        <v>289</v>
      </c>
      <c r="G223" s="191"/>
      <c r="H223" s="193" t="s">
        <v>19</v>
      </c>
      <c r="I223" s="195"/>
      <c r="J223" s="191"/>
      <c r="K223" s="191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165</v>
      </c>
      <c r="AU223" s="200" t="s">
        <v>86</v>
      </c>
      <c r="AV223" s="13" t="s">
        <v>84</v>
      </c>
      <c r="AW223" s="13" t="s">
        <v>37</v>
      </c>
      <c r="AX223" s="13" t="s">
        <v>76</v>
      </c>
      <c r="AY223" s="200" t="s">
        <v>157</v>
      </c>
    </row>
    <row r="224" spans="2:51" s="13" customFormat="1" ht="10">
      <c r="B224" s="190"/>
      <c r="C224" s="191"/>
      <c r="D224" s="192" t="s">
        <v>165</v>
      </c>
      <c r="E224" s="193" t="s">
        <v>19</v>
      </c>
      <c r="F224" s="194" t="s">
        <v>1721</v>
      </c>
      <c r="G224" s="191"/>
      <c r="H224" s="193" t="s">
        <v>19</v>
      </c>
      <c r="I224" s="195"/>
      <c r="J224" s="191"/>
      <c r="K224" s="191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165</v>
      </c>
      <c r="AU224" s="200" t="s">
        <v>86</v>
      </c>
      <c r="AV224" s="13" t="s">
        <v>84</v>
      </c>
      <c r="AW224" s="13" t="s">
        <v>37</v>
      </c>
      <c r="AX224" s="13" t="s">
        <v>76</v>
      </c>
      <c r="AY224" s="200" t="s">
        <v>157</v>
      </c>
    </row>
    <row r="225" spans="2:51" s="13" customFormat="1" ht="10">
      <c r="B225" s="190"/>
      <c r="C225" s="191"/>
      <c r="D225" s="192" t="s">
        <v>165</v>
      </c>
      <c r="E225" s="193" t="s">
        <v>19</v>
      </c>
      <c r="F225" s="194" t="s">
        <v>357</v>
      </c>
      <c r="G225" s="191"/>
      <c r="H225" s="193" t="s">
        <v>19</v>
      </c>
      <c r="I225" s="195"/>
      <c r="J225" s="191"/>
      <c r="K225" s="191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165</v>
      </c>
      <c r="AU225" s="200" t="s">
        <v>86</v>
      </c>
      <c r="AV225" s="13" t="s">
        <v>84</v>
      </c>
      <c r="AW225" s="13" t="s">
        <v>37</v>
      </c>
      <c r="AX225" s="13" t="s">
        <v>76</v>
      </c>
      <c r="AY225" s="200" t="s">
        <v>157</v>
      </c>
    </row>
    <row r="226" spans="2:51" s="13" customFormat="1" ht="10">
      <c r="B226" s="190"/>
      <c r="C226" s="191"/>
      <c r="D226" s="192" t="s">
        <v>165</v>
      </c>
      <c r="E226" s="193" t="s">
        <v>19</v>
      </c>
      <c r="F226" s="194" t="s">
        <v>1743</v>
      </c>
      <c r="G226" s="191"/>
      <c r="H226" s="193" t="s">
        <v>19</v>
      </c>
      <c r="I226" s="195"/>
      <c r="J226" s="191"/>
      <c r="K226" s="191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165</v>
      </c>
      <c r="AU226" s="200" t="s">
        <v>86</v>
      </c>
      <c r="AV226" s="13" t="s">
        <v>84</v>
      </c>
      <c r="AW226" s="13" t="s">
        <v>37</v>
      </c>
      <c r="AX226" s="13" t="s">
        <v>76</v>
      </c>
      <c r="AY226" s="200" t="s">
        <v>157</v>
      </c>
    </row>
    <row r="227" spans="2:51" s="13" customFormat="1" ht="10">
      <c r="B227" s="190"/>
      <c r="C227" s="191"/>
      <c r="D227" s="192" t="s">
        <v>165</v>
      </c>
      <c r="E227" s="193" t="s">
        <v>19</v>
      </c>
      <c r="F227" s="194" t="s">
        <v>1788</v>
      </c>
      <c r="G227" s="191"/>
      <c r="H227" s="193" t="s">
        <v>19</v>
      </c>
      <c r="I227" s="195"/>
      <c r="J227" s="191"/>
      <c r="K227" s="191"/>
      <c r="L227" s="196"/>
      <c r="M227" s="197"/>
      <c r="N227" s="198"/>
      <c r="O227" s="198"/>
      <c r="P227" s="198"/>
      <c r="Q227" s="198"/>
      <c r="R227" s="198"/>
      <c r="S227" s="198"/>
      <c r="T227" s="199"/>
      <c r="AT227" s="200" t="s">
        <v>165</v>
      </c>
      <c r="AU227" s="200" t="s">
        <v>86</v>
      </c>
      <c r="AV227" s="13" t="s">
        <v>84</v>
      </c>
      <c r="AW227" s="13" t="s">
        <v>37</v>
      </c>
      <c r="AX227" s="13" t="s">
        <v>76</v>
      </c>
      <c r="AY227" s="200" t="s">
        <v>157</v>
      </c>
    </row>
    <row r="228" spans="2:51" s="14" customFormat="1" ht="10">
      <c r="B228" s="201"/>
      <c r="C228" s="202"/>
      <c r="D228" s="192" t="s">
        <v>165</v>
      </c>
      <c r="E228" s="203" t="s">
        <v>19</v>
      </c>
      <c r="F228" s="204" t="s">
        <v>1789</v>
      </c>
      <c r="G228" s="202"/>
      <c r="H228" s="205">
        <v>22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165</v>
      </c>
      <c r="AU228" s="211" t="s">
        <v>86</v>
      </c>
      <c r="AV228" s="14" t="s">
        <v>86</v>
      </c>
      <c r="AW228" s="14" t="s">
        <v>37</v>
      </c>
      <c r="AX228" s="14" t="s">
        <v>76</v>
      </c>
      <c r="AY228" s="211" t="s">
        <v>157</v>
      </c>
    </row>
    <row r="229" spans="2:51" s="13" customFormat="1" ht="10">
      <c r="B229" s="190"/>
      <c r="C229" s="191"/>
      <c r="D229" s="192" t="s">
        <v>165</v>
      </c>
      <c r="E229" s="193" t="s">
        <v>19</v>
      </c>
      <c r="F229" s="194" t="s">
        <v>1790</v>
      </c>
      <c r="G229" s="191"/>
      <c r="H229" s="193" t="s">
        <v>19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165</v>
      </c>
      <c r="AU229" s="200" t="s">
        <v>86</v>
      </c>
      <c r="AV229" s="13" t="s">
        <v>84</v>
      </c>
      <c r="AW229" s="13" t="s">
        <v>37</v>
      </c>
      <c r="AX229" s="13" t="s">
        <v>76</v>
      </c>
      <c r="AY229" s="200" t="s">
        <v>157</v>
      </c>
    </row>
    <row r="230" spans="2:51" s="14" customFormat="1" ht="10">
      <c r="B230" s="201"/>
      <c r="C230" s="202"/>
      <c r="D230" s="192" t="s">
        <v>165</v>
      </c>
      <c r="E230" s="203" t="s">
        <v>19</v>
      </c>
      <c r="F230" s="204" t="s">
        <v>1791</v>
      </c>
      <c r="G230" s="202"/>
      <c r="H230" s="205">
        <v>1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165</v>
      </c>
      <c r="AU230" s="211" t="s">
        <v>86</v>
      </c>
      <c r="AV230" s="14" t="s">
        <v>86</v>
      </c>
      <c r="AW230" s="14" t="s">
        <v>37</v>
      </c>
      <c r="AX230" s="14" t="s">
        <v>76</v>
      </c>
      <c r="AY230" s="211" t="s">
        <v>157</v>
      </c>
    </row>
    <row r="231" spans="2:51" s="15" customFormat="1" ht="10">
      <c r="B231" s="217"/>
      <c r="C231" s="218"/>
      <c r="D231" s="192" t="s">
        <v>165</v>
      </c>
      <c r="E231" s="219" t="s">
        <v>19</v>
      </c>
      <c r="F231" s="220" t="s">
        <v>183</v>
      </c>
      <c r="G231" s="218"/>
      <c r="H231" s="221">
        <v>23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165</v>
      </c>
      <c r="AU231" s="227" t="s">
        <v>86</v>
      </c>
      <c r="AV231" s="15" t="s">
        <v>163</v>
      </c>
      <c r="AW231" s="15" t="s">
        <v>37</v>
      </c>
      <c r="AX231" s="15" t="s">
        <v>84</v>
      </c>
      <c r="AY231" s="227" t="s">
        <v>157</v>
      </c>
    </row>
    <row r="232" spans="1:65" s="2" customFormat="1" ht="14.4" customHeight="1">
      <c r="A232" s="36"/>
      <c r="B232" s="37"/>
      <c r="C232" s="239" t="s">
        <v>318</v>
      </c>
      <c r="D232" s="239" t="s">
        <v>311</v>
      </c>
      <c r="E232" s="240" t="s">
        <v>1792</v>
      </c>
      <c r="F232" s="241" t="s">
        <v>1793</v>
      </c>
      <c r="G232" s="242" t="s">
        <v>162</v>
      </c>
      <c r="H232" s="243">
        <v>22</v>
      </c>
      <c r="I232" s="244"/>
      <c r="J232" s="245">
        <f>ROUND(I232*H232,2)</f>
        <v>0</v>
      </c>
      <c r="K232" s="246"/>
      <c r="L232" s="247"/>
      <c r="M232" s="248" t="s">
        <v>19</v>
      </c>
      <c r="N232" s="249" t="s">
        <v>47</v>
      </c>
      <c r="O232" s="66"/>
      <c r="P232" s="186">
        <f>O232*H232</f>
        <v>0</v>
      </c>
      <c r="Q232" s="186">
        <v>3.096</v>
      </c>
      <c r="R232" s="186">
        <f>Q232*H232</f>
        <v>68.112</v>
      </c>
      <c r="S232" s="186">
        <v>0</v>
      </c>
      <c r="T232" s="187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8" t="s">
        <v>211</v>
      </c>
      <c r="AT232" s="188" t="s">
        <v>311</v>
      </c>
      <c r="AU232" s="188" t="s">
        <v>86</v>
      </c>
      <c r="AY232" s="19" t="s">
        <v>157</v>
      </c>
      <c r="BE232" s="189">
        <f>IF(N232="základní",J232,0)</f>
        <v>0</v>
      </c>
      <c r="BF232" s="189">
        <f>IF(N232="snížená",J232,0)</f>
        <v>0</v>
      </c>
      <c r="BG232" s="189">
        <f>IF(N232="zákl. přenesená",J232,0)</f>
        <v>0</v>
      </c>
      <c r="BH232" s="189">
        <f>IF(N232="sníž. přenesená",J232,0)</f>
        <v>0</v>
      </c>
      <c r="BI232" s="189">
        <f>IF(N232="nulová",J232,0)</f>
        <v>0</v>
      </c>
      <c r="BJ232" s="19" t="s">
        <v>84</v>
      </c>
      <c r="BK232" s="189">
        <f>ROUND(I232*H232,2)</f>
        <v>0</v>
      </c>
      <c r="BL232" s="19" t="s">
        <v>163</v>
      </c>
      <c r="BM232" s="188" t="s">
        <v>1794</v>
      </c>
    </row>
    <row r="233" spans="2:51" s="13" customFormat="1" ht="10">
      <c r="B233" s="190"/>
      <c r="C233" s="191"/>
      <c r="D233" s="192" t="s">
        <v>165</v>
      </c>
      <c r="E233" s="193" t="s">
        <v>19</v>
      </c>
      <c r="F233" s="194" t="s">
        <v>289</v>
      </c>
      <c r="G233" s="191"/>
      <c r="H233" s="193" t="s">
        <v>19</v>
      </c>
      <c r="I233" s="195"/>
      <c r="J233" s="191"/>
      <c r="K233" s="191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165</v>
      </c>
      <c r="AU233" s="200" t="s">
        <v>86</v>
      </c>
      <c r="AV233" s="13" t="s">
        <v>84</v>
      </c>
      <c r="AW233" s="13" t="s">
        <v>37</v>
      </c>
      <c r="AX233" s="13" t="s">
        <v>76</v>
      </c>
      <c r="AY233" s="200" t="s">
        <v>157</v>
      </c>
    </row>
    <row r="234" spans="2:51" s="13" customFormat="1" ht="10">
      <c r="B234" s="190"/>
      <c r="C234" s="191"/>
      <c r="D234" s="192" t="s">
        <v>165</v>
      </c>
      <c r="E234" s="193" t="s">
        <v>19</v>
      </c>
      <c r="F234" s="194" t="s">
        <v>1721</v>
      </c>
      <c r="G234" s="191"/>
      <c r="H234" s="193" t="s">
        <v>19</v>
      </c>
      <c r="I234" s="195"/>
      <c r="J234" s="191"/>
      <c r="K234" s="191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165</v>
      </c>
      <c r="AU234" s="200" t="s">
        <v>86</v>
      </c>
      <c r="AV234" s="13" t="s">
        <v>84</v>
      </c>
      <c r="AW234" s="13" t="s">
        <v>37</v>
      </c>
      <c r="AX234" s="13" t="s">
        <v>76</v>
      </c>
      <c r="AY234" s="200" t="s">
        <v>157</v>
      </c>
    </row>
    <row r="235" spans="2:51" s="13" customFormat="1" ht="10">
      <c r="B235" s="190"/>
      <c r="C235" s="191"/>
      <c r="D235" s="192" t="s">
        <v>165</v>
      </c>
      <c r="E235" s="193" t="s">
        <v>19</v>
      </c>
      <c r="F235" s="194" t="s">
        <v>357</v>
      </c>
      <c r="G235" s="191"/>
      <c r="H235" s="193" t="s">
        <v>19</v>
      </c>
      <c r="I235" s="195"/>
      <c r="J235" s="191"/>
      <c r="K235" s="191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165</v>
      </c>
      <c r="AU235" s="200" t="s">
        <v>86</v>
      </c>
      <c r="AV235" s="13" t="s">
        <v>84</v>
      </c>
      <c r="AW235" s="13" t="s">
        <v>37</v>
      </c>
      <c r="AX235" s="13" t="s">
        <v>76</v>
      </c>
      <c r="AY235" s="200" t="s">
        <v>157</v>
      </c>
    </row>
    <row r="236" spans="2:51" s="13" customFormat="1" ht="10">
      <c r="B236" s="190"/>
      <c r="C236" s="191"/>
      <c r="D236" s="192" t="s">
        <v>165</v>
      </c>
      <c r="E236" s="193" t="s">
        <v>19</v>
      </c>
      <c r="F236" s="194" t="s">
        <v>722</v>
      </c>
      <c r="G236" s="191"/>
      <c r="H236" s="193" t="s">
        <v>19</v>
      </c>
      <c r="I236" s="195"/>
      <c r="J236" s="191"/>
      <c r="K236" s="191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165</v>
      </c>
      <c r="AU236" s="200" t="s">
        <v>86</v>
      </c>
      <c r="AV236" s="13" t="s">
        <v>84</v>
      </c>
      <c r="AW236" s="13" t="s">
        <v>37</v>
      </c>
      <c r="AX236" s="13" t="s">
        <v>76</v>
      </c>
      <c r="AY236" s="200" t="s">
        <v>157</v>
      </c>
    </row>
    <row r="237" spans="2:51" s="13" customFormat="1" ht="10">
      <c r="B237" s="190"/>
      <c r="C237" s="191"/>
      <c r="D237" s="192" t="s">
        <v>165</v>
      </c>
      <c r="E237" s="193" t="s">
        <v>19</v>
      </c>
      <c r="F237" s="194" t="s">
        <v>1795</v>
      </c>
      <c r="G237" s="191"/>
      <c r="H237" s="193" t="s">
        <v>19</v>
      </c>
      <c r="I237" s="195"/>
      <c r="J237" s="191"/>
      <c r="K237" s="191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165</v>
      </c>
      <c r="AU237" s="200" t="s">
        <v>86</v>
      </c>
      <c r="AV237" s="13" t="s">
        <v>84</v>
      </c>
      <c r="AW237" s="13" t="s">
        <v>37</v>
      </c>
      <c r="AX237" s="13" t="s">
        <v>76</v>
      </c>
      <c r="AY237" s="200" t="s">
        <v>157</v>
      </c>
    </row>
    <row r="238" spans="2:51" s="13" customFormat="1" ht="10">
      <c r="B238" s="190"/>
      <c r="C238" s="191"/>
      <c r="D238" s="192" t="s">
        <v>165</v>
      </c>
      <c r="E238" s="193" t="s">
        <v>19</v>
      </c>
      <c r="F238" s="194" t="s">
        <v>1796</v>
      </c>
      <c r="G238" s="191"/>
      <c r="H238" s="193" t="s">
        <v>19</v>
      </c>
      <c r="I238" s="195"/>
      <c r="J238" s="191"/>
      <c r="K238" s="191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165</v>
      </c>
      <c r="AU238" s="200" t="s">
        <v>86</v>
      </c>
      <c r="AV238" s="13" t="s">
        <v>84</v>
      </c>
      <c r="AW238" s="13" t="s">
        <v>37</v>
      </c>
      <c r="AX238" s="13" t="s">
        <v>76</v>
      </c>
      <c r="AY238" s="200" t="s">
        <v>157</v>
      </c>
    </row>
    <row r="239" spans="2:51" s="13" customFormat="1" ht="10">
      <c r="B239" s="190"/>
      <c r="C239" s="191"/>
      <c r="D239" s="192" t="s">
        <v>165</v>
      </c>
      <c r="E239" s="193" t="s">
        <v>19</v>
      </c>
      <c r="F239" s="194" t="s">
        <v>1797</v>
      </c>
      <c r="G239" s="191"/>
      <c r="H239" s="193" t="s">
        <v>19</v>
      </c>
      <c r="I239" s="195"/>
      <c r="J239" s="191"/>
      <c r="K239" s="191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165</v>
      </c>
      <c r="AU239" s="200" t="s">
        <v>86</v>
      </c>
      <c r="AV239" s="13" t="s">
        <v>84</v>
      </c>
      <c r="AW239" s="13" t="s">
        <v>37</v>
      </c>
      <c r="AX239" s="13" t="s">
        <v>76</v>
      </c>
      <c r="AY239" s="200" t="s">
        <v>157</v>
      </c>
    </row>
    <row r="240" spans="2:51" s="14" customFormat="1" ht="10">
      <c r="B240" s="201"/>
      <c r="C240" s="202"/>
      <c r="D240" s="192" t="s">
        <v>165</v>
      </c>
      <c r="E240" s="203" t="s">
        <v>19</v>
      </c>
      <c r="F240" s="204" t="s">
        <v>1789</v>
      </c>
      <c r="G240" s="202"/>
      <c r="H240" s="205">
        <v>22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165</v>
      </c>
      <c r="AU240" s="211" t="s">
        <v>86</v>
      </c>
      <c r="AV240" s="14" t="s">
        <v>86</v>
      </c>
      <c r="AW240" s="14" t="s">
        <v>37</v>
      </c>
      <c r="AX240" s="14" t="s">
        <v>84</v>
      </c>
      <c r="AY240" s="211" t="s">
        <v>157</v>
      </c>
    </row>
    <row r="241" spans="1:65" s="2" customFormat="1" ht="14.4" customHeight="1">
      <c r="A241" s="36"/>
      <c r="B241" s="37"/>
      <c r="C241" s="239" t="s">
        <v>331</v>
      </c>
      <c r="D241" s="239" t="s">
        <v>311</v>
      </c>
      <c r="E241" s="240" t="s">
        <v>1798</v>
      </c>
      <c r="F241" s="241" t="s">
        <v>1799</v>
      </c>
      <c r="G241" s="242" t="s">
        <v>162</v>
      </c>
      <c r="H241" s="243">
        <v>1</v>
      </c>
      <c r="I241" s="244"/>
      <c r="J241" s="245">
        <f>ROUND(I241*H241,2)</f>
        <v>0</v>
      </c>
      <c r="K241" s="246"/>
      <c r="L241" s="247"/>
      <c r="M241" s="248" t="s">
        <v>19</v>
      </c>
      <c r="N241" s="249" t="s">
        <v>47</v>
      </c>
      <c r="O241" s="66"/>
      <c r="P241" s="186">
        <f>O241*H241</f>
        <v>0</v>
      </c>
      <c r="Q241" s="186">
        <v>4.2</v>
      </c>
      <c r="R241" s="186">
        <f>Q241*H241</f>
        <v>4.2</v>
      </c>
      <c r="S241" s="186">
        <v>0</v>
      </c>
      <c r="T241" s="187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8" t="s">
        <v>211</v>
      </c>
      <c r="AT241" s="188" t="s">
        <v>311</v>
      </c>
      <c r="AU241" s="188" t="s">
        <v>86</v>
      </c>
      <c r="AY241" s="19" t="s">
        <v>157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9" t="s">
        <v>84</v>
      </c>
      <c r="BK241" s="189">
        <f>ROUND(I241*H241,2)</f>
        <v>0</v>
      </c>
      <c r="BL241" s="19" t="s">
        <v>163</v>
      </c>
      <c r="BM241" s="188" t="s">
        <v>1800</v>
      </c>
    </row>
    <row r="242" spans="2:51" s="13" customFormat="1" ht="10">
      <c r="B242" s="190"/>
      <c r="C242" s="191"/>
      <c r="D242" s="192" t="s">
        <v>165</v>
      </c>
      <c r="E242" s="193" t="s">
        <v>19</v>
      </c>
      <c r="F242" s="194" t="s">
        <v>289</v>
      </c>
      <c r="G242" s="191"/>
      <c r="H242" s="193" t="s">
        <v>19</v>
      </c>
      <c r="I242" s="195"/>
      <c r="J242" s="191"/>
      <c r="K242" s="191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165</v>
      </c>
      <c r="AU242" s="200" t="s">
        <v>86</v>
      </c>
      <c r="AV242" s="13" t="s">
        <v>84</v>
      </c>
      <c r="AW242" s="13" t="s">
        <v>37</v>
      </c>
      <c r="AX242" s="13" t="s">
        <v>76</v>
      </c>
      <c r="AY242" s="200" t="s">
        <v>157</v>
      </c>
    </row>
    <row r="243" spans="2:51" s="13" customFormat="1" ht="10">
      <c r="B243" s="190"/>
      <c r="C243" s="191"/>
      <c r="D243" s="192" t="s">
        <v>165</v>
      </c>
      <c r="E243" s="193" t="s">
        <v>19</v>
      </c>
      <c r="F243" s="194" t="s">
        <v>1721</v>
      </c>
      <c r="G243" s="191"/>
      <c r="H243" s="193" t="s">
        <v>19</v>
      </c>
      <c r="I243" s="195"/>
      <c r="J243" s="191"/>
      <c r="K243" s="191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165</v>
      </c>
      <c r="AU243" s="200" t="s">
        <v>86</v>
      </c>
      <c r="AV243" s="13" t="s">
        <v>84</v>
      </c>
      <c r="AW243" s="13" t="s">
        <v>37</v>
      </c>
      <c r="AX243" s="13" t="s">
        <v>76</v>
      </c>
      <c r="AY243" s="200" t="s">
        <v>157</v>
      </c>
    </row>
    <row r="244" spans="2:51" s="13" customFormat="1" ht="10">
      <c r="B244" s="190"/>
      <c r="C244" s="191"/>
      <c r="D244" s="192" t="s">
        <v>165</v>
      </c>
      <c r="E244" s="193" t="s">
        <v>19</v>
      </c>
      <c r="F244" s="194" t="s">
        <v>357</v>
      </c>
      <c r="G244" s="191"/>
      <c r="H244" s="193" t="s">
        <v>19</v>
      </c>
      <c r="I244" s="195"/>
      <c r="J244" s="191"/>
      <c r="K244" s="191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165</v>
      </c>
      <c r="AU244" s="200" t="s">
        <v>86</v>
      </c>
      <c r="AV244" s="13" t="s">
        <v>84</v>
      </c>
      <c r="AW244" s="13" t="s">
        <v>37</v>
      </c>
      <c r="AX244" s="13" t="s">
        <v>76</v>
      </c>
      <c r="AY244" s="200" t="s">
        <v>157</v>
      </c>
    </row>
    <row r="245" spans="2:51" s="13" customFormat="1" ht="10">
      <c r="B245" s="190"/>
      <c r="C245" s="191"/>
      <c r="D245" s="192" t="s">
        <v>165</v>
      </c>
      <c r="E245" s="193" t="s">
        <v>19</v>
      </c>
      <c r="F245" s="194" t="s">
        <v>722</v>
      </c>
      <c r="G245" s="191"/>
      <c r="H245" s="193" t="s">
        <v>19</v>
      </c>
      <c r="I245" s="195"/>
      <c r="J245" s="191"/>
      <c r="K245" s="191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165</v>
      </c>
      <c r="AU245" s="200" t="s">
        <v>86</v>
      </c>
      <c r="AV245" s="13" t="s">
        <v>84</v>
      </c>
      <c r="AW245" s="13" t="s">
        <v>37</v>
      </c>
      <c r="AX245" s="13" t="s">
        <v>76</v>
      </c>
      <c r="AY245" s="200" t="s">
        <v>157</v>
      </c>
    </row>
    <row r="246" spans="2:51" s="13" customFormat="1" ht="10">
      <c r="B246" s="190"/>
      <c r="C246" s="191"/>
      <c r="D246" s="192" t="s">
        <v>165</v>
      </c>
      <c r="E246" s="193" t="s">
        <v>19</v>
      </c>
      <c r="F246" s="194" t="s">
        <v>1801</v>
      </c>
      <c r="G246" s="191"/>
      <c r="H246" s="193" t="s">
        <v>19</v>
      </c>
      <c r="I246" s="195"/>
      <c r="J246" s="191"/>
      <c r="K246" s="191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165</v>
      </c>
      <c r="AU246" s="200" t="s">
        <v>86</v>
      </c>
      <c r="AV246" s="13" t="s">
        <v>84</v>
      </c>
      <c r="AW246" s="13" t="s">
        <v>37</v>
      </c>
      <c r="AX246" s="13" t="s">
        <v>76</v>
      </c>
      <c r="AY246" s="200" t="s">
        <v>157</v>
      </c>
    </row>
    <row r="247" spans="2:51" s="13" customFormat="1" ht="10">
      <c r="B247" s="190"/>
      <c r="C247" s="191"/>
      <c r="D247" s="192" t="s">
        <v>165</v>
      </c>
      <c r="E247" s="193" t="s">
        <v>19</v>
      </c>
      <c r="F247" s="194" t="s">
        <v>1796</v>
      </c>
      <c r="G247" s="191"/>
      <c r="H247" s="193" t="s">
        <v>19</v>
      </c>
      <c r="I247" s="195"/>
      <c r="J247" s="191"/>
      <c r="K247" s="191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165</v>
      </c>
      <c r="AU247" s="200" t="s">
        <v>86</v>
      </c>
      <c r="AV247" s="13" t="s">
        <v>84</v>
      </c>
      <c r="AW247" s="13" t="s">
        <v>37</v>
      </c>
      <c r="AX247" s="13" t="s">
        <v>76</v>
      </c>
      <c r="AY247" s="200" t="s">
        <v>157</v>
      </c>
    </row>
    <row r="248" spans="2:51" s="13" customFormat="1" ht="10">
      <c r="B248" s="190"/>
      <c r="C248" s="191"/>
      <c r="D248" s="192" t="s">
        <v>165</v>
      </c>
      <c r="E248" s="193" t="s">
        <v>19</v>
      </c>
      <c r="F248" s="194" t="s">
        <v>1797</v>
      </c>
      <c r="G248" s="191"/>
      <c r="H248" s="193" t="s">
        <v>19</v>
      </c>
      <c r="I248" s="195"/>
      <c r="J248" s="191"/>
      <c r="K248" s="191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165</v>
      </c>
      <c r="AU248" s="200" t="s">
        <v>86</v>
      </c>
      <c r="AV248" s="13" t="s">
        <v>84</v>
      </c>
      <c r="AW248" s="13" t="s">
        <v>37</v>
      </c>
      <c r="AX248" s="13" t="s">
        <v>76</v>
      </c>
      <c r="AY248" s="200" t="s">
        <v>157</v>
      </c>
    </row>
    <row r="249" spans="2:51" s="14" customFormat="1" ht="10">
      <c r="B249" s="201"/>
      <c r="C249" s="202"/>
      <c r="D249" s="192" t="s">
        <v>165</v>
      </c>
      <c r="E249" s="203" t="s">
        <v>19</v>
      </c>
      <c r="F249" s="204" t="s">
        <v>1791</v>
      </c>
      <c r="G249" s="202"/>
      <c r="H249" s="205">
        <v>1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165</v>
      </c>
      <c r="AU249" s="211" t="s">
        <v>86</v>
      </c>
      <c r="AV249" s="14" t="s">
        <v>86</v>
      </c>
      <c r="AW249" s="14" t="s">
        <v>37</v>
      </c>
      <c r="AX249" s="14" t="s">
        <v>84</v>
      </c>
      <c r="AY249" s="211" t="s">
        <v>157</v>
      </c>
    </row>
    <row r="250" spans="2:63" s="12" customFormat="1" ht="22.75" customHeight="1">
      <c r="B250" s="160"/>
      <c r="C250" s="161"/>
      <c r="D250" s="162" t="s">
        <v>75</v>
      </c>
      <c r="E250" s="174" t="s">
        <v>163</v>
      </c>
      <c r="F250" s="174" t="s">
        <v>766</v>
      </c>
      <c r="G250" s="161"/>
      <c r="H250" s="161"/>
      <c r="I250" s="164"/>
      <c r="J250" s="175">
        <f>BK250</f>
        <v>0</v>
      </c>
      <c r="K250" s="161"/>
      <c r="L250" s="166"/>
      <c r="M250" s="167"/>
      <c r="N250" s="168"/>
      <c r="O250" s="168"/>
      <c r="P250" s="169">
        <f>SUM(P251:P288)</f>
        <v>0</v>
      </c>
      <c r="Q250" s="168"/>
      <c r="R250" s="169">
        <f>SUM(R251:R288)</f>
        <v>40.08790671</v>
      </c>
      <c r="S250" s="168"/>
      <c r="T250" s="170">
        <f>SUM(T251:T288)</f>
        <v>0</v>
      </c>
      <c r="AR250" s="171" t="s">
        <v>84</v>
      </c>
      <c r="AT250" s="172" t="s">
        <v>75</v>
      </c>
      <c r="AU250" s="172" t="s">
        <v>84</v>
      </c>
      <c r="AY250" s="171" t="s">
        <v>157</v>
      </c>
      <c r="BK250" s="173">
        <f>SUM(BK251:BK288)</f>
        <v>0</v>
      </c>
    </row>
    <row r="251" spans="1:65" s="2" customFormat="1" ht="22.25" customHeight="1">
      <c r="A251" s="36"/>
      <c r="B251" s="37"/>
      <c r="C251" s="176" t="s">
        <v>338</v>
      </c>
      <c r="D251" s="176" t="s">
        <v>159</v>
      </c>
      <c r="E251" s="177" t="s">
        <v>1802</v>
      </c>
      <c r="F251" s="178" t="s">
        <v>1803</v>
      </c>
      <c r="G251" s="179" t="s">
        <v>254</v>
      </c>
      <c r="H251" s="180">
        <v>15.282</v>
      </c>
      <c r="I251" s="181"/>
      <c r="J251" s="182">
        <f>ROUND(I251*H251,2)</f>
        <v>0</v>
      </c>
      <c r="K251" s="183"/>
      <c r="L251" s="41"/>
      <c r="M251" s="184" t="s">
        <v>19</v>
      </c>
      <c r="N251" s="185" t="s">
        <v>47</v>
      </c>
      <c r="O251" s="66"/>
      <c r="P251" s="186">
        <f>O251*H251</f>
        <v>0</v>
      </c>
      <c r="Q251" s="186">
        <v>2.45343</v>
      </c>
      <c r="R251" s="186">
        <f>Q251*H251</f>
        <v>37.49331726</v>
      </c>
      <c r="S251" s="186">
        <v>0</v>
      </c>
      <c r="T251" s="18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8" t="s">
        <v>163</v>
      </c>
      <c r="AT251" s="188" t="s">
        <v>159</v>
      </c>
      <c r="AU251" s="188" t="s">
        <v>86</v>
      </c>
      <c r="AY251" s="19" t="s">
        <v>157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9" t="s">
        <v>84</v>
      </c>
      <c r="BK251" s="189">
        <f>ROUND(I251*H251,2)</f>
        <v>0</v>
      </c>
      <c r="BL251" s="19" t="s">
        <v>163</v>
      </c>
      <c r="BM251" s="188" t="s">
        <v>1804</v>
      </c>
    </row>
    <row r="252" spans="1:47" s="2" customFormat="1" ht="10">
      <c r="A252" s="36"/>
      <c r="B252" s="37"/>
      <c r="C252" s="38"/>
      <c r="D252" s="212" t="s">
        <v>178</v>
      </c>
      <c r="E252" s="38"/>
      <c r="F252" s="213" t="s">
        <v>1805</v>
      </c>
      <c r="G252" s="38"/>
      <c r="H252" s="38"/>
      <c r="I252" s="214"/>
      <c r="J252" s="38"/>
      <c r="K252" s="38"/>
      <c r="L252" s="41"/>
      <c r="M252" s="215"/>
      <c r="N252" s="216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178</v>
      </c>
      <c r="AU252" s="19" t="s">
        <v>86</v>
      </c>
    </row>
    <row r="253" spans="2:51" s="13" customFormat="1" ht="10">
      <c r="B253" s="190"/>
      <c r="C253" s="191"/>
      <c r="D253" s="192" t="s">
        <v>165</v>
      </c>
      <c r="E253" s="193" t="s">
        <v>19</v>
      </c>
      <c r="F253" s="194" t="s">
        <v>289</v>
      </c>
      <c r="G253" s="191"/>
      <c r="H253" s="193" t="s">
        <v>19</v>
      </c>
      <c r="I253" s="195"/>
      <c r="J253" s="191"/>
      <c r="K253" s="191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165</v>
      </c>
      <c r="AU253" s="200" t="s">
        <v>86</v>
      </c>
      <c r="AV253" s="13" t="s">
        <v>84</v>
      </c>
      <c r="AW253" s="13" t="s">
        <v>37</v>
      </c>
      <c r="AX253" s="13" t="s">
        <v>76</v>
      </c>
      <c r="AY253" s="200" t="s">
        <v>157</v>
      </c>
    </row>
    <row r="254" spans="2:51" s="13" customFormat="1" ht="10">
      <c r="B254" s="190"/>
      <c r="C254" s="191"/>
      <c r="D254" s="192" t="s">
        <v>165</v>
      </c>
      <c r="E254" s="193" t="s">
        <v>19</v>
      </c>
      <c r="F254" s="194" t="s">
        <v>1713</v>
      </c>
      <c r="G254" s="191"/>
      <c r="H254" s="193" t="s">
        <v>19</v>
      </c>
      <c r="I254" s="195"/>
      <c r="J254" s="191"/>
      <c r="K254" s="191"/>
      <c r="L254" s="196"/>
      <c r="M254" s="197"/>
      <c r="N254" s="198"/>
      <c r="O254" s="198"/>
      <c r="P254" s="198"/>
      <c r="Q254" s="198"/>
      <c r="R254" s="198"/>
      <c r="S254" s="198"/>
      <c r="T254" s="199"/>
      <c r="AT254" s="200" t="s">
        <v>165</v>
      </c>
      <c r="AU254" s="200" t="s">
        <v>86</v>
      </c>
      <c r="AV254" s="13" t="s">
        <v>84</v>
      </c>
      <c r="AW254" s="13" t="s">
        <v>37</v>
      </c>
      <c r="AX254" s="13" t="s">
        <v>76</v>
      </c>
      <c r="AY254" s="200" t="s">
        <v>157</v>
      </c>
    </row>
    <row r="255" spans="2:51" s="14" customFormat="1" ht="10">
      <c r="B255" s="201"/>
      <c r="C255" s="202"/>
      <c r="D255" s="192" t="s">
        <v>165</v>
      </c>
      <c r="E255" s="203" t="s">
        <v>19</v>
      </c>
      <c r="F255" s="204" t="s">
        <v>1806</v>
      </c>
      <c r="G255" s="202"/>
      <c r="H255" s="205">
        <v>15.498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165</v>
      </c>
      <c r="AU255" s="211" t="s">
        <v>86</v>
      </c>
      <c r="AV255" s="14" t="s">
        <v>86</v>
      </c>
      <c r="AW255" s="14" t="s">
        <v>37</v>
      </c>
      <c r="AX255" s="14" t="s">
        <v>76</v>
      </c>
      <c r="AY255" s="211" t="s">
        <v>157</v>
      </c>
    </row>
    <row r="256" spans="2:51" s="14" customFormat="1" ht="10">
      <c r="B256" s="201"/>
      <c r="C256" s="202"/>
      <c r="D256" s="192" t="s">
        <v>165</v>
      </c>
      <c r="E256" s="203" t="s">
        <v>19</v>
      </c>
      <c r="F256" s="204" t="s">
        <v>1807</v>
      </c>
      <c r="G256" s="202"/>
      <c r="H256" s="205">
        <v>-0.216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165</v>
      </c>
      <c r="AU256" s="211" t="s">
        <v>86</v>
      </c>
      <c r="AV256" s="14" t="s">
        <v>86</v>
      </c>
      <c r="AW256" s="14" t="s">
        <v>37</v>
      </c>
      <c r="AX256" s="14" t="s">
        <v>76</v>
      </c>
      <c r="AY256" s="211" t="s">
        <v>157</v>
      </c>
    </row>
    <row r="257" spans="2:51" s="15" customFormat="1" ht="10">
      <c r="B257" s="217"/>
      <c r="C257" s="218"/>
      <c r="D257" s="192" t="s">
        <v>165</v>
      </c>
      <c r="E257" s="219" t="s">
        <v>19</v>
      </c>
      <c r="F257" s="220" t="s">
        <v>183</v>
      </c>
      <c r="G257" s="218"/>
      <c r="H257" s="221">
        <v>15.282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165</v>
      </c>
      <c r="AU257" s="227" t="s">
        <v>86</v>
      </c>
      <c r="AV257" s="15" t="s">
        <v>163</v>
      </c>
      <c r="AW257" s="15" t="s">
        <v>37</v>
      </c>
      <c r="AX257" s="15" t="s">
        <v>84</v>
      </c>
      <c r="AY257" s="227" t="s">
        <v>157</v>
      </c>
    </row>
    <row r="258" spans="1:65" s="2" customFormat="1" ht="19.75" customHeight="1">
      <c r="A258" s="36"/>
      <c r="B258" s="37"/>
      <c r="C258" s="176" t="s">
        <v>348</v>
      </c>
      <c r="D258" s="176" t="s">
        <v>159</v>
      </c>
      <c r="E258" s="177" t="s">
        <v>1808</v>
      </c>
      <c r="F258" s="178" t="s">
        <v>1809</v>
      </c>
      <c r="G258" s="179" t="s">
        <v>176</v>
      </c>
      <c r="H258" s="180">
        <v>53.4</v>
      </c>
      <c r="I258" s="181"/>
      <c r="J258" s="182">
        <f>ROUND(I258*H258,2)</f>
        <v>0</v>
      </c>
      <c r="K258" s="183"/>
      <c r="L258" s="41"/>
      <c r="M258" s="184" t="s">
        <v>19</v>
      </c>
      <c r="N258" s="185" t="s">
        <v>47</v>
      </c>
      <c r="O258" s="66"/>
      <c r="P258" s="186">
        <f>O258*H258</f>
        <v>0</v>
      </c>
      <c r="Q258" s="186">
        <v>0.00552</v>
      </c>
      <c r="R258" s="186">
        <f>Q258*H258</f>
        <v>0.294768</v>
      </c>
      <c r="S258" s="186">
        <v>0</v>
      </c>
      <c r="T258" s="187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8" t="s">
        <v>163</v>
      </c>
      <c r="AT258" s="188" t="s">
        <v>159</v>
      </c>
      <c r="AU258" s="188" t="s">
        <v>86</v>
      </c>
      <c r="AY258" s="19" t="s">
        <v>157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19" t="s">
        <v>84</v>
      </c>
      <c r="BK258" s="189">
        <f>ROUND(I258*H258,2)</f>
        <v>0</v>
      </c>
      <c r="BL258" s="19" t="s">
        <v>163</v>
      </c>
      <c r="BM258" s="188" t="s">
        <v>1810</v>
      </c>
    </row>
    <row r="259" spans="1:47" s="2" customFormat="1" ht="10">
      <c r="A259" s="36"/>
      <c r="B259" s="37"/>
      <c r="C259" s="38"/>
      <c r="D259" s="212" t="s">
        <v>178</v>
      </c>
      <c r="E259" s="38"/>
      <c r="F259" s="213" t="s">
        <v>1811</v>
      </c>
      <c r="G259" s="38"/>
      <c r="H259" s="38"/>
      <c r="I259" s="214"/>
      <c r="J259" s="38"/>
      <c r="K259" s="38"/>
      <c r="L259" s="41"/>
      <c r="M259" s="215"/>
      <c r="N259" s="216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178</v>
      </c>
      <c r="AU259" s="19" t="s">
        <v>86</v>
      </c>
    </row>
    <row r="260" spans="2:51" s="13" customFormat="1" ht="10">
      <c r="B260" s="190"/>
      <c r="C260" s="191"/>
      <c r="D260" s="192" t="s">
        <v>165</v>
      </c>
      <c r="E260" s="193" t="s">
        <v>19</v>
      </c>
      <c r="F260" s="194" t="s">
        <v>289</v>
      </c>
      <c r="G260" s="191"/>
      <c r="H260" s="193" t="s">
        <v>19</v>
      </c>
      <c r="I260" s="195"/>
      <c r="J260" s="191"/>
      <c r="K260" s="191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165</v>
      </c>
      <c r="AU260" s="200" t="s">
        <v>86</v>
      </c>
      <c r="AV260" s="13" t="s">
        <v>84</v>
      </c>
      <c r="AW260" s="13" t="s">
        <v>37</v>
      </c>
      <c r="AX260" s="13" t="s">
        <v>76</v>
      </c>
      <c r="AY260" s="200" t="s">
        <v>157</v>
      </c>
    </row>
    <row r="261" spans="2:51" s="13" customFormat="1" ht="10">
      <c r="B261" s="190"/>
      <c r="C261" s="191"/>
      <c r="D261" s="192" t="s">
        <v>165</v>
      </c>
      <c r="E261" s="193" t="s">
        <v>19</v>
      </c>
      <c r="F261" s="194" t="s">
        <v>1713</v>
      </c>
      <c r="G261" s="191"/>
      <c r="H261" s="193" t="s">
        <v>19</v>
      </c>
      <c r="I261" s="195"/>
      <c r="J261" s="191"/>
      <c r="K261" s="191"/>
      <c r="L261" s="196"/>
      <c r="M261" s="197"/>
      <c r="N261" s="198"/>
      <c r="O261" s="198"/>
      <c r="P261" s="198"/>
      <c r="Q261" s="198"/>
      <c r="R261" s="198"/>
      <c r="S261" s="198"/>
      <c r="T261" s="199"/>
      <c r="AT261" s="200" t="s">
        <v>165</v>
      </c>
      <c r="AU261" s="200" t="s">
        <v>86</v>
      </c>
      <c r="AV261" s="13" t="s">
        <v>84</v>
      </c>
      <c r="AW261" s="13" t="s">
        <v>37</v>
      </c>
      <c r="AX261" s="13" t="s">
        <v>76</v>
      </c>
      <c r="AY261" s="200" t="s">
        <v>157</v>
      </c>
    </row>
    <row r="262" spans="2:51" s="14" customFormat="1" ht="10">
      <c r="B262" s="201"/>
      <c r="C262" s="202"/>
      <c r="D262" s="192" t="s">
        <v>165</v>
      </c>
      <c r="E262" s="203" t="s">
        <v>19</v>
      </c>
      <c r="F262" s="204" t="s">
        <v>1812</v>
      </c>
      <c r="G262" s="202"/>
      <c r="H262" s="205">
        <v>42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165</v>
      </c>
      <c r="AU262" s="211" t="s">
        <v>86</v>
      </c>
      <c r="AV262" s="14" t="s">
        <v>86</v>
      </c>
      <c r="AW262" s="14" t="s">
        <v>37</v>
      </c>
      <c r="AX262" s="14" t="s">
        <v>76</v>
      </c>
      <c r="AY262" s="211" t="s">
        <v>157</v>
      </c>
    </row>
    <row r="263" spans="2:51" s="16" customFormat="1" ht="10">
      <c r="B263" s="228"/>
      <c r="C263" s="229"/>
      <c r="D263" s="192" t="s">
        <v>165</v>
      </c>
      <c r="E263" s="230" t="s">
        <v>19</v>
      </c>
      <c r="F263" s="231" t="s">
        <v>190</v>
      </c>
      <c r="G263" s="229"/>
      <c r="H263" s="232">
        <v>42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165</v>
      </c>
      <c r="AU263" s="238" t="s">
        <v>86</v>
      </c>
      <c r="AV263" s="16" t="s">
        <v>173</v>
      </c>
      <c r="AW263" s="16" t="s">
        <v>37</v>
      </c>
      <c r="AX263" s="16" t="s">
        <v>76</v>
      </c>
      <c r="AY263" s="238" t="s">
        <v>157</v>
      </c>
    </row>
    <row r="264" spans="2:51" s="14" customFormat="1" ht="10">
      <c r="B264" s="201"/>
      <c r="C264" s="202"/>
      <c r="D264" s="192" t="s">
        <v>165</v>
      </c>
      <c r="E264" s="203" t="s">
        <v>19</v>
      </c>
      <c r="F264" s="204" t="s">
        <v>1813</v>
      </c>
      <c r="G264" s="202"/>
      <c r="H264" s="205">
        <v>9.96</v>
      </c>
      <c r="I264" s="206"/>
      <c r="J264" s="202"/>
      <c r="K264" s="202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165</v>
      </c>
      <c r="AU264" s="211" t="s">
        <v>86</v>
      </c>
      <c r="AV264" s="14" t="s">
        <v>86</v>
      </c>
      <c r="AW264" s="14" t="s">
        <v>37</v>
      </c>
      <c r="AX264" s="14" t="s">
        <v>76</v>
      </c>
      <c r="AY264" s="211" t="s">
        <v>157</v>
      </c>
    </row>
    <row r="265" spans="2:51" s="14" customFormat="1" ht="10">
      <c r="B265" s="201"/>
      <c r="C265" s="202"/>
      <c r="D265" s="192" t="s">
        <v>165</v>
      </c>
      <c r="E265" s="203" t="s">
        <v>19</v>
      </c>
      <c r="F265" s="204" t="s">
        <v>1814</v>
      </c>
      <c r="G265" s="202"/>
      <c r="H265" s="205">
        <v>1.44</v>
      </c>
      <c r="I265" s="206"/>
      <c r="J265" s="202"/>
      <c r="K265" s="202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165</v>
      </c>
      <c r="AU265" s="211" t="s">
        <v>86</v>
      </c>
      <c r="AV265" s="14" t="s">
        <v>86</v>
      </c>
      <c r="AW265" s="14" t="s">
        <v>37</v>
      </c>
      <c r="AX265" s="14" t="s">
        <v>76</v>
      </c>
      <c r="AY265" s="211" t="s">
        <v>157</v>
      </c>
    </row>
    <row r="266" spans="2:51" s="16" customFormat="1" ht="10">
      <c r="B266" s="228"/>
      <c r="C266" s="229"/>
      <c r="D266" s="192" t="s">
        <v>165</v>
      </c>
      <c r="E266" s="230" t="s">
        <v>19</v>
      </c>
      <c r="F266" s="231" t="s">
        <v>190</v>
      </c>
      <c r="G266" s="229"/>
      <c r="H266" s="232">
        <v>11.4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165</v>
      </c>
      <c r="AU266" s="238" t="s">
        <v>86</v>
      </c>
      <c r="AV266" s="16" t="s">
        <v>173</v>
      </c>
      <c r="AW266" s="16" t="s">
        <v>37</v>
      </c>
      <c r="AX266" s="16" t="s">
        <v>76</v>
      </c>
      <c r="AY266" s="238" t="s">
        <v>157</v>
      </c>
    </row>
    <row r="267" spans="2:51" s="15" customFormat="1" ht="10">
      <c r="B267" s="217"/>
      <c r="C267" s="218"/>
      <c r="D267" s="192" t="s">
        <v>165</v>
      </c>
      <c r="E267" s="219" t="s">
        <v>19</v>
      </c>
      <c r="F267" s="220" t="s">
        <v>183</v>
      </c>
      <c r="G267" s="218"/>
      <c r="H267" s="221">
        <v>53.4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165</v>
      </c>
      <c r="AU267" s="227" t="s">
        <v>86</v>
      </c>
      <c r="AV267" s="15" t="s">
        <v>163</v>
      </c>
      <c r="AW267" s="15" t="s">
        <v>37</v>
      </c>
      <c r="AX267" s="15" t="s">
        <v>84</v>
      </c>
      <c r="AY267" s="227" t="s">
        <v>157</v>
      </c>
    </row>
    <row r="268" spans="1:65" s="2" customFormat="1" ht="19.75" customHeight="1">
      <c r="A268" s="36"/>
      <c r="B268" s="37"/>
      <c r="C268" s="176" t="s">
        <v>7</v>
      </c>
      <c r="D268" s="176" t="s">
        <v>159</v>
      </c>
      <c r="E268" s="177" t="s">
        <v>1815</v>
      </c>
      <c r="F268" s="178" t="s">
        <v>1816</v>
      </c>
      <c r="G268" s="179" t="s">
        <v>176</v>
      </c>
      <c r="H268" s="180">
        <v>53.4</v>
      </c>
      <c r="I268" s="181"/>
      <c r="J268" s="182">
        <f>ROUND(I268*H268,2)</f>
        <v>0</v>
      </c>
      <c r="K268" s="183"/>
      <c r="L268" s="41"/>
      <c r="M268" s="184" t="s">
        <v>19</v>
      </c>
      <c r="N268" s="185" t="s">
        <v>47</v>
      </c>
      <c r="O268" s="66"/>
      <c r="P268" s="186">
        <f>O268*H268</f>
        <v>0</v>
      </c>
      <c r="Q268" s="186">
        <v>0</v>
      </c>
      <c r="R268" s="186">
        <f>Q268*H268</f>
        <v>0</v>
      </c>
      <c r="S268" s="186">
        <v>0</v>
      </c>
      <c r="T268" s="187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8" t="s">
        <v>163</v>
      </c>
      <c r="AT268" s="188" t="s">
        <v>159</v>
      </c>
      <c r="AU268" s="188" t="s">
        <v>86</v>
      </c>
      <c r="AY268" s="19" t="s">
        <v>157</v>
      </c>
      <c r="BE268" s="189">
        <f>IF(N268="základní",J268,0)</f>
        <v>0</v>
      </c>
      <c r="BF268" s="189">
        <f>IF(N268="snížená",J268,0)</f>
        <v>0</v>
      </c>
      <c r="BG268" s="189">
        <f>IF(N268="zákl. přenesená",J268,0)</f>
        <v>0</v>
      </c>
      <c r="BH268" s="189">
        <f>IF(N268="sníž. přenesená",J268,0)</f>
        <v>0</v>
      </c>
      <c r="BI268" s="189">
        <f>IF(N268="nulová",J268,0)</f>
        <v>0</v>
      </c>
      <c r="BJ268" s="19" t="s">
        <v>84</v>
      </c>
      <c r="BK268" s="189">
        <f>ROUND(I268*H268,2)</f>
        <v>0</v>
      </c>
      <c r="BL268" s="19" t="s">
        <v>163</v>
      </c>
      <c r="BM268" s="188" t="s">
        <v>1817</v>
      </c>
    </row>
    <row r="269" spans="1:47" s="2" customFormat="1" ht="10">
      <c r="A269" s="36"/>
      <c r="B269" s="37"/>
      <c r="C269" s="38"/>
      <c r="D269" s="212" t="s">
        <v>178</v>
      </c>
      <c r="E269" s="38"/>
      <c r="F269" s="213" t="s">
        <v>1818</v>
      </c>
      <c r="G269" s="38"/>
      <c r="H269" s="38"/>
      <c r="I269" s="214"/>
      <c r="J269" s="38"/>
      <c r="K269" s="38"/>
      <c r="L269" s="41"/>
      <c r="M269" s="215"/>
      <c r="N269" s="216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178</v>
      </c>
      <c r="AU269" s="19" t="s">
        <v>86</v>
      </c>
    </row>
    <row r="270" spans="2:51" s="13" customFormat="1" ht="10">
      <c r="B270" s="190"/>
      <c r="C270" s="191"/>
      <c r="D270" s="192" t="s">
        <v>165</v>
      </c>
      <c r="E270" s="193" t="s">
        <v>19</v>
      </c>
      <c r="F270" s="194" t="s">
        <v>289</v>
      </c>
      <c r="G270" s="191"/>
      <c r="H270" s="193" t="s">
        <v>19</v>
      </c>
      <c r="I270" s="195"/>
      <c r="J270" s="191"/>
      <c r="K270" s="191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165</v>
      </c>
      <c r="AU270" s="200" t="s">
        <v>86</v>
      </c>
      <c r="AV270" s="13" t="s">
        <v>84</v>
      </c>
      <c r="AW270" s="13" t="s">
        <v>37</v>
      </c>
      <c r="AX270" s="13" t="s">
        <v>76</v>
      </c>
      <c r="AY270" s="200" t="s">
        <v>157</v>
      </c>
    </row>
    <row r="271" spans="2:51" s="13" customFormat="1" ht="10">
      <c r="B271" s="190"/>
      <c r="C271" s="191"/>
      <c r="D271" s="192" t="s">
        <v>165</v>
      </c>
      <c r="E271" s="193" t="s">
        <v>19</v>
      </c>
      <c r="F271" s="194" t="s">
        <v>1713</v>
      </c>
      <c r="G271" s="191"/>
      <c r="H271" s="193" t="s">
        <v>19</v>
      </c>
      <c r="I271" s="195"/>
      <c r="J271" s="191"/>
      <c r="K271" s="191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165</v>
      </c>
      <c r="AU271" s="200" t="s">
        <v>86</v>
      </c>
      <c r="AV271" s="13" t="s">
        <v>84</v>
      </c>
      <c r="AW271" s="13" t="s">
        <v>37</v>
      </c>
      <c r="AX271" s="13" t="s">
        <v>76</v>
      </c>
      <c r="AY271" s="200" t="s">
        <v>157</v>
      </c>
    </row>
    <row r="272" spans="2:51" s="14" customFormat="1" ht="10">
      <c r="B272" s="201"/>
      <c r="C272" s="202"/>
      <c r="D272" s="192" t="s">
        <v>165</v>
      </c>
      <c r="E272" s="203" t="s">
        <v>19</v>
      </c>
      <c r="F272" s="204" t="s">
        <v>1819</v>
      </c>
      <c r="G272" s="202"/>
      <c r="H272" s="205">
        <v>53.4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165</v>
      </c>
      <c r="AU272" s="211" t="s">
        <v>86</v>
      </c>
      <c r="AV272" s="14" t="s">
        <v>86</v>
      </c>
      <c r="AW272" s="14" t="s">
        <v>37</v>
      </c>
      <c r="AX272" s="14" t="s">
        <v>84</v>
      </c>
      <c r="AY272" s="211" t="s">
        <v>157</v>
      </c>
    </row>
    <row r="273" spans="1:65" s="2" customFormat="1" ht="22.25" customHeight="1">
      <c r="A273" s="36"/>
      <c r="B273" s="37"/>
      <c r="C273" s="176" t="s">
        <v>391</v>
      </c>
      <c r="D273" s="176" t="s">
        <v>159</v>
      </c>
      <c r="E273" s="177" t="s">
        <v>1820</v>
      </c>
      <c r="F273" s="178" t="s">
        <v>1821</v>
      </c>
      <c r="G273" s="179" t="s">
        <v>176</v>
      </c>
      <c r="H273" s="180">
        <v>42</v>
      </c>
      <c r="I273" s="181"/>
      <c r="J273" s="182">
        <f>ROUND(I273*H273,2)</f>
        <v>0</v>
      </c>
      <c r="K273" s="183"/>
      <c r="L273" s="41"/>
      <c r="M273" s="184" t="s">
        <v>19</v>
      </c>
      <c r="N273" s="185" t="s">
        <v>47</v>
      </c>
      <c r="O273" s="66"/>
      <c r="P273" s="186">
        <f>O273*H273</f>
        <v>0</v>
      </c>
      <c r="Q273" s="186">
        <v>0.001</v>
      </c>
      <c r="R273" s="186">
        <f>Q273*H273</f>
        <v>0.042</v>
      </c>
      <c r="S273" s="186">
        <v>0</v>
      </c>
      <c r="T273" s="187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8" t="s">
        <v>163</v>
      </c>
      <c r="AT273" s="188" t="s">
        <v>159</v>
      </c>
      <c r="AU273" s="188" t="s">
        <v>86</v>
      </c>
      <c r="AY273" s="19" t="s">
        <v>157</v>
      </c>
      <c r="BE273" s="189">
        <f>IF(N273="základní",J273,0)</f>
        <v>0</v>
      </c>
      <c r="BF273" s="189">
        <f>IF(N273="snížená",J273,0)</f>
        <v>0</v>
      </c>
      <c r="BG273" s="189">
        <f>IF(N273="zákl. přenesená",J273,0)</f>
        <v>0</v>
      </c>
      <c r="BH273" s="189">
        <f>IF(N273="sníž. přenesená",J273,0)</f>
        <v>0</v>
      </c>
      <c r="BI273" s="189">
        <f>IF(N273="nulová",J273,0)</f>
        <v>0</v>
      </c>
      <c r="BJ273" s="19" t="s">
        <v>84</v>
      </c>
      <c r="BK273" s="189">
        <f>ROUND(I273*H273,2)</f>
        <v>0</v>
      </c>
      <c r="BL273" s="19" t="s">
        <v>163</v>
      </c>
      <c r="BM273" s="188" t="s">
        <v>1822</v>
      </c>
    </row>
    <row r="274" spans="1:47" s="2" customFormat="1" ht="10">
      <c r="A274" s="36"/>
      <c r="B274" s="37"/>
      <c r="C274" s="38"/>
      <c r="D274" s="212" t="s">
        <v>178</v>
      </c>
      <c r="E274" s="38"/>
      <c r="F274" s="213" t="s">
        <v>1823</v>
      </c>
      <c r="G274" s="38"/>
      <c r="H274" s="38"/>
      <c r="I274" s="214"/>
      <c r="J274" s="38"/>
      <c r="K274" s="38"/>
      <c r="L274" s="41"/>
      <c r="M274" s="215"/>
      <c r="N274" s="216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178</v>
      </c>
      <c r="AU274" s="19" t="s">
        <v>86</v>
      </c>
    </row>
    <row r="275" spans="2:51" s="13" customFormat="1" ht="10">
      <c r="B275" s="190"/>
      <c r="C275" s="191"/>
      <c r="D275" s="192" t="s">
        <v>165</v>
      </c>
      <c r="E275" s="193" t="s">
        <v>19</v>
      </c>
      <c r="F275" s="194" t="s">
        <v>289</v>
      </c>
      <c r="G275" s="191"/>
      <c r="H275" s="193" t="s">
        <v>19</v>
      </c>
      <c r="I275" s="195"/>
      <c r="J275" s="191"/>
      <c r="K275" s="191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165</v>
      </c>
      <c r="AU275" s="200" t="s">
        <v>86</v>
      </c>
      <c r="AV275" s="13" t="s">
        <v>84</v>
      </c>
      <c r="AW275" s="13" t="s">
        <v>37</v>
      </c>
      <c r="AX275" s="13" t="s">
        <v>76</v>
      </c>
      <c r="AY275" s="200" t="s">
        <v>157</v>
      </c>
    </row>
    <row r="276" spans="2:51" s="13" customFormat="1" ht="10">
      <c r="B276" s="190"/>
      <c r="C276" s="191"/>
      <c r="D276" s="192" t="s">
        <v>165</v>
      </c>
      <c r="E276" s="193" t="s">
        <v>19</v>
      </c>
      <c r="F276" s="194" t="s">
        <v>1713</v>
      </c>
      <c r="G276" s="191"/>
      <c r="H276" s="193" t="s">
        <v>19</v>
      </c>
      <c r="I276" s="195"/>
      <c r="J276" s="191"/>
      <c r="K276" s="191"/>
      <c r="L276" s="196"/>
      <c r="M276" s="197"/>
      <c r="N276" s="198"/>
      <c r="O276" s="198"/>
      <c r="P276" s="198"/>
      <c r="Q276" s="198"/>
      <c r="R276" s="198"/>
      <c r="S276" s="198"/>
      <c r="T276" s="199"/>
      <c r="AT276" s="200" t="s">
        <v>165</v>
      </c>
      <c r="AU276" s="200" t="s">
        <v>86</v>
      </c>
      <c r="AV276" s="13" t="s">
        <v>84</v>
      </c>
      <c r="AW276" s="13" t="s">
        <v>37</v>
      </c>
      <c r="AX276" s="13" t="s">
        <v>76</v>
      </c>
      <c r="AY276" s="200" t="s">
        <v>157</v>
      </c>
    </row>
    <row r="277" spans="2:51" s="14" customFormat="1" ht="10">
      <c r="B277" s="201"/>
      <c r="C277" s="202"/>
      <c r="D277" s="192" t="s">
        <v>165</v>
      </c>
      <c r="E277" s="203" t="s">
        <v>19</v>
      </c>
      <c r="F277" s="204" t="s">
        <v>1812</v>
      </c>
      <c r="G277" s="202"/>
      <c r="H277" s="205">
        <v>42</v>
      </c>
      <c r="I277" s="206"/>
      <c r="J277" s="202"/>
      <c r="K277" s="202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165</v>
      </c>
      <c r="AU277" s="211" t="s">
        <v>86</v>
      </c>
      <c r="AV277" s="14" t="s">
        <v>86</v>
      </c>
      <c r="AW277" s="14" t="s">
        <v>37</v>
      </c>
      <c r="AX277" s="14" t="s">
        <v>84</v>
      </c>
      <c r="AY277" s="211" t="s">
        <v>157</v>
      </c>
    </row>
    <row r="278" spans="1:65" s="2" customFormat="1" ht="22.25" customHeight="1">
      <c r="A278" s="36"/>
      <c r="B278" s="37"/>
      <c r="C278" s="176" t="s">
        <v>398</v>
      </c>
      <c r="D278" s="176" t="s">
        <v>159</v>
      </c>
      <c r="E278" s="177" t="s">
        <v>1824</v>
      </c>
      <c r="F278" s="178" t="s">
        <v>1825</v>
      </c>
      <c r="G278" s="179" t="s">
        <v>176</v>
      </c>
      <c r="H278" s="180">
        <v>42</v>
      </c>
      <c r="I278" s="181"/>
      <c r="J278" s="182">
        <f>ROUND(I278*H278,2)</f>
        <v>0</v>
      </c>
      <c r="K278" s="183"/>
      <c r="L278" s="41"/>
      <c r="M278" s="184" t="s">
        <v>19</v>
      </c>
      <c r="N278" s="185" t="s">
        <v>47</v>
      </c>
      <c r="O278" s="66"/>
      <c r="P278" s="186">
        <f>O278*H278</f>
        <v>0</v>
      </c>
      <c r="Q278" s="186">
        <v>0</v>
      </c>
      <c r="R278" s="186">
        <f>Q278*H278</f>
        <v>0</v>
      </c>
      <c r="S278" s="186">
        <v>0</v>
      </c>
      <c r="T278" s="187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8" t="s">
        <v>163</v>
      </c>
      <c r="AT278" s="188" t="s">
        <v>159</v>
      </c>
      <c r="AU278" s="188" t="s">
        <v>86</v>
      </c>
      <c r="AY278" s="19" t="s">
        <v>157</v>
      </c>
      <c r="BE278" s="189">
        <f>IF(N278="základní",J278,0)</f>
        <v>0</v>
      </c>
      <c r="BF278" s="189">
        <f>IF(N278="snížená",J278,0)</f>
        <v>0</v>
      </c>
      <c r="BG278" s="189">
        <f>IF(N278="zákl. přenesená",J278,0)</f>
        <v>0</v>
      </c>
      <c r="BH278" s="189">
        <f>IF(N278="sníž. přenesená",J278,0)</f>
        <v>0</v>
      </c>
      <c r="BI278" s="189">
        <f>IF(N278="nulová",J278,0)</f>
        <v>0</v>
      </c>
      <c r="BJ278" s="19" t="s">
        <v>84</v>
      </c>
      <c r="BK278" s="189">
        <f>ROUND(I278*H278,2)</f>
        <v>0</v>
      </c>
      <c r="BL278" s="19" t="s">
        <v>163</v>
      </c>
      <c r="BM278" s="188" t="s">
        <v>1826</v>
      </c>
    </row>
    <row r="279" spans="1:47" s="2" customFormat="1" ht="10">
      <c r="A279" s="36"/>
      <c r="B279" s="37"/>
      <c r="C279" s="38"/>
      <c r="D279" s="212" t="s">
        <v>178</v>
      </c>
      <c r="E279" s="38"/>
      <c r="F279" s="213" t="s">
        <v>1827</v>
      </c>
      <c r="G279" s="38"/>
      <c r="H279" s="38"/>
      <c r="I279" s="214"/>
      <c r="J279" s="38"/>
      <c r="K279" s="38"/>
      <c r="L279" s="41"/>
      <c r="M279" s="215"/>
      <c r="N279" s="216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178</v>
      </c>
      <c r="AU279" s="19" t="s">
        <v>86</v>
      </c>
    </row>
    <row r="280" spans="2:51" s="13" customFormat="1" ht="10">
      <c r="B280" s="190"/>
      <c r="C280" s="191"/>
      <c r="D280" s="192" t="s">
        <v>165</v>
      </c>
      <c r="E280" s="193" t="s">
        <v>19</v>
      </c>
      <c r="F280" s="194" t="s">
        <v>289</v>
      </c>
      <c r="G280" s="191"/>
      <c r="H280" s="193" t="s">
        <v>19</v>
      </c>
      <c r="I280" s="195"/>
      <c r="J280" s="191"/>
      <c r="K280" s="191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165</v>
      </c>
      <c r="AU280" s="200" t="s">
        <v>86</v>
      </c>
      <c r="AV280" s="13" t="s">
        <v>84</v>
      </c>
      <c r="AW280" s="13" t="s">
        <v>37</v>
      </c>
      <c r="AX280" s="13" t="s">
        <v>76</v>
      </c>
      <c r="AY280" s="200" t="s">
        <v>157</v>
      </c>
    </row>
    <row r="281" spans="2:51" s="13" customFormat="1" ht="10">
      <c r="B281" s="190"/>
      <c r="C281" s="191"/>
      <c r="D281" s="192" t="s">
        <v>165</v>
      </c>
      <c r="E281" s="193" t="s">
        <v>19</v>
      </c>
      <c r="F281" s="194" t="s">
        <v>1713</v>
      </c>
      <c r="G281" s="191"/>
      <c r="H281" s="193" t="s">
        <v>19</v>
      </c>
      <c r="I281" s="195"/>
      <c r="J281" s="191"/>
      <c r="K281" s="191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165</v>
      </c>
      <c r="AU281" s="200" t="s">
        <v>86</v>
      </c>
      <c r="AV281" s="13" t="s">
        <v>84</v>
      </c>
      <c r="AW281" s="13" t="s">
        <v>37</v>
      </c>
      <c r="AX281" s="13" t="s">
        <v>76</v>
      </c>
      <c r="AY281" s="200" t="s">
        <v>157</v>
      </c>
    </row>
    <row r="282" spans="2:51" s="14" customFormat="1" ht="10">
      <c r="B282" s="201"/>
      <c r="C282" s="202"/>
      <c r="D282" s="192" t="s">
        <v>165</v>
      </c>
      <c r="E282" s="203" t="s">
        <v>19</v>
      </c>
      <c r="F282" s="204" t="s">
        <v>1828</v>
      </c>
      <c r="G282" s="202"/>
      <c r="H282" s="205">
        <v>42</v>
      </c>
      <c r="I282" s="206"/>
      <c r="J282" s="202"/>
      <c r="K282" s="202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165</v>
      </c>
      <c r="AU282" s="211" t="s">
        <v>86</v>
      </c>
      <c r="AV282" s="14" t="s">
        <v>86</v>
      </c>
      <c r="AW282" s="14" t="s">
        <v>37</v>
      </c>
      <c r="AX282" s="14" t="s">
        <v>84</v>
      </c>
      <c r="AY282" s="211" t="s">
        <v>157</v>
      </c>
    </row>
    <row r="283" spans="1:65" s="2" customFormat="1" ht="40.25" customHeight="1">
      <c r="A283" s="36"/>
      <c r="B283" s="37"/>
      <c r="C283" s="176" t="s">
        <v>406</v>
      </c>
      <c r="D283" s="176" t="s">
        <v>159</v>
      </c>
      <c r="E283" s="177" t="s">
        <v>1829</v>
      </c>
      <c r="F283" s="178" t="s">
        <v>1830</v>
      </c>
      <c r="G283" s="179" t="s">
        <v>483</v>
      </c>
      <c r="H283" s="180">
        <v>2.139</v>
      </c>
      <c r="I283" s="181"/>
      <c r="J283" s="182">
        <f>ROUND(I283*H283,2)</f>
        <v>0</v>
      </c>
      <c r="K283" s="183"/>
      <c r="L283" s="41"/>
      <c r="M283" s="184" t="s">
        <v>19</v>
      </c>
      <c r="N283" s="185" t="s">
        <v>47</v>
      </c>
      <c r="O283" s="66"/>
      <c r="P283" s="186">
        <f>O283*H283</f>
        <v>0</v>
      </c>
      <c r="Q283" s="186">
        <v>1.05555</v>
      </c>
      <c r="R283" s="186">
        <f>Q283*H283</f>
        <v>2.25782145</v>
      </c>
      <c r="S283" s="186">
        <v>0</v>
      </c>
      <c r="T283" s="187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8" t="s">
        <v>163</v>
      </c>
      <c r="AT283" s="188" t="s">
        <v>159</v>
      </c>
      <c r="AU283" s="188" t="s">
        <v>86</v>
      </c>
      <c r="AY283" s="19" t="s">
        <v>157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19" t="s">
        <v>84</v>
      </c>
      <c r="BK283" s="189">
        <f>ROUND(I283*H283,2)</f>
        <v>0</v>
      </c>
      <c r="BL283" s="19" t="s">
        <v>163</v>
      </c>
      <c r="BM283" s="188" t="s">
        <v>1831</v>
      </c>
    </row>
    <row r="284" spans="1:47" s="2" customFormat="1" ht="10">
      <c r="A284" s="36"/>
      <c r="B284" s="37"/>
      <c r="C284" s="38"/>
      <c r="D284" s="212" t="s">
        <v>178</v>
      </c>
      <c r="E284" s="38"/>
      <c r="F284" s="213" t="s">
        <v>1832</v>
      </c>
      <c r="G284" s="38"/>
      <c r="H284" s="38"/>
      <c r="I284" s="214"/>
      <c r="J284" s="38"/>
      <c r="K284" s="38"/>
      <c r="L284" s="41"/>
      <c r="M284" s="215"/>
      <c r="N284" s="216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178</v>
      </c>
      <c r="AU284" s="19" t="s">
        <v>86</v>
      </c>
    </row>
    <row r="285" spans="2:51" s="13" customFormat="1" ht="10">
      <c r="B285" s="190"/>
      <c r="C285" s="191"/>
      <c r="D285" s="192" t="s">
        <v>165</v>
      </c>
      <c r="E285" s="193" t="s">
        <v>19</v>
      </c>
      <c r="F285" s="194" t="s">
        <v>289</v>
      </c>
      <c r="G285" s="191"/>
      <c r="H285" s="193" t="s">
        <v>19</v>
      </c>
      <c r="I285" s="195"/>
      <c r="J285" s="191"/>
      <c r="K285" s="191"/>
      <c r="L285" s="196"/>
      <c r="M285" s="197"/>
      <c r="N285" s="198"/>
      <c r="O285" s="198"/>
      <c r="P285" s="198"/>
      <c r="Q285" s="198"/>
      <c r="R285" s="198"/>
      <c r="S285" s="198"/>
      <c r="T285" s="199"/>
      <c r="AT285" s="200" t="s">
        <v>165</v>
      </c>
      <c r="AU285" s="200" t="s">
        <v>86</v>
      </c>
      <c r="AV285" s="13" t="s">
        <v>84</v>
      </c>
      <c r="AW285" s="13" t="s">
        <v>37</v>
      </c>
      <c r="AX285" s="13" t="s">
        <v>76</v>
      </c>
      <c r="AY285" s="200" t="s">
        <v>157</v>
      </c>
    </row>
    <row r="286" spans="2:51" s="13" customFormat="1" ht="10">
      <c r="B286" s="190"/>
      <c r="C286" s="191"/>
      <c r="D286" s="192" t="s">
        <v>165</v>
      </c>
      <c r="E286" s="193" t="s">
        <v>19</v>
      </c>
      <c r="F286" s="194" t="s">
        <v>1713</v>
      </c>
      <c r="G286" s="191"/>
      <c r="H286" s="193" t="s">
        <v>19</v>
      </c>
      <c r="I286" s="195"/>
      <c r="J286" s="191"/>
      <c r="K286" s="191"/>
      <c r="L286" s="196"/>
      <c r="M286" s="197"/>
      <c r="N286" s="198"/>
      <c r="O286" s="198"/>
      <c r="P286" s="198"/>
      <c r="Q286" s="198"/>
      <c r="R286" s="198"/>
      <c r="S286" s="198"/>
      <c r="T286" s="199"/>
      <c r="AT286" s="200" t="s">
        <v>165</v>
      </c>
      <c r="AU286" s="200" t="s">
        <v>86</v>
      </c>
      <c r="AV286" s="13" t="s">
        <v>84</v>
      </c>
      <c r="AW286" s="13" t="s">
        <v>37</v>
      </c>
      <c r="AX286" s="13" t="s">
        <v>76</v>
      </c>
      <c r="AY286" s="200" t="s">
        <v>157</v>
      </c>
    </row>
    <row r="287" spans="2:51" s="13" customFormat="1" ht="10">
      <c r="B287" s="190"/>
      <c r="C287" s="191"/>
      <c r="D287" s="192" t="s">
        <v>165</v>
      </c>
      <c r="E287" s="193" t="s">
        <v>19</v>
      </c>
      <c r="F287" s="194" t="s">
        <v>1762</v>
      </c>
      <c r="G287" s="191"/>
      <c r="H287" s="193" t="s">
        <v>19</v>
      </c>
      <c r="I287" s="195"/>
      <c r="J287" s="191"/>
      <c r="K287" s="191"/>
      <c r="L287" s="196"/>
      <c r="M287" s="197"/>
      <c r="N287" s="198"/>
      <c r="O287" s="198"/>
      <c r="P287" s="198"/>
      <c r="Q287" s="198"/>
      <c r="R287" s="198"/>
      <c r="S287" s="198"/>
      <c r="T287" s="199"/>
      <c r="AT287" s="200" t="s">
        <v>165</v>
      </c>
      <c r="AU287" s="200" t="s">
        <v>86</v>
      </c>
      <c r="AV287" s="13" t="s">
        <v>84</v>
      </c>
      <c r="AW287" s="13" t="s">
        <v>37</v>
      </c>
      <c r="AX287" s="13" t="s">
        <v>76</v>
      </c>
      <c r="AY287" s="200" t="s">
        <v>157</v>
      </c>
    </row>
    <row r="288" spans="2:51" s="14" customFormat="1" ht="10">
      <c r="B288" s="201"/>
      <c r="C288" s="202"/>
      <c r="D288" s="192" t="s">
        <v>165</v>
      </c>
      <c r="E288" s="203" t="s">
        <v>19</v>
      </c>
      <c r="F288" s="204" t="s">
        <v>1833</v>
      </c>
      <c r="G288" s="202"/>
      <c r="H288" s="205">
        <v>2.139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165</v>
      </c>
      <c r="AU288" s="211" t="s">
        <v>86</v>
      </c>
      <c r="AV288" s="14" t="s">
        <v>86</v>
      </c>
      <c r="AW288" s="14" t="s">
        <v>37</v>
      </c>
      <c r="AX288" s="14" t="s">
        <v>84</v>
      </c>
      <c r="AY288" s="211" t="s">
        <v>157</v>
      </c>
    </row>
    <row r="289" spans="2:63" s="12" customFormat="1" ht="22.75" customHeight="1">
      <c r="B289" s="160"/>
      <c r="C289" s="161"/>
      <c r="D289" s="162" t="s">
        <v>75</v>
      </c>
      <c r="E289" s="174" t="s">
        <v>211</v>
      </c>
      <c r="F289" s="174" t="s">
        <v>1082</v>
      </c>
      <c r="G289" s="161"/>
      <c r="H289" s="161"/>
      <c r="I289" s="164"/>
      <c r="J289" s="175">
        <f>BK289</f>
        <v>0</v>
      </c>
      <c r="K289" s="161"/>
      <c r="L289" s="166"/>
      <c r="M289" s="167"/>
      <c r="N289" s="168"/>
      <c r="O289" s="168"/>
      <c r="P289" s="169">
        <f>SUM(P290:P301)</f>
        <v>0</v>
      </c>
      <c r="Q289" s="168"/>
      <c r="R289" s="169">
        <f>SUM(R290:R301)</f>
        <v>0.47868</v>
      </c>
      <c r="S289" s="168"/>
      <c r="T289" s="170">
        <f>SUM(T290:T301)</f>
        <v>0</v>
      </c>
      <c r="AR289" s="171" t="s">
        <v>84</v>
      </c>
      <c r="AT289" s="172" t="s">
        <v>75</v>
      </c>
      <c r="AU289" s="172" t="s">
        <v>84</v>
      </c>
      <c r="AY289" s="171" t="s">
        <v>157</v>
      </c>
      <c r="BK289" s="173">
        <f>SUM(BK290:BK301)</f>
        <v>0</v>
      </c>
    </row>
    <row r="290" spans="1:65" s="2" customFormat="1" ht="14.4" customHeight="1">
      <c r="A290" s="36"/>
      <c r="B290" s="37"/>
      <c r="C290" s="176" t="s">
        <v>412</v>
      </c>
      <c r="D290" s="176" t="s">
        <v>159</v>
      </c>
      <c r="E290" s="177" t="s">
        <v>1096</v>
      </c>
      <c r="F290" s="178" t="s">
        <v>1097</v>
      </c>
      <c r="G290" s="179" t="s">
        <v>162</v>
      </c>
      <c r="H290" s="180">
        <v>2</v>
      </c>
      <c r="I290" s="181"/>
      <c r="J290" s="182">
        <f>ROUND(I290*H290,2)</f>
        <v>0</v>
      </c>
      <c r="K290" s="183"/>
      <c r="L290" s="41"/>
      <c r="M290" s="184" t="s">
        <v>19</v>
      </c>
      <c r="N290" s="185" t="s">
        <v>47</v>
      </c>
      <c r="O290" s="66"/>
      <c r="P290" s="186">
        <f>O290*H290</f>
        <v>0</v>
      </c>
      <c r="Q290" s="186">
        <v>0.21734</v>
      </c>
      <c r="R290" s="186">
        <f>Q290*H290</f>
        <v>0.43468</v>
      </c>
      <c r="S290" s="186">
        <v>0</v>
      </c>
      <c r="T290" s="187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8" t="s">
        <v>163</v>
      </c>
      <c r="AT290" s="188" t="s">
        <v>159</v>
      </c>
      <c r="AU290" s="188" t="s">
        <v>86</v>
      </c>
      <c r="AY290" s="19" t="s">
        <v>157</v>
      </c>
      <c r="BE290" s="189">
        <f>IF(N290="základní",J290,0)</f>
        <v>0</v>
      </c>
      <c r="BF290" s="189">
        <f>IF(N290="snížená",J290,0)</f>
        <v>0</v>
      </c>
      <c r="BG290" s="189">
        <f>IF(N290="zákl. přenesená",J290,0)</f>
        <v>0</v>
      </c>
      <c r="BH290" s="189">
        <f>IF(N290="sníž. přenesená",J290,0)</f>
        <v>0</v>
      </c>
      <c r="BI290" s="189">
        <f>IF(N290="nulová",J290,0)</f>
        <v>0</v>
      </c>
      <c r="BJ290" s="19" t="s">
        <v>84</v>
      </c>
      <c r="BK290" s="189">
        <f>ROUND(I290*H290,2)</f>
        <v>0</v>
      </c>
      <c r="BL290" s="19" t="s">
        <v>163</v>
      </c>
      <c r="BM290" s="188" t="s">
        <v>1834</v>
      </c>
    </row>
    <row r="291" spans="1:47" s="2" customFormat="1" ht="10">
      <c r="A291" s="36"/>
      <c r="B291" s="37"/>
      <c r="C291" s="38"/>
      <c r="D291" s="212" t="s">
        <v>178</v>
      </c>
      <c r="E291" s="38"/>
      <c r="F291" s="213" t="s">
        <v>1099</v>
      </c>
      <c r="G291" s="38"/>
      <c r="H291" s="38"/>
      <c r="I291" s="214"/>
      <c r="J291" s="38"/>
      <c r="K291" s="38"/>
      <c r="L291" s="41"/>
      <c r="M291" s="215"/>
      <c r="N291" s="216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178</v>
      </c>
      <c r="AU291" s="19" t="s">
        <v>86</v>
      </c>
    </row>
    <row r="292" spans="2:51" s="13" customFormat="1" ht="10">
      <c r="B292" s="190"/>
      <c r="C292" s="191"/>
      <c r="D292" s="192" t="s">
        <v>165</v>
      </c>
      <c r="E292" s="193" t="s">
        <v>19</v>
      </c>
      <c r="F292" s="194" t="s">
        <v>289</v>
      </c>
      <c r="G292" s="191"/>
      <c r="H292" s="193" t="s">
        <v>19</v>
      </c>
      <c r="I292" s="195"/>
      <c r="J292" s="191"/>
      <c r="K292" s="191"/>
      <c r="L292" s="196"/>
      <c r="M292" s="197"/>
      <c r="N292" s="198"/>
      <c r="O292" s="198"/>
      <c r="P292" s="198"/>
      <c r="Q292" s="198"/>
      <c r="R292" s="198"/>
      <c r="S292" s="198"/>
      <c r="T292" s="199"/>
      <c r="AT292" s="200" t="s">
        <v>165</v>
      </c>
      <c r="AU292" s="200" t="s">
        <v>86</v>
      </c>
      <c r="AV292" s="13" t="s">
        <v>84</v>
      </c>
      <c r="AW292" s="13" t="s">
        <v>37</v>
      </c>
      <c r="AX292" s="13" t="s">
        <v>76</v>
      </c>
      <c r="AY292" s="200" t="s">
        <v>157</v>
      </c>
    </row>
    <row r="293" spans="2:51" s="13" customFormat="1" ht="10">
      <c r="B293" s="190"/>
      <c r="C293" s="191"/>
      <c r="D293" s="192" t="s">
        <v>165</v>
      </c>
      <c r="E293" s="193" t="s">
        <v>19</v>
      </c>
      <c r="F293" s="194" t="s">
        <v>1713</v>
      </c>
      <c r="G293" s="191"/>
      <c r="H293" s="193" t="s">
        <v>19</v>
      </c>
      <c r="I293" s="195"/>
      <c r="J293" s="191"/>
      <c r="K293" s="191"/>
      <c r="L293" s="196"/>
      <c r="M293" s="197"/>
      <c r="N293" s="198"/>
      <c r="O293" s="198"/>
      <c r="P293" s="198"/>
      <c r="Q293" s="198"/>
      <c r="R293" s="198"/>
      <c r="S293" s="198"/>
      <c r="T293" s="199"/>
      <c r="AT293" s="200" t="s">
        <v>165</v>
      </c>
      <c r="AU293" s="200" t="s">
        <v>86</v>
      </c>
      <c r="AV293" s="13" t="s">
        <v>84</v>
      </c>
      <c r="AW293" s="13" t="s">
        <v>37</v>
      </c>
      <c r="AX293" s="13" t="s">
        <v>76</v>
      </c>
      <c r="AY293" s="200" t="s">
        <v>157</v>
      </c>
    </row>
    <row r="294" spans="2:51" s="13" customFormat="1" ht="10">
      <c r="B294" s="190"/>
      <c r="C294" s="191"/>
      <c r="D294" s="192" t="s">
        <v>165</v>
      </c>
      <c r="E294" s="193" t="s">
        <v>19</v>
      </c>
      <c r="F294" s="194" t="s">
        <v>853</v>
      </c>
      <c r="G294" s="191"/>
      <c r="H294" s="193" t="s">
        <v>19</v>
      </c>
      <c r="I294" s="195"/>
      <c r="J294" s="191"/>
      <c r="K294" s="191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165</v>
      </c>
      <c r="AU294" s="200" t="s">
        <v>86</v>
      </c>
      <c r="AV294" s="13" t="s">
        <v>84</v>
      </c>
      <c r="AW294" s="13" t="s">
        <v>37</v>
      </c>
      <c r="AX294" s="13" t="s">
        <v>76</v>
      </c>
      <c r="AY294" s="200" t="s">
        <v>157</v>
      </c>
    </row>
    <row r="295" spans="2:51" s="14" customFormat="1" ht="10">
      <c r="B295" s="201"/>
      <c r="C295" s="202"/>
      <c r="D295" s="192" t="s">
        <v>165</v>
      </c>
      <c r="E295" s="203" t="s">
        <v>19</v>
      </c>
      <c r="F295" s="204" t="s">
        <v>1835</v>
      </c>
      <c r="G295" s="202"/>
      <c r="H295" s="205">
        <v>2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165</v>
      </c>
      <c r="AU295" s="211" t="s">
        <v>86</v>
      </c>
      <c r="AV295" s="14" t="s">
        <v>86</v>
      </c>
      <c r="AW295" s="14" t="s">
        <v>37</v>
      </c>
      <c r="AX295" s="14" t="s">
        <v>76</v>
      </c>
      <c r="AY295" s="211" t="s">
        <v>157</v>
      </c>
    </row>
    <row r="296" spans="2:51" s="15" customFormat="1" ht="10">
      <c r="B296" s="217"/>
      <c r="C296" s="218"/>
      <c r="D296" s="192" t="s">
        <v>165</v>
      </c>
      <c r="E296" s="219" t="s">
        <v>19</v>
      </c>
      <c r="F296" s="220" t="s">
        <v>183</v>
      </c>
      <c r="G296" s="218"/>
      <c r="H296" s="221">
        <v>2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165</v>
      </c>
      <c r="AU296" s="227" t="s">
        <v>86</v>
      </c>
      <c r="AV296" s="15" t="s">
        <v>163</v>
      </c>
      <c r="AW296" s="15" t="s">
        <v>37</v>
      </c>
      <c r="AX296" s="15" t="s">
        <v>84</v>
      </c>
      <c r="AY296" s="227" t="s">
        <v>157</v>
      </c>
    </row>
    <row r="297" spans="1:65" s="2" customFormat="1" ht="14.4" customHeight="1">
      <c r="A297" s="36"/>
      <c r="B297" s="37"/>
      <c r="C297" s="239" t="s">
        <v>419</v>
      </c>
      <c r="D297" s="239" t="s">
        <v>311</v>
      </c>
      <c r="E297" s="240" t="s">
        <v>1836</v>
      </c>
      <c r="F297" s="241" t="s">
        <v>1837</v>
      </c>
      <c r="G297" s="242" t="s">
        <v>162</v>
      </c>
      <c r="H297" s="243">
        <v>2</v>
      </c>
      <c r="I297" s="244"/>
      <c r="J297" s="245">
        <f>ROUND(I297*H297,2)</f>
        <v>0</v>
      </c>
      <c r="K297" s="246"/>
      <c r="L297" s="247"/>
      <c r="M297" s="248" t="s">
        <v>19</v>
      </c>
      <c r="N297" s="249" t="s">
        <v>47</v>
      </c>
      <c r="O297" s="66"/>
      <c r="P297" s="186">
        <f>O297*H297</f>
        <v>0</v>
      </c>
      <c r="Q297" s="186">
        <v>0.022</v>
      </c>
      <c r="R297" s="186">
        <f>Q297*H297</f>
        <v>0.044</v>
      </c>
      <c r="S297" s="186">
        <v>0</v>
      </c>
      <c r="T297" s="187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8" t="s">
        <v>211</v>
      </c>
      <c r="AT297" s="188" t="s">
        <v>311</v>
      </c>
      <c r="AU297" s="188" t="s">
        <v>86</v>
      </c>
      <c r="AY297" s="19" t="s">
        <v>157</v>
      </c>
      <c r="BE297" s="189">
        <f>IF(N297="základní",J297,0)</f>
        <v>0</v>
      </c>
      <c r="BF297" s="189">
        <f>IF(N297="snížená",J297,0)</f>
        <v>0</v>
      </c>
      <c r="BG297" s="189">
        <f>IF(N297="zákl. přenesená",J297,0)</f>
        <v>0</v>
      </c>
      <c r="BH297" s="189">
        <f>IF(N297="sníž. přenesená",J297,0)</f>
        <v>0</v>
      </c>
      <c r="BI297" s="189">
        <f>IF(N297="nulová",J297,0)</f>
        <v>0</v>
      </c>
      <c r="BJ297" s="19" t="s">
        <v>84</v>
      </c>
      <c r="BK297" s="189">
        <f>ROUND(I297*H297,2)</f>
        <v>0</v>
      </c>
      <c r="BL297" s="19" t="s">
        <v>163</v>
      </c>
      <c r="BM297" s="188" t="s">
        <v>1838</v>
      </c>
    </row>
    <row r="298" spans="2:51" s="13" customFormat="1" ht="10">
      <c r="B298" s="190"/>
      <c r="C298" s="191"/>
      <c r="D298" s="192" t="s">
        <v>165</v>
      </c>
      <c r="E298" s="193" t="s">
        <v>19</v>
      </c>
      <c r="F298" s="194" t="s">
        <v>289</v>
      </c>
      <c r="G298" s="191"/>
      <c r="H298" s="193" t="s">
        <v>19</v>
      </c>
      <c r="I298" s="195"/>
      <c r="J298" s="191"/>
      <c r="K298" s="191"/>
      <c r="L298" s="196"/>
      <c r="M298" s="197"/>
      <c r="N298" s="198"/>
      <c r="O298" s="198"/>
      <c r="P298" s="198"/>
      <c r="Q298" s="198"/>
      <c r="R298" s="198"/>
      <c r="S298" s="198"/>
      <c r="T298" s="199"/>
      <c r="AT298" s="200" t="s">
        <v>165</v>
      </c>
      <c r="AU298" s="200" t="s">
        <v>86</v>
      </c>
      <c r="AV298" s="13" t="s">
        <v>84</v>
      </c>
      <c r="AW298" s="13" t="s">
        <v>37</v>
      </c>
      <c r="AX298" s="13" t="s">
        <v>76</v>
      </c>
      <c r="AY298" s="200" t="s">
        <v>157</v>
      </c>
    </row>
    <row r="299" spans="2:51" s="13" customFormat="1" ht="10">
      <c r="B299" s="190"/>
      <c r="C299" s="191"/>
      <c r="D299" s="192" t="s">
        <v>165</v>
      </c>
      <c r="E299" s="193" t="s">
        <v>19</v>
      </c>
      <c r="F299" s="194" t="s">
        <v>1713</v>
      </c>
      <c r="G299" s="191"/>
      <c r="H299" s="193" t="s">
        <v>19</v>
      </c>
      <c r="I299" s="195"/>
      <c r="J299" s="191"/>
      <c r="K299" s="191"/>
      <c r="L299" s="196"/>
      <c r="M299" s="197"/>
      <c r="N299" s="198"/>
      <c r="O299" s="198"/>
      <c r="P299" s="198"/>
      <c r="Q299" s="198"/>
      <c r="R299" s="198"/>
      <c r="S299" s="198"/>
      <c r="T299" s="199"/>
      <c r="AT299" s="200" t="s">
        <v>165</v>
      </c>
      <c r="AU299" s="200" t="s">
        <v>86</v>
      </c>
      <c r="AV299" s="13" t="s">
        <v>84</v>
      </c>
      <c r="AW299" s="13" t="s">
        <v>37</v>
      </c>
      <c r="AX299" s="13" t="s">
        <v>76</v>
      </c>
      <c r="AY299" s="200" t="s">
        <v>157</v>
      </c>
    </row>
    <row r="300" spans="2:51" s="13" customFormat="1" ht="10">
      <c r="B300" s="190"/>
      <c r="C300" s="191"/>
      <c r="D300" s="192" t="s">
        <v>165</v>
      </c>
      <c r="E300" s="193" t="s">
        <v>19</v>
      </c>
      <c r="F300" s="194" t="s">
        <v>853</v>
      </c>
      <c r="G300" s="191"/>
      <c r="H300" s="193" t="s">
        <v>19</v>
      </c>
      <c r="I300" s="195"/>
      <c r="J300" s="191"/>
      <c r="K300" s="191"/>
      <c r="L300" s="196"/>
      <c r="M300" s="197"/>
      <c r="N300" s="198"/>
      <c r="O300" s="198"/>
      <c r="P300" s="198"/>
      <c r="Q300" s="198"/>
      <c r="R300" s="198"/>
      <c r="S300" s="198"/>
      <c r="T300" s="199"/>
      <c r="AT300" s="200" t="s">
        <v>165</v>
      </c>
      <c r="AU300" s="200" t="s">
        <v>86</v>
      </c>
      <c r="AV300" s="13" t="s">
        <v>84</v>
      </c>
      <c r="AW300" s="13" t="s">
        <v>37</v>
      </c>
      <c r="AX300" s="13" t="s">
        <v>76</v>
      </c>
      <c r="AY300" s="200" t="s">
        <v>157</v>
      </c>
    </row>
    <row r="301" spans="2:51" s="14" customFormat="1" ht="10">
      <c r="B301" s="201"/>
      <c r="C301" s="202"/>
      <c r="D301" s="192" t="s">
        <v>165</v>
      </c>
      <c r="E301" s="203" t="s">
        <v>19</v>
      </c>
      <c r="F301" s="204" t="s">
        <v>1835</v>
      </c>
      <c r="G301" s="202"/>
      <c r="H301" s="205">
        <v>2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165</v>
      </c>
      <c r="AU301" s="211" t="s">
        <v>86</v>
      </c>
      <c r="AV301" s="14" t="s">
        <v>86</v>
      </c>
      <c r="AW301" s="14" t="s">
        <v>37</v>
      </c>
      <c r="AX301" s="14" t="s">
        <v>84</v>
      </c>
      <c r="AY301" s="211" t="s">
        <v>157</v>
      </c>
    </row>
    <row r="302" spans="2:63" s="12" customFormat="1" ht="22.75" customHeight="1">
      <c r="B302" s="160"/>
      <c r="C302" s="161"/>
      <c r="D302" s="162" t="s">
        <v>75</v>
      </c>
      <c r="E302" s="174" t="s">
        <v>221</v>
      </c>
      <c r="F302" s="174" t="s">
        <v>1106</v>
      </c>
      <c r="G302" s="161"/>
      <c r="H302" s="161"/>
      <c r="I302" s="164"/>
      <c r="J302" s="175">
        <f>BK302</f>
        <v>0</v>
      </c>
      <c r="K302" s="161"/>
      <c r="L302" s="166"/>
      <c r="M302" s="167"/>
      <c r="N302" s="168"/>
      <c r="O302" s="168"/>
      <c r="P302" s="169">
        <f>SUM(P303:P310)</f>
        <v>0</v>
      </c>
      <c r="Q302" s="168"/>
      <c r="R302" s="169">
        <f>SUM(R303:R310)</f>
        <v>0.173536</v>
      </c>
      <c r="S302" s="168"/>
      <c r="T302" s="170">
        <f>SUM(T303:T310)</f>
        <v>0</v>
      </c>
      <c r="AR302" s="171" t="s">
        <v>84</v>
      </c>
      <c r="AT302" s="172" t="s">
        <v>75</v>
      </c>
      <c r="AU302" s="172" t="s">
        <v>84</v>
      </c>
      <c r="AY302" s="171" t="s">
        <v>157</v>
      </c>
      <c r="BK302" s="173">
        <f>SUM(BK303:BK310)</f>
        <v>0</v>
      </c>
    </row>
    <row r="303" spans="1:65" s="2" customFormat="1" ht="30" customHeight="1">
      <c r="A303" s="36"/>
      <c r="B303" s="37"/>
      <c r="C303" s="176" t="s">
        <v>431</v>
      </c>
      <c r="D303" s="176" t="s">
        <v>159</v>
      </c>
      <c r="E303" s="177" t="s">
        <v>1839</v>
      </c>
      <c r="F303" s="178" t="s">
        <v>1840</v>
      </c>
      <c r="G303" s="179" t="s">
        <v>224</v>
      </c>
      <c r="H303" s="180">
        <v>74.8</v>
      </c>
      <c r="I303" s="181"/>
      <c r="J303" s="182">
        <f>ROUND(I303*H303,2)</f>
        <v>0</v>
      </c>
      <c r="K303" s="183"/>
      <c r="L303" s="41"/>
      <c r="M303" s="184" t="s">
        <v>19</v>
      </c>
      <c r="N303" s="185" t="s">
        <v>47</v>
      </c>
      <c r="O303" s="66"/>
      <c r="P303" s="186">
        <f>O303*H303</f>
        <v>0</v>
      </c>
      <c r="Q303" s="186">
        <v>0.00232</v>
      </c>
      <c r="R303" s="186">
        <f>Q303*H303</f>
        <v>0.173536</v>
      </c>
      <c r="S303" s="186">
        <v>0</v>
      </c>
      <c r="T303" s="187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8" t="s">
        <v>163</v>
      </c>
      <c r="AT303" s="188" t="s">
        <v>159</v>
      </c>
      <c r="AU303" s="188" t="s">
        <v>86</v>
      </c>
      <c r="AY303" s="19" t="s">
        <v>157</v>
      </c>
      <c r="BE303" s="189">
        <f>IF(N303="základní",J303,0)</f>
        <v>0</v>
      </c>
      <c r="BF303" s="189">
        <f>IF(N303="snížená",J303,0)</f>
        <v>0</v>
      </c>
      <c r="BG303" s="189">
        <f>IF(N303="zákl. přenesená",J303,0)</f>
        <v>0</v>
      </c>
      <c r="BH303" s="189">
        <f>IF(N303="sníž. přenesená",J303,0)</f>
        <v>0</v>
      </c>
      <c r="BI303" s="189">
        <f>IF(N303="nulová",J303,0)</f>
        <v>0</v>
      </c>
      <c r="BJ303" s="19" t="s">
        <v>84</v>
      </c>
      <c r="BK303" s="189">
        <f>ROUND(I303*H303,2)</f>
        <v>0</v>
      </c>
      <c r="BL303" s="19" t="s">
        <v>163</v>
      </c>
      <c r="BM303" s="188" t="s">
        <v>1841</v>
      </c>
    </row>
    <row r="304" spans="1:47" s="2" customFormat="1" ht="10">
      <c r="A304" s="36"/>
      <c r="B304" s="37"/>
      <c r="C304" s="38"/>
      <c r="D304" s="212" t="s">
        <v>178</v>
      </c>
      <c r="E304" s="38"/>
      <c r="F304" s="213" t="s">
        <v>1842</v>
      </c>
      <c r="G304" s="38"/>
      <c r="H304" s="38"/>
      <c r="I304" s="214"/>
      <c r="J304" s="38"/>
      <c r="K304" s="38"/>
      <c r="L304" s="41"/>
      <c r="M304" s="215"/>
      <c r="N304" s="216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178</v>
      </c>
      <c r="AU304" s="19" t="s">
        <v>86</v>
      </c>
    </row>
    <row r="305" spans="2:51" s="13" customFormat="1" ht="10">
      <c r="B305" s="190"/>
      <c r="C305" s="191"/>
      <c r="D305" s="192" t="s">
        <v>165</v>
      </c>
      <c r="E305" s="193" t="s">
        <v>19</v>
      </c>
      <c r="F305" s="194" t="s">
        <v>289</v>
      </c>
      <c r="G305" s="191"/>
      <c r="H305" s="193" t="s">
        <v>19</v>
      </c>
      <c r="I305" s="195"/>
      <c r="J305" s="191"/>
      <c r="K305" s="191"/>
      <c r="L305" s="196"/>
      <c r="M305" s="197"/>
      <c r="N305" s="198"/>
      <c r="O305" s="198"/>
      <c r="P305" s="198"/>
      <c r="Q305" s="198"/>
      <c r="R305" s="198"/>
      <c r="S305" s="198"/>
      <c r="T305" s="199"/>
      <c r="AT305" s="200" t="s">
        <v>165</v>
      </c>
      <c r="AU305" s="200" t="s">
        <v>86</v>
      </c>
      <c r="AV305" s="13" t="s">
        <v>84</v>
      </c>
      <c r="AW305" s="13" t="s">
        <v>37</v>
      </c>
      <c r="AX305" s="13" t="s">
        <v>76</v>
      </c>
      <c r="AY305" s="200" t="s">
        <v>157</v>
      </c>
    </row>
    <row r="306" spans="2:51" s="13" customFormat="1" ht="10">
      <c r="B306" s="190"/>
      <c r="C306" s="191"/>
      <c r="D306" s="192" t="s">
        <v>165</v>
      </c>
      <c r="E306" s="193" t="s">
        <v>19</v>
      </c>
      <c r="F306" s="194" t="s">
        <v>1713</v>
      </c>
      <c r="G306" s="191"/>
      <c r="H306" s="193" t="s">
        <v>19</v>
      </c>
      <c r="I306" s="195"/>
      <c r="J306" s="191"/>
      <c r="K306" s="191"/>
      <c r="L306" s="196"/>
      <c r="M306" s="197"/>
      <c r="N306" s="198"/>
      <c r="O306" s="198"/>
      <c r="P306" s="198"/>
      <c r="Q306" s="198"/>
      <c r="R306" s="198"/>
      <c r="S306" s="198"/>
      <c r="T306" s="199"/>
      <c r="AT306" s="200" t="s">
        <v>165</v>
      </c>
      <c r="AU306" s="200" t="s">
        <v>86</v>
      </c>
      <c r="AV306" s="13" t="s">
        <v>84</v>
      </c>
      <c r="AW306" s="13" t="s">
        <v>37</v>
      </c>
      <c r="AX306" s="13" t="s">
        <v>76</v>
      </c>
      <c r="AY306" s="200" t="s">
        <v>157</v>
      </c>
    </row>
    <row r="307" spans="2:51" s="14" customFormat="1" ht="10">
      <c r="B307" s="201"/>
      <c r="C307" s="202"/>
      <c r="D307" s="192" t="s">
        <v>165</v>
      </c>
      <c r="E307" s="203" t="s">
        <v>19</v>
      </c>
      <c r="F307" s="204" t="s">
        <v>1843</v>
      </c>
      <c r="G307" s="202"/>
      <c r="H307" s="205">
        <v>10.4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165</v>
      </c>
      <c r="AU307" s="211" t="s">
        <v>86</v>
      </c>
      <c r="AV307" s="14" t="s">
        <v>86</v>
      </c>
      <c r="AW307" s="14" t="s">
        <v>37</v>
      </c>
      <c r="AX307" s="14" t="s">
        <v>76</v>
      </c>
      <c r="AY307" s="211" t="s">
        <v>157</v>
      </c>
    </row>
    <row r="308" spans="2:51" s="14" customFormat="1" ht="10">
      <c r="B308" s="201"/>
      <c r="C308" s="202"/>
      <c r="D308" s="192" t="s">
        <v>165</v>
      </c>
      <c r="E308" s="203" t="s">
        <v>19</v>
      </c>
      <c r="F308" s="204" t="s">
        <v>1844</v>
      </c>
      <c r="G308" s="202"/>
      <c r="H308" s="205">
        <v>32.2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165</v>
      </c>
      <c r="AU308" s="211" t="s">
        <v>86</v>
      </c>
      <c r="AV308" s="14" t="s">
        <v>86</v>
      </c>
      <c r="AW308" s="14" t="s">
        <v>37</v>
      </c>
      <c r="AX308" s="14" t="s">
        <v>76</v>
      </c>
      <c r="AY308" s="211" t="s">
        <v>157</v>
      </c>
    </row>
    <row r="309" spans="2:51" s="14" customFormat="1" ht="10">
      <c r="B309" s="201"/>
      <c r="C309" s="202"/>
      <c r="D309" s="192" t="s">
        <v>165</v>
      </c>
      <c r="E309" s="203" t="s">
        <v>19</v>
      </c>
      <c r="F309" s="204" t="s">
        <v>1845</v>
      </c>
      <c r="G309" s="202"/>
      <c r="H309" s="205">
        <v>32.2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165</v>
      </c>
      <c r="AU309" s="211" t="s">
        <v>86</v>
      </c>
      <c r="AV309" s="14" t="s">
        <v>86</v>
      </c>
      <c r="AW309" s="14" t="s">
        <v>37</v>
      </c>
      <c r="AX309" s="14" t="s">
        <v>76</v>
      </c>
      <c r="AY309" s="211" t="s">
        <v>157</v>
      </c>
    </row>
    <row r="310" spans="2:51" s="15" customFormat="1" ht="10">
      <c r="B310" s="217"/>
      <c r="C310" s="218"/>
      <c r="D310" s="192" t="s">
        <v>165</v>
      </c>
      <c r="E310" s="219" t="s">
        <v>19</v>
      </c>
      <c r="F310" s="220" t="s">
        <v>183</v>
      </c>
      <c r="G310" s="218"/>
      <c r="H310" s="221">
        <v>74.8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165</v>
      </c>
      <c r="AU310" s="227" t="s">
        <v>86</v>
      </c>
      <c r="AV310" s="15" t="s">
        <v>163</v>
      </c>
      <c r="AW310" s="15" t="s">
        <v>37</v>
      </c>
      <c r="AX310" s="15" t="s">
        <v>84</v>
      </c>
      <c r="AY310" s="227" t="s">
        <v>157</v>
      </c>
    </row>
    <row r="311" spans="2:63" s="12" customFormat="1" ht="22.75" customHeight="1">
      <c r="B311" s="160"/>
      <c r="C311" s="161"/>
      <c r="D311" s="162" t="s">
        <v>75</v>
      </c>
      <c r="E311" s="174" t="s">
        <v>1651</v>
      </c>
      <c r="F311" s="174" t="s">
        <v>1652</v>
      </c>
      <c r="G311" s="161"/>
      <c r="H311" s="161"/>
      <c r="I311" s="164"/>
      <c r="J311" s="175">
        <f>BK311</f>
        <v>0</v>
      </c>
      <c r="K311" s="161"/>
      <c r="L311" s="166"/>
      <c r="M311" s="167"/>
      <c r="N311" s="168"/>
      <c r="O311" s="168"/>
      <c r="P311" s="169">
        <f>SUM(P312:P313)</f>
        <v>0</v>
      </c>
      <c r="Q311" s="168"/>
      <c r="R311" s="169">
        <f>SUM(R312:R313)</f>
        <v>0</v>
      </c>
      <c r="S311" s="168"/>
      <c r="T311" s="170">
        <f>SUM(T312:T313)</f>
        <v>0</v>
      </c>
      <c r="AR311" s="171" t="s">
        <v>84</v>
      </c>
      <c r="AT311" s="172" t="s">
        <v>75</v>
      </c>
      <c r="AU311" s="172" t="s">
        <v>84</v>
      </c>
      <c r="AY311" s="171" t="s">
        <v>157</v>
      </c>
      <c r="BK311" s="173">
        <f>SUM(BK312:BK313)</f>
        <v>0</v>
      </c>
    </row>
    <row r="312" spans="1:65" s="2" customFormat="1" ht="22.25" customHeight="1">
      <c r="A312" s="36"/>
      <c r="B312" s="37"/>
      <c r="C312" s="176" t="s">
        <v>454</v>
      </c>
      <c r="D312" s="176" t="s">
        <v>159</v>
      </c>
      <c r="E312" s="177" t="s">
        <v>1654</v>
      </c>
      <c r="F312" s="178" t="s">
        <v>1655</v>
      </c>
      <c r="G312" s="179" t="s">
        <v>483</v>
      </c>
      <c r="H312" s="180">
        <v>255.85</v>
      </c>
      <c r="I312" s="181"/>
      <c r="J312" s="182">
        <f>ROUND(I312*H312,2)</f>
        <v>0</v>
      </c>
      <c r="K312" s="183"/>
      <c r="L312" s="41"/>
      <c r="M312" s="184" t="s">
        <v>19</v>
      </c>
      <c r="N312" s="185" t="s">
        <v>47</v>
      </c>
      <c r="O312" s="66"/>
      <c r="P312" s="186">
        <f>O312*H312</f>
        <v>0</v>
      </c>
      <c r="Q312" s="186">
        <v>0</v>
      </c>
      <c r="R312" s="186">
        <f>Q312*H312</f>
        <v>0</v>
      </c>
      <c r="S312" s="186">
        <v>0</v>
      </c>
      <c r="T312" s="187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8" t="s">
        <v>163</v>
      </c>
      <c r="AT312" s="188" t="s">
        <v>159</v>
      </c>
      <c r="AU312" s="188" t="s">
        <v>86</v>
      </c>
      <c r="AY312" s="19" t="s">
        <v>157</v>
      </c>
      <c r="BE312" s="189">
        <f>IF(N312="základní",J312,0)</f>
        <v>0</v>
      </c>
      <c r="BF312" s="189">
        <f>IF(N312="snížená",J312,0)</f>
        <v>0</v>
      </c>
      <c r="BG312" s="189">
        <f>IF(N312="zákl. přenesená",J312,0)</f>
        <v>0</v>
      </c>
      <c r="BH312" s="189">
        <f>IF(N312="sníž. přenesená",J312,0)</f>
        <v>0</v>
      </c>
      <c r="BI312" s="189">
        <f>IF(N312="nulová",J312,0)</f>
        <v>0</v>
      </c>
      <c r="BJ312" s="19" t="s">
        <v>84</v>
      </c>
      <c r="BK312" s="189">
        <f>ROUND(I312*H312,2)</f>
        <v>0</v>
      </c>
      <c r="BL312" s="19" t="s">
        <v>163</v>
      </c>
      <c r="BM312" s="188" t="s">
        <v>1846</v>
      </c>
    </row>
    <row r="313" spans="1:47" s="2" customFormat="1" ht="10">
      <c r="A313" s="36"/>
      <c r="B313" s="37"/>
      <c r="C313" s="38"/>
      <c r="D313" s="212" t="s">
        <v>178</v>
      </c>
      <c r="E313" s="38"/>
      <c r="F313" s="213" t="s">
        <v>1657</v>
      </c>
      <c r="G313" s="38"/>
      <c r="H313" s="38"/>
      <c r="I313" s="214"/>
      <c r="J313" s="38"/>
      <c r="K313" s="38"/>
      <c r="L313" s="41"/>
      <c r="M313" s="215"/>
      <c r="N313" s="216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178</v>
      </c>
      <c r="AU313" s="19" t="s">
        <v>86</v>
      </c>
    </row>
    <row r="314" spans="2:63" s="12" customFormat="1" ht="25.9" customHeight="1">
      <c r="B314" s="160"/>
      <c r="C314" s="161"/>
      <c r="D314" s="162" t="s">
        <v>75</v>
      </c>
      <c r="E314" s="163" t="s">
        <v>1658</v>
      </c>
      <c r="F314" s="163" t="s">
        <v>1659</v>
      </c>
      <c r="G314" s="161"/>
      <c r="H314" s="161"/>
      <c r="I314" s="164"/>
      <c r="J314" s="165">
        <f>BK314</f>
        <v>0</v>
      </c>
      <c r="K314" s="161"/>
      <c r="L314" s="166"/>
      <c r="M314" s="167"/>
      <c r="N314" s="168"/>
      <c r="O314" s="168"/>
      <c r="P314" s="169">
        <f>P315</f>
        <v>0</v>
      </c>
      <c r="Q314" s="168"/>
      <c r="R314" s="169">
        <f>R315</f>
        <v>0.838188</v>
      </c>
      <c r="S314" s="168"/>
      <c r="T314" s="170">
        <f>T315</f>
        <v>0</v>
      </c>
      <c r="AR314" s="171" t="s">
        <v>86</v>
      </c>
      <c r="AT314" s="172" t="s">
        <v>75</v>
      </c>
      <c r="AU314" s="172" t="s">
        <v>76</v>
      </c>
      <c r="AY314" s="171" t="s">
        <v>157</v>
      </c>
      <c r="BK314" s="173">
        <f>BK315</f>
        <v>0</v>
      </c>
    </row>
    <row r="315" spans="2:63" s="12" customFormat="1" ht="22.75" customHeight="1">
      <c r="B315" s="160"/>
      <c r="C315" s="161"/>
      <c r="D315" s="162" t="s">
        <v>75</v>
      </c>
      <c r="E315" s="174" t="s">
        <v>1669</v>
      </c>
      <c r="F315" s="174" t="s">
        <v>1670</v>
      </c>
      <c r="G315" s="161"/>
      <c r="H315" s="161"/>
      <c r="I315" s="164"/>
      <c r="J315" s="175">
        <f>BK315</f>
        <v>0</v>
      </c>
      <c r="K315" s="161"/>
      <c r="L315" s="166"/>
      <c r="M315" s="167"/>
      <c r="N315" s="168"/>
      <c r="O315" s="168"/>
      <c r="P315" s="169">
        <f>SUM(P316:P342)</f>
        <v>0</v>
      </c>
      <c r="Q315" s="168"/>
      <c r="R315" s="169">
        <f>SUM(R316:R342)</f>
        <v>0.838188</v>
      </c>
      <c r="S315" s="168"/>
      <c r="T315" s="170">
        <f>SUM(T316:T342)</f>
        <v>0</v>
      </c>
      <c r="AR315" s="171" t="s">
        <v>86</v>
      </c>
      <c r="AT315" s="172" t="s">
        <v>75</v>
      </c>
      <c r="AU315" s="172" t="s">
        <v>84</v>
      </c>
      <c r="AY315" s="171" t="s">
        <v>157</v>
      </c>
      <c r="BK315" s="173">
        <f>SUM(BK316:BK342)</f>
        <v>0</v>
      </c>
    </row>
    <row r="316" spans="1:65" s="2" customFormat="1" ht="14.4" customHeight="1">
      <c r="A316" s="36"/>
      <c r="B316" s="37"/>
      <c r="C316" s="176" t="s">
        <v>466</v>
      </c>
      <c r="D316" s="176" t="s">
        <v>159</v>
      </c>
      <c r="E316" s="177" t="s">
        <v>1847</v>
      </c>
      <c r="F316" s="178" t="s">
        <v>1848</v>
      </c>
      <c r="G316" s="179" t="s">
        <v>162</v>
      </c>
      <c r="H316" s="180">
        <v>1</v>
      </c>
      <c r="I316" s="181"/>
      <c r="J316" s="182">
        <f>ROUND(I316*H316,2)</f>
        <v>0</v>
      </c>
      <c r="K316" s="183"/>
      <c r="L316" s="41"/>
      <c r="M316" s="184" t="s">
        <v>19</v>
      </c>
      <c r="N316" s="185" t="s">
        <v>47</v>
      </c>
      <c r="O316" s="66"/>
      <c r="P316" s="186">
        <f>O316*H316</f>
        <v>0</v>
      </c>
      <c r="Q316" s="186">
        <v>0</v>
      </c>
      <c r="R316" s="186">
        <f>Q316*H316</f>
        <v>0</v>
      </c>
      <c r="S316" s="186">
        <v>0</v>
      </c>
      <c r="T316" s="187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8" t="s">
        <v>310</v>
      </c>
      <c r="AT316" s="188" t="s">
        <v>159</v>
      </c>
      <c r="AU316" s="188" t="s">
        <v>86</v>
      </c>
      <c r="AY316" s="19" t="s">
        <v>157</v>
      </c>
      <c r="BE316" s="189">
        <f>IF(N316="základní",J316,0)</f>
        <v>0</v>
      </c>
      <c r="BF316" s="189">
        <f>IF(N316="snížená",J316,0)</f>
        <v>0</v>
      </c>
      <c r="BG316" s="189">
        <f>IF(N316="zákl. přenesená",J316,0)</f>
        <v>0</v>
      </c>
      <c r="BH316" s="189">
        <f>IF(N316="sníž. přenesená",J316,0)</f>
        <v>0</v>
      </c>
      <c r="BI316" s="189">
        <f>IF(N316="nulová",J316,0)</f>
        <v>0</v>
      </c>
      <c r="BJ316" s="19" t="s">
        <v>84</v>
      </c>
      <c r="BK316" s="189">
        <f>ROUND(I316*H316,2)</f>
        <v>0</v>
      </c>
      <c r="BL316" s="19" t="s">
        <v>310</v>
      </c>
      <c r="BM316" s="188" t="s">
        <v>1849</v>
      </c>
    </row>
    <row r="317" spans="1:47" s="2" customFormat="1" ht="10">
      <c r="A317" s="36"/>
      <c r="B317" s="37"/>
      <c r="C317" s="38"/>
      <c r="D317" s="212" t="s">
        <v>178</v>
      </c>
      <c r="E317" s="38"/>
      <c r="F317" s="213" t="s">
        <v>1850</v>
      </c>
      <c r="G317" s="38"/>
      <c r="H317" s="38"/>
      <c r="I317" s="214"/>
      <c r="J317" s="38"/>
      <c r="K317" s="38"/>
      <c r="L317" s="41"/>
      <c r="M317" s="215"/>
      <c r="N317" s="216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178</v>
      </c>
      <c r="AU317" s="19" t="s">
        <v>86</v>
      </c>
    </row>
    <row r="318" spans="2:51" s="13" customFormat="1" ht="10">
      <c r="B318" s="190"/>
      <c r="C318" s="191"/>
      <c r="D318" s="192" t="s">
        <v>165</v>
      </c>
      <c r="E318" s="193" t="s">
        <v>19</v>
      </c>
      <c r="F318" s="194" t="s">
        <v>289</v>
      </c>
      <c r="G318" s="191"/>
      <c r="H318" s="193" t="s">
        <v>19</v>
      </c>
      <c r="I318" s="195"/>
      <c r="J318" s="191"/>
      <c r="K318" s="191"/>
      <c r="L318" s="196"/>
      <c r="M318" s="197"/>
      <c r="N318" s="198"/>
      <c r="O318" s="198"/>
      <c r="P318" s="198"/>
      <c r="Q318" s="198"/>
      <c r="R318" s="198"/>
      <c r="S318" s="198"/>
      <c r="T318" s="199"/>
      <c r="AT318" s="200" t="s">
        <v>165</v>
      </c>
      <c r="AU318" s="200" t="s">
        <v>86</v>
      </c>
      <c r="AV318" s="13" t="s">
        <v>84</v>
      </c>
      <c r="AW318" s="13" t="s">
        <v>37</v>
      </c>
      <c r="AX318" s="13" t="s">
        <v>76</v>
      </c>
      <c r="AY318" s="200" t="s">
        <v>157</v>
      </c>
    </row>
    <row r="319" spans="2:51" s="13" customFormat="1" ht="10">
      <c r="B319" s="190"/>
      <c r="C319" s="191"/>
      <c r="D319" s="192" t="s">
        <v>165</v>
      </c>
      <c r="E319" s="193" t="s">
        <v>19</v>
      </c>
      <c r="F319" s="194" t="s">
        <v>1713</v>
      </c>
      <c r="G319" s="191"/>
      <c r="H319" s="193" t="s">
        <v>19</v>
      </c>
      <c r="I319" s="195"/>
      <c r="J319" s="191"/>
      <c r="K319" s="191"/>
      <c r="L319" s="196"/>
      <c r="M319" s="197"/>
      <c r="N319" s="198"/>
      <c r="O319" s="198"/>
      <c r="P319" s="198"/>
      <c r="Q319" s="198"/>
      <c r="R319" s="198"/>
      <c r="S319" s="198"/>
      <c r="T319" s="199"/>
      <c r="AT319" s="200" t="s">
        <v>165</v>
      </c>
      <c r="AU319" s="200" t="s">
        <v>86</v>
      </c>
      <c r="AV319" s="13" t="s">
        <v>84</v>
      </c>
      <c r="AW319" s="13" t="s">
        <v>37</v>
      </c>
      <c r="AX319" s="13" t="s">
        <v>76</v>
      </c>
      <c r="AY319" s="200" t="s">
        <v>157</v>
      </c>
    </row>
    <row r="320" spans="2:51" s="14" customFormat="1" ht="10">
      <c r="B320" s="201"/>
      <c r="C320" s="202"/>
      <c r="D320" s="192" t="s">
        <v>165</v>
      </c>
      <c r="E320" s="203" t="s">
        <v>19</v>
      </c>
      <c r="F320" s="204" t="s">
        <v>1851</v>
      </c>
      <c r="G320" s="202"/>
      <c r="H320" s="205">
        <v>1</v>
      </c>
      <c r="I320" s="206"/>
      <c r="J320" s="202"/>
      <c r="K320" s="202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165</v>
      </c>
      <c r="AU320" s="211" t="s">
        <v>86</v>
      </c>
      <c r="AV320" s="14" t="s">
        <v>86</v>
      </c>
      <c r="AW320" s="14" t="s">
        <v>37</v>
      </c>
      <c r="AX320" s="14" t="s">
        <v>84</v>
      </c>
      <c r="AY320" s="211" t="s">
        <v>157</v>
      </c>
    </row>
    <row r="321" spans="1:65" s="2" customFormat="1" ht="14.4" customHeight="1">
      <c r="A321" s="36"/>
      <c r="B321" s="37"/>
      <c r="C321" s="239" t="s">
        <v>474</v>
      </c>
      <c r="D321" s="239" t="s">
        <v>311</v>
      </c>
      <c r="E321" s="240" t="s">
        <v>1852</v>
      </c>
      <c r="F321" s="241" t="s">
        <v>1853</v>
      </c>
      <c r="G321" s="242" t="s">
        <v>162</v>
      </c>
      <c r="H321" s="243">
        <v>1</v>
      </c>
      <c r="I321" s="244"/>
      <c r="J321" s="245">
        <f>ROUND(I321*H321,2)</f>
        <v>0</v>
      </c>
      <c r="K321" s="246"/>
      <c r="L321" s="247"/>
      <c r="M321" s="248" t="s">
        <v>19</v>
      </c>
      <c r="N321" s="249" t="s">
        <v>47</v>
      </c>
      <c r="O321" s="66"/>
      <c r="P321" s="186">
        <f>O321*H321</f>
        <v>0</v>
      </c>
      <c r="Q321" s="186">
        <v>0.0192</v>
      </c>
      <c r="R321" s="186">
        <f>Q321*H321</f>
        <v>0.0192</v>
      </c>
      <c r="S321" s="186">
        <v>0</v>
      </c>
      <c r="T321" s="187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8" t="s">
        <v>490</v>
      </c>
      <c r="AT321" s="188" t="s">
        <v>311</v>
      </c>
      <c r="AU321" s="188" t="s">
        <v>86</v>
      </c>
      <c r="AY321" s="19" t="s">
        <v>157</v>
      </c>
      <c r="BE321" s="189">
        <f>IF(N321="základní",J321,0)</f>
        <v>0</v>
      </c>
      <c r="BF321" s="189">
        <f>IF(N321="snížená",J321,0)</f>
        <v>0</v>
      </c>
      <c r="BG321" s="189">
        <f>IF(N321="zákl. přenesená",J321,0)</f>
        <v>0</v>
      </c>
      <c r="BH321" s="189">
        <f>IF(N321="sníž. přenesená",J321,0)</f>
        <v>0</v>
      </c>
      <c r="BI321" s="189">
        <f>IF(N321="nulová",J321,0)</f>
        <v>0</v>
      </c>
      <c r="BJ321" s="19" t="s">
        <v>84</v>
      </c>
      <c r="BK321" s="189">
        <f>ROUND(I321*H321,2)</f>
        <v>0</v>
      </c>
      <c r="BL321" s="19" t="s">
        <v>310</v>
      </c>
      <c r="BM321" s="188" t="s">
        <v>1854</v>
      </c>
    </row>
    <row r="322" spans="1:47" s="2" customFormat="1" ht="10">
      <c r="A322" s="36"/>
      <c r="B322" s="37"/>
      <c r="C322" s="38"/>
      <c r="D322" s="212" t="s">
        <v>178</v>
      </c>
      <c r="E322" s="38"/>
      <c r="F322" s="213" t="s">
        <v>1855</v>
      </c>
      <c r="G322" s="38"/>
      <c r="H322" s="38"/>
      <c r="I322" s="214"/>
      <c r="J322" s="38"/>
      <c r="K322" s="38"/>
      <c r="L322" s="41"/>
      <c r="M322" s="215"/>
      <c r="N322" s="216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178</v>
      </c>
      <c r="AU322" s="19" t="s">
        <v>86</v>
      </c>
    </row>
    <row r="323" spans="2:51" s="13" customFormat="1" ht="10">
      <c r="B323" s="190"/>
      <c r="C323" s="191"/>
      <c r="D323" s="192" t="s">
        <v>165</v>
      </c>
      <c r="E323" s="193" t="s">
        <v>19</v>
      </c>
      <c r="F323" s="194" t="s">
        <v>289</v>
      </c>
      <c r="G323" s="191"/>
      <c r="H323" s="193" t="s">
        <v>19</v>
      </c>
      <c r="I323" s="195"/>
      <c r="J323" s="191"/>
      <c r="K323" s="191"/>
      <c r="L323" s="196"/>
      <c r="M323" s="197"/>
      <c r="N323" s="198"/>
      <c r="O323" s="198"/>
      <c r="P323" s="198"/>
      <c r="Q323" s="198"/>
      <c r="R323" s="198"/>
      <c r="S323" s="198"/>
      <c r="T323" s="199"/>
      <c r="AT323" s="200" t="s">
        <v>165</v>
      </c>
      <c r="AU323" s="200" t="s">
        <v>86</v>
      </c>
      <c r="AV323" s="13" t="s">
        <v>84</v>
      </c>
      <c r="AW323" s="13" t="s">
        <v>37</v>
      </c>
      <c r="AX323" s="13" t="s">
        <v>76</v>
      </c>
      <c r="AY323" s="200" t="s">
        <v>157</v>
      </c>
    </row>
    <row r="324" spans="2:51" s="13" customFormat="1" ht="10">
      <c r="B324" s="190"/>
      <c r="C324" s="191"/>
      <c r="D324" s="192" t="s">
        <v>165</v>
      </c>
      <c r="E324" s="193" t="s">
        <v>19</v>
      </c>
      <c r="F324" s="194" t="s">
        <v>1713</v>
      </c>
      <c r="G324" s="191"/>
      <c r="H324" s="193" t="s">
        <v>19</v>
      </c>
      <c r="I324" s="195"/>
      <c r="J324" s="191"/>
      <c r="K324" s="191"/>
      <c r="L324" s="196"/>
      <c r="M324" s="197"/>
      <c r="N324" s="198"/>
      <c r="O324" s="198"/>
      <c r="P324" s="198"/>
      <c r="Q324" s="198"/>
      <c r="R324" s="198"/>
      <c r="S324" s="198"/>
      <c r="T324" s="199"/>
      <c r="AT324" s="200" t="s">
        <v>165</v>
      </c>
      <c r="AU324" s="200" t="s">
        <v>86</v>
      </c>
      <c r="AV324" s="13" t="s">
        <v>84</v>
      </c>
      <c r="AW324" s="13" t="s">
        <v>37</v>
      </c>
      <c r="AX324" s="13" t="s">
        <v>76</v>
      </c>
      <c r="AY324" s="200" t="s">
        <v>157</v>
      </c>
    </row>
    <row r="325" spans="2:51" s="14" customFormat="1" ht="10">
      <c r="B325" s="201"/>
      <c r="C325" s="202"/>
      <c r="D325" s="192" t="s">
        <v>165</v>
      </c>
      <c r="E325" s="203" t="s">
        <v>19</v>
      </c>
      <c r="F325" s="204" t="s">
        <v>1856</v>
      </c>
      <c r="G325" s="202"/>
      <c r="H325" s="205">
        <v>1</v>
      </c>
      <c r="I325" s="206"/>
      <c r="J325" s="202"/>
      <c r="K325" s="202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165</v>
      </c>
      <c r="AU325" s="211" t="s">
        <v>86</v>
      </c>
      <c r="AV325" s="14" t="s">
        <v>86</v>
      </c>
      <c r="AW325" s="14" t="s">
        <v>37</v>
      </c>
      <c r="AX325" s="14" t="s">
        <v>84</v>
      </c>
      <c r="AY325" s="211" t="s">
        <v>157</v>
      </c>
    </row>
    <row r="326" spans="1:65" s="2" customFormat="1" ht="14.4" customHeight="1">
      <c r="A326" s="36"/>
      <c r="B326" s="37"/>
      <c r="C326" s="176" t="s">
        <v>480</v>
      </c>
      <c r="D326" s="176" t="s">
        <v>159</v>
      </c>
      <c r="E326" s="177" t="s">
        <v>1857</v>
      </c>
      <c r="F326" s="178" t="s">
        <v>1858</v>
      </c>
      <c r="G326" s="179" t="s">
        <v>1110</v>
      </c>
      <c r="H326" s="180">
        <v>779.76</v>
      </c>
      <c r="I326" s="181"/>
      <c r="J326" s="182">
        <f>ROUND(I326*H326,2)</f>
        <v>0</v>
      </c>
      <c r="K326" s="183"/>
      <c r="L326" s="41"/>
      <c r="M326" s="184" t="s">
        <v>19</v>
      </c>
      <c r="N326" s="185" t="s">
        <v>47</v>
      </c>
      <c r="O326" s="66"/>
      <c r="P326" s="186">
        <f>O326*H326</f>
        <v>0</v>
      </c>
      <c r="Q326" s="186">
        <v>5E-05</v>
      </c>
      <c r="R326" s="186">
        <f>Q326*H326</f>
        <v>0.038988</v>
      </c>
      <c r="S326" s="186">
        <v>0</v>
      </c>
      <c r="T326" s="187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8" t="s">
        <v>310</v>
      </c>
      <c r="AT326" s="188" t="s">
        <v>159</v>
      </c>
      <c r="AU326" s="188" t="s">
        <v>86</v>
      </c>
      <c r="AY326" s="19" t="s">
        <v>157</v>
      </c>
      <c r="BE326" s="189">
        <f>IF(N326="základní",J326,0)</f>
        <v>0</v>
      </c>
      <c r="BF326" s="189">
        <f>IF(N326="snížená",J326,0)</f>
        <v>0</v>
      </c>
      <c r="BG326" s="189">
        <f>IF(N326="zákl. přenesená",J326,0)</f>
        <v>0</v>
      </c>
      <c r="BH326" s="189">
        <f>IF(N326="sníž. přenesená",J326,0)</f>
        <v>0</v>
      </c>
      <c r="BI326" s="189">
        <f>IF(N326="nulová",J326,0)</f>
        <v>0</v>
      </c>
      <c r="BJ326" s="19" t="s">
        <v>84</v>
      </c>
      <c r="BK326" s="189">
        <f>ROUND(I326*H326,2)</f>
        <v>0</v>
      </c>
      <c r="BL326" s="19" t="s">
        <v>310</v>
      </c>
      <c r="BM326" s="188" t="s">
        <v>1859</v>
      </c>
    </row>
    <row r="327" spans="1:47" s="2" customFormat="1" ht="10">
      <c r="A327" s="36"/>
      <c r="B327" s="37"/>
      <c r="C327" s="38"/>
      <c r="D327" s="212" t="s">
        <v>178</v>
      </c>
      <c r="E327" s="38"/>
      <c r="F327" s="213" t="s">
        <v>1860</v>
      </c>
      <c r="G327" s="38"/>
      <c r="H327" s="38"/>
      <c r="I327" s="214"/>
      <c r="J327" s="38"/>
      <c r="K327" s="38"/>
      <c r="L327" s="41"/>
      <c r="M327" s="215"/>
      <c r="N327" s="216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178</v>
      </c>
      <c r="AU327" s="19" t="s">
        <v>86</v>
      </c>
    </row>
    <row r="328" spans="2:51" s="13" customFormat="1" ht="10">
      <c r="B328" s="190"/>
      <c r="C328" s="191"/>
      <c r="D328" s="192" t="s">
        <v>165</v>
      </c>
      <c r="E328" s="193" t="s">
        <v>19</v>
      </c>
      <c r="F328" s="194" t="s">
        <v>289</v>
      </c>
      <c r="G328" s="191"/>
      <c r="H328" s="193" t="s">
        <v>19</v>
      </c>
      <c r="I328" s="195"/>
      <c r="J328" s="191"/>
      <c r="K328" s="191"/>
      <c r="L328" s="196"/>
      <c r="M328" s="197"/>
      <c r="N328" s="198"/>
      <c r="O328" s="198"/>
      <c r="P328" s="198"/>
      <c r="Q328" s="198"/>
      <c r="R328" s="198"/>
      <c r="S328" s="198"/>
      <c r="T328" s="199"/>
      <c r="AT328" s="200" t="s">
        <v>165</v>
      </c>
      <c r="AU328" s="200" t="s">
        <v>86</v>
      </c>
      <c r="AV328" s="13" t="s">
        <v>84</v>
      </c>
      <c r="AW328" s="13" t="s">
        <v>37</v>
      </c>
      <c r="AX328" s="13" t="s">
        <v>76</v>
      </c>
      <c r="AY328" s="200" t="s">
        <v>157</v>
      </c>
    </row>
    <row r="329" spans="2:51" s="13" customFormat="1" ht="10">
      <c r="B329" s="190"/>
      <c r="C329" s="191"/>
      <c r="D329" s="192" t="s">
        <v>165</v>
      </c>
      <c r="E329" s="193" t="s">
        <v>19</v>
      </c>
      <c r="F329" s="194" t="s">
        <v>1721</v>
      </c>
      <c r="G329" s="191"/>
      <c r="H329" s="193" t="s">
        <v>19</v>
      </c>
      <c r="I329" s="195"/>
      <c r="J329" s="191"/>
      <c r="K329" s="191"/>
      <c r="L329" s="196"/>
      <c r="M329" s="197"/>
      <c r="N329" s="198"/>
      <c r="O329" s="198"/>
      <c r="P329" s="198"/>
      <c r="Q329" s="198"/>
      <c r="R329" s="198"/>
      <c r="S329" s="198"/>
      <c r="T329" s="199"/>
      <c r="AT329" s="200" t="s">
        <v>165</v>
      </c>
      <c r="AU329" s="200" t="s">
        <v>86</v>
      </c>
      <c r="AV329" s="13" t="s">
        <v>84</v>
      </c>
      <c r="AW329" s="13" t="s">
        <v>37</v>
      </c>
      <c r="AX329" s="13" t="s">
        <v>76</v>
      </c>
      <c r="AY329" s="200" t="s">
        <v>157</v>
      </c>
    </row>
    <row r="330" spans="2:51" s="13" customFormat="1" ht="10">
      <c r="B330" s="190"/>
      <c r="C330" s="191"/>
      <c r="D330" s="192" t="s">
        <v>165</v>
      </c>
      <c r="E330" s="193" t="s">
        <v>19</v>
      </c>
      <c r="F330" s="194" t="s">
        <v>357</v>
      </c>
      <c r="G330" s="191"/>
      <c r="H330" s="193" t="s">
        <v>19</v>
      </c>
      <c r="I330" s="195"/>
      <c r="J330" s="191"/>
      <c r="K330" s="191"/>
      <c r="L330" s="196"/>
      <c r="M330" s="197"/>
      <c r="N330" s="198"/>
      <c r="O330" s="198"/>
      <c r="P330" s="198"/>
      <c r="Q330" s="198"/>
      <c r="R330" s="198"/>
      <c r="S330" s="198"/>
      <c r="T330" s="199"/>
      <c r="AT330" s="200" t="s">
        <v>165</v>
      </c>
      <c r="AU330" s="200" t="s">
        <v>86</v>
      </c>
      <c r="AV330" s="13" t="s">
        <v>84</v>
      </c>
      <c r="AW330" s="13" t="s">
        <v>37</v>
      </c>
      <c r="AX330" s="13" t="s">
        <v>76</v>
      </c>
      <c r="AY330" s="200" t="s">
        <v>157</v>
      </c>
    </row>
    <row r="331" spans="2:51" s="13" customFormat="1" ht="10">
      <c r="B331" s="190"/>
      <c r="C331" s="191"/>
      <c r="D331" s="192" t="s">
        <v>165</v>
      </c>
      <c r="E331" s="193" t="s">
        <v>19</v>
      </c>
      <c r="F331" s="194" t="s">
        <v>722</v>
      </c>
      <c r="G331" s="191"/>
      <c r="H331" s="193" t="s">
        <v>19</v>
      </c>
      <c r="I331" s="195"/>
      <c r="J331" s="191"/>
      <c r="K331" s="191"/>
      <c r="L331" s="196"/>
      <c r="M331" s="197"/>
      <c r="N331" s="198"/>
      <c r="O331" s="198"/>
      <c r="P331" s="198"/>
      <c r="Q331" s="198"/>
      <c r="R331" s="198"/>
      <c r="S331" s="198"/>
      <c r="T331" s="199"/>
      <c r="AT331" s="200" t="s">
        <v>165</v>
      </c>
      <c r="AU331" s="200" t="s">
        <v>86</v>
      </c>
      <c r="AV331" s="13" t="s">
        <v>84</v>
      </c>
      <c r="AW331" s="13" t="s">
        <v>37</v>
      </c>
      <c r="AX331" s="13" t="s">
        <v>76</v>
      </c>
      <c r="AY331" s="200" t="s">
        <v>157</v>
      </c>
    </row>
    <row r="332" spans="2:51" s="13" customFormat="1" ht="10">
      <c r="B332" s="190"/>
      <c r="C332" s="191"/>
      <c r="D332" s="192" t="s">
        <v>165</v>
      </c>
      <c r="E332" s="193" t="s">
        <v>19</v>
      </c>
      <c r="F332" s="194" t="s">
        <v>1861</v>
      </c>
      <c r="G332" s="191"/>
      <c r="H332" s="193" t="s">
        <v>19</v>
      </c>
      <c r="I332" s="195"/>
      <c r="J332" s="191"/>
      <c r="K332" s="191"/>
      <c r="L332" s="196"/>
      <c r="M332" s="197"/>
      <c r="N332" s="198"/>
      <c r="O332" s="198"/>
      <c r="P332" s="198"/>
      <c r="Q332" s="198"/>
      <c r="R332" s="198"/>
      <c r="S332" s="198"/>
      <c r="T332" s="199"/>
      <c r="AT332" s="200" t="s">
        <v>165</v>
      </c>
      <c r="AU332" s="200" t="s">
        <v>86</v>
      </c>
      <c r="AV332" s="13" t="s">
        <v>84</v>
      </c>
      <c r="AW332" s="13" t="s">
        <v>37</v>
      </c>
      <c r="AX332" s="13" t="s">
        <v>76</v>
      </c>
      <c r="AY332" s="200" t="s">
        <v>157</v>
      </c>
    </row>
    <row r="333" spans="2:51" s="14" customFormat="1" ht="10">
      <c r="B333" s="201"/>
      <c r="C333" s="202"/>
      <c r="D333" s="192" t="s">
        <v>165</v>
      </c>
      <c r="E333" s="203" t="s">
        <v>19</v>
      </c>
      <c r="F333" s="204" t="s">
        <v>1862</v>
      </c>
      <c r="G333" s="202"/>
      <c r="H333" s="205">
        <v>779.76</v>
      </c>
      <c r="I333" s="206"/>
      <c r="J333" s="202"/>
      <c r="K333" s="202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165</v>
      </c>
      <c r="AU333" s="211" t="s">
        <v>86</v>
      </c>
      <c r="AV333" s="14" t="s">
        <v>86</v>
      </c>
      <c r="AW333" s="14" t="s">
        <v>37</v>
      </c>
      <c r="AX333" s="14" t="s">
        <v>84</v>
      </c>
      <c r="AY333" s="211" t="s">
        <v>157</v>
      </c>
    </row>
    <row r="334" spans="1:65" s="2" customFormat="1" ht="14.4" customHeight="1">
      <c r="A334" s="36"/>
      <c r="B334" s="37"/>
      <c r="C334" s="239" t="s">
        <v>490</v>
      </c>
      <c r="D334" s="239" t="s">
        <v>311</v>
      </c>
      <c r="E334" s="240" t="s">
        <v>1863</v>
      </c>
      <c r="F334" s="241" t="s">
        <v>1864</v>
      </c>
      <c r="G334" s="242" t="s">
        <v>483</v>
      </c>
      <c r="H334" s="243">
        <v>0.78</v>
      </c>
      <c r="I334" s="244"/>
      <c r="J334" s="245">
        <f>ROUND(I334*H334,2)</f>
        <v>0</v>
      </c>
      <c r="K334" s="246"/>
      <c r="L334" s="247"/>
      <c r="M334" s="248" t="s">
        <v>19</v>
      </c>
      <c r="N334" s="249" t="s">
        <v>47</v>
      </c>
      <c r="O334" s="66"/>
      <c r="P334" s="186">
        <f>O334*H334</f>
        <v>0</v>
      </c>
      <c r="Q334" s="186">
        <v>1</v>
      </c>
      <c r="R334" s="186">
        <f>Q334*H334</f>
        <v>0.78</v>
      </c>
      <c r="S334" s="186">
        <v>0</v>
      </c>
      <c r="T334" s="187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8" t="s">
        <v>490</v>
      </c>
      <c r="AT334" s="188" t="s">
        <v>311</v>
      </c>
      <c r="AU334" s="188" t="s">
        <v>86</v>
      </c>
      <c r="AY334" s="19" t="s">
        <v>157</v>
      </c>
      <c r="BE334" s="189">
        <f>IF(N334="základní",J334,0)</f>
        <v>0</v>
      </c>
      <c r="BF334" s="189">
        <f>IF(N334="snížená",J334,0)</f>
        <v>0</v>
      </c>
      <c r="BG334" s="189">
        <f>IF(N334="zákl. přenesená",J334,0)</f>
        <v>0</v>
      </c>
      <c r="BH334" s="189">
        <f>IF(N334="sníž. přenesená",J334,0)</f>
        <v>0</v>
      </c>
      <c r="BI334" s="189">
        <f>IF(N334="nulová",J334,0)</f>
        <v>0</v>
      </c>
      <c r="BJ334" s="19" t="s">
        <v>84</v>
      </c>
      <c r="BK334" s="189">
        <f>ROUND(I334*H334,2)</f>
        <v>0</v>
      </c>
      <c r="BL334" s="19" t="s">
        <v>310</v>
      </c>
      <c r="BM334" s="188" t="s">
        <v>1865</v>
      </c>
    </row>
    <row r="335" spans="1:47" s="2" customFormat="1" ht="10">
      <c r="A335" s="36"/>
      <c r="B335" s="37"/>
      <c r="C335" s="38"/>
      <c r="D335" s="212" t="s">
        <v>178</v>
      </c>
      <c r="E335" s="38"/>
      <c r="F335" s="213" t="s">
        <v>1866</v>
      </c>
      <c r="G335" s="38"/>
      <c r="H335" s="38"/>
      <c r="I335" s="214"/>
      <c r="J335" s="38"/>
      <c r="K335" s="38"/>
      <c r="L335" s="41"/>
      <c r="M335" s="215"/>
      <c r="N335" s="216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178</v>
      </c>
      <c r="AU335" s="19" t="s">
        <v>86</v>
      </c>
    </row>
    <row r="336" spans="2:51" s="13" customFormat="1" ht="10">
      <c r="B336" s="190"/>
      <c r="C336" s="191"/>
      <c r="D336" s="192" t="s">
        <v>165</v>
      </c>
      <c r="E336" s="193" t="s">
        <v>19</v>
      </c>
      <c r="F336" s="194" t="s">
        <v>289</v>
      </c>
      <c r="G336" s="191"/>
      <c r="H336" s="193" t="s">
        <v>19</v>
      </c>
      <c r="I336" s="195"/>
      <c r="J336" s="191"/>
      <c r="K336" s="191"/>
      <c r="L336" s="196"/>
      <c r="M336" s="197"/>
      <c r="N336" s="198"/>
      <c r="O336" s="198"/>
      <c r="P336" s="198"/>
      <c r="Q336" s="198"/>
      <c r="R336" s="198"/>
      <c r="S336" s="198"/>
      <c r="T336" s="199"/>
      <c r="AT336" s="200" t="s">
        <v>165</v>
      </c>
      <c r="AU336" s="200" t="s">
        <v>86</v>
      </c>
      <c r="AV336" s="13" t="s">
        <v>84</v>
      </c>
      <c r="AW336" s="13" t="s">
        <v>37</v>
      </c>
      <c r="AX336" s="13" t="s">
        <v>76</v>
      </c>
      <c r="AY336" s="200" t="s">
        <v>157</v>
      </c>
    </row>
    <row r="337" spans="2:51" s="13" customFormat="1" ht="10">
      <c r="B337" s="190"/>
      <c r="C337" s="191"/>
      <c r="D337" s="192" t="s">
        <v>165</v>
      </c>
      <c r="E337" s="193" t="s">
        <v>19</v>
      </c>
      <c r="F337" s="194" t="s">
        <v>1721</v>
      </c>
      <c r="G337" s="191"/>
      <c r="H337" s="193" t="s">
        <v>19</v>
      </c>
      <c r="I337" s="195"/>
      <c r="J337" s="191"/>
      <c r="K337" s="191"/>
      <c r="L337" s="196"/>
      <c r="M337" s="197"/>
      <c r="N337" s="198"/>
      <c r="O337" s="198"/>
      <c r="P337" s="198"/>
      <c r="Q337" s="198"/>
      <c r="R337" s="198"/>
      <c r="S337" s="198"/>
      <c r="T337" s="199"/>
      <c r="AT337" s="200" t="s">
        <v>165</v>
      </c>
      <c r="AU337" s="200" t="s">
        <v>86</v>
      </c>
      <c r="AV337" s="13" t="s">
        <v>84</v>
      </c>
      <c r="AW337" s="13" t="s">
        <v>37</v>
      </c>
      <c r="AX337" s="13" t="s">
        <v>76</v>
      </c>
      <c r="AY337" s="200" t="s">
        <v>157</v>
      </c>
    </row>
    <row r="338" spans="2:51" s="13" customFormat="1" ht="10">
      <c r="B338" s="190"/>
      <c r="C338" s="191"/>
      <c r="D338" s="192" t="s">
        <v>165</v>
      </c>
      <c r="E338" s="193" t="s">
        <v>19</v>
      </c>
      <c r="F338" s="194" t="s">
        <v>357</v>
      </c>
      <c r="G338" s="191"/>
      <c r="H338" s="193" t="s">
        <v>19</v>
      </c>
      <c r="I338" s="195"/>
      <c r="J338" s="191"/>
      <c r="K338" s="191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165</v>
      </c>
      <c r="AU338" s="200" t="s">
        <v>86</v>
      </c>
      <c r="AV338" s="13" t="s">
        <v>84</v>
      </c>
      <c r="AW338" s="13" t="s">
        <v>37</v>
      </c>
      <c r="AX338" s="13" t="s">
        <v>76</v>
      </c>
      <c r="AY338" s="200" t="s">
        <v>157</v>
      </c>
    </row>
    <row r="339" spans="2:51" s="13" customFormat="1" ht="10">
      <c r="B339" s="190"/>
      <c r="C339" s="191"/>
      <c r="D339" s="192" t="s">
        <v>165</v>
      </c>
      <c r="E339" s="193" t="s">
        <v>19</v>
      </c>
      <c r="F339" s="194" t="s">
        <v>722</v>
      </c>
      <c r="G339" s="191"/>
      <c r="H339" s="193" t="s">
        <v>19</v>
      </c>
      <c r="I339" s="195"/>
      <c r="J339" s="191"/>
      <c r="K339" s="191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165</v>
      </c>
      <c r="AU339" s="200" t="s">
        <v>86</v>
      </c>
      <c r="AV339" s="13" t="s">
        <v>84</v>
      </c>
      <c r="AW339" s="13" t="s">
        <v>37</v>
      </c>
      <c r="AX339" s="13" t="s">
        <v>76</v>
      </c>
      <c r="AY339" s="200" t="s">
        <v>157</v>
      </c>
    </row>
    <row r="340" spans="2:51" s="14" customFormat="1" ht="10">
      <c r="B340" s="201"/>
      <c r="C340" s="202"/>
      <c r="D340" s="192" t="s">
        <v>165</v>
      </c>
      <c r="E340" s="203" t="s">
        <v>19</v>
      </c>
      <c r="F340" s="204" t="s">
        <v>1867</v>
      </c>
      <c r="G340" s="202"/>
      <c r="H340" s="205">
        <v>0.78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165</v>
      </c>
      <c r="AU340" s="211" t="s">
        <v>86</v>
      </c>
      <c r="AV340" s="14" t="s">
        <v>86</v>
      </c>
      <c r="AW340" s="14" t="s">
        <v>37</v>
      </c>
      <c r="AX340" s="14" t="s">
        <v>84</v>
      </c>
      <c r="AY340" s="211" t="s">
        <v>157</v>
      </c>
    </row>
    <row r="341" spans="1:65" s="2" customFormat="1" ht="22.25" customHeight="1">
      <c r="A341" s="36"/>
      <c r="B341" s="37"/>
      <c r="C341" s="176" t="s">
        <v>497</v>
      </c>
      <c r="D341" s="176" t="s">
        <v>159</v>
      </c>
      <c r="E341" s="177" t="s">
        <v>1868</v>
      </c>
      <c r="F341" s="178" t="s">
        <v>1869</v>
      </c>
      <c r="G341" s="179" t="s">
        <v>1870</v>
      </c>
      <c r="H341" s="253"/>
      <c r="I341" s="181"/>
      <c r="J341" s="182">
        <f>ROUND(I341*H341,2)</f>
        <v>0</v>
      </c>
      <c r="K341" s="183"/>
      <c r="L341" s="41"/>
      <c r="M341" s="184" t="s">
        <v>19</v>
      </c>
      <c r="N341" s="185" t="s">
        <v>47</v>
      </c>
      <c r="O341" s="66"/>
      <c r="P341" s="186">
        <f>O341*H341</f>
        <v>0</v>
      </c>
      <c r="Q341" s="186">
        <v>0</v>
      </c>
      <c r="R341" s="186">
        <f>Q341*H341</f>
        <v>0</v>
      </c>
      <c r="S341" s="186">
        <v>0</v>
      </c>
      <c r="T341" s="187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8" t="s">
        <v>310</v>
      </c>
      <c r="AT341" s="188" t="s">
        <v>159</v>
      </c>
      <c r="AU341" s="188" t="s">
        <v>86</v>
      </c>
      <c r="AY341" s="19" t="s">
        <v>157</v>
      </c>
      <c r="BE341" s="189">
        <f>IF(N341="základní",J341,0)</f>
        <v>0</v>
      </c>
      <c r="BF341" s="189">
        <f>IF(N341="snížená",J341,0)</f>
        <v>0</v>
      </c>
      <c r="BG341" s="189">
        <f>IF(N341="zákl. přenesená",J341,0)</f>
        <v>0</v>
      </c>
      <c r="BH341" s="189">
        <f>IF(N341="sníž. přenesená",J341,0)</f>
        <v>0</v>
      </c>
      <c r="BI341" s="189">
        <f>IF(N341="nulová",J341,0)</f>
        <v>0</v>
      </c>
      <c r="BJ341" s="19" t="s">
        <v>84</v>
      </c>
      <c r="BK341" s="189">
        <f>ROUND(I341*H341,2)</f>
        <v>0</v>
      </c>
      <c r="BL341" s="19" t="s">
        <v>310</v>
      </c>
      <c r="BM341" s="188" t="s">
        <v>1871</v>
      </c>
    </row>
    <row r="342" spans="1:47" s="2" customFormat="1" ht="10">
      <c r="A342" s="36"/>
      <c r="B342" s="37"/>
      <c r="C342" s="38"/>
      <c r="D342" s="212" t="s">
        <v>178</v>
      </c>
      <c r="E342" s="38"/>
      <c r="F342" s="213" t="s">
        <v>1872</v>
      </c>
      <c r="G342" s="38"/>
      <c r="H342" s="38"/>
      <c r="I342" s="214"/>
      <c r="J342" s="38"/>
      <c r="K342" s="38"/>
      <c r="L342" s="41"/>
      <c r="M342" s="254"/>
      <c r="N342" s="255"/>
      <c r="O342" s="256"/>
      <c r="P342" s="256"/>
      <c r="Q342" s="256"/>
      <c r="R342" s="256"/>
      <c r="S342" s="256"/>
      <c r="T342" s="25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178</v>
      </c>
      <c r="AU342" s="19" t="s">
        <v>86</v>
      </c>
    </row>
    <row r="343" spans="1:31" s="2" customFormat="1" ht="7" customHeight="1">
      <c r="A343" s="36"/>
      <c r="B343" s="49"/>
      <c r="C343" s="50"/>
      <c r="D343" s="50"/>
      <c r="E343" s="50"/>
      <c r="F343" s="50"/>
      <c r="G343" s="50"/>
      <c r="H343" s="50"/>
      <c r="I343" s="50"/>
      <c r="J343" s="50"/>
      <c r="K343" s="50"/>
      <c r="L343" s="41"/>
      <c r="M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</row>
  </sheetData>
  <sheetProtection algorithmName="SHA-512" hashValue="f9XzrIW2TTYErjvLDuBO56v6fEbPP2tXCjy3jR6U3hZYe/W6LnBj2JJQz7e36qfu9wE7BStu18mymcwde6xQHQ==" saltValue="NBWIZa58O/Cl7lxT+4qP0JMwrpTTKOYuImu5apwCRziPAwnvzPLtKbqnJ5dVIZ8juiorhkViRkt0Z6wRnC7ELQ==" spinCount="100000" sheet="1" objects="1" scenarios="1" formatColumns="0" formatRows="0" autoFilter="0"/>
  <autoFilter ref="C88:K34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131253104"/>
    <hyperlink ref="F100" r:id="rId2" display="https://podminky.urs.cz/item/CS_URS_2021_01/132251103"/>
    <hyperlink ref="F107" r:id="rId3" display="https://podminky.urs.cz/item/CS_URS_2021_01/162351104"/>
    <hyperlink ref="F116" r:id="rId4" display="https://podminky.urs.cz/item/CS_URS_2021_01/174151101"/>
    <hyperlink ref="F131" r:id="rId5" display="https://podminky.urs.cz/item/CS_URS_2021_01/271532211"/>
    <hyperlink ref="F138" r:id="rId6" display="https://podminky.urs.cz/item/CS_URS_2021_01/273313611"/>
    <hyperlink ref="F154" r:id="rId7" display="https://podminky.urs.cz/item/CS_URS_2021_01/273321511"/>
    <hyperlink ref="F160" r:id="rId8" display="https://podminky.urs.cz/item/CS_URS_2021_01/273323611"/>
    <hyperlink ref="F167" r:id="rId9" display="https://podminky.urs.cz/item/CS_URS_2021_01/273351121"/>
    <hyperlink ref="F176" r:id="rId10" display="https://podminky.urs.cz/item/CS_URS_2021_01/273351122"/>
    <hyperlink ref="F181" r:id="rId11" display="https://podminky.urs.cz/item/CS_URS_2021_01/273361821"/>
    <hyperlink ref="F193" r:id="rId12" display="https://podminky.urs.cz/item/CS_URS_2021_01/279323112"/>
    <hyperlink ref="F202" r:id="rId13" display="https://podminky.urs.cz/item/CS_URS_2021_01/279351121"/>
    <hyperlink ref="F211" r:id="rId14" display="https://podminky.urs.cz/item/CS_URS_2021_01/279351122"/>
    <hyperlink ref="F216" r:id="rId15" display="https://podminky.urs.cz/item/CS_URS_2021_01/279361821"/>
    <hyperlink ref="F252" r:id="rId16" display="https://podminky.urs.cz/item/CS_URS_2021_01/411321616"/>
    <hyperlink ref="F259" r:id="rId17" display="https://podminky.urs.cz/item/CS_URS_2021_01/411351021"/>
    <hyperlink ref="F269" r:id="rId18" display="https://podminky.urs.cz/item/CS_URS_2021_01/411351022"/>
    <hyperlink ref="F274" r:id="rId19" display="https://podminky.urs.cz/item/CS_URS_2021_01/411354315"/>
    <hyperlink ref="F279" r:id="rId20" display="https://podminky.urs.cz/item/CS_URS_2021_01/411354316"/>
    <hyperlink ref="F284" r:id="rId21" display="https://podminky.urs.cz/item/CS_URS_2021_01/411361821"/>
    <hyperlink ref="F291" r:id="rId22" display="https://podminky.urs.cz/item/CS_URS_2021_01/899103112"/>
    <hyperlink ref="F304" r:id="rId23" display="https://podminky.urs.cz/item/CS_URS_2021_01/953334423"/>
    <hyperlink ref="F313" r:id="rId24" display="https://podminky.urs.cz/item/CS_URS_2021_01/998225111"/>
    <hyperlink ref="F317" r:id="rId25" display="https://podminky.urs.cz/item/CS_URS_2021_01/767861011"/>
    <hyperlink ref="F322" r:id="rId26" display="https://podminky.urs.cz/item/CS_URS_2021_01/44983927"/>
    <hyperlink ref="F327" r:id="rId27" display="https://podminky.urs.cz/item/CS_URS_2021_01/767995116"/>
    <hyperlink ref="F335" r:id="rId28" display="https://podminky.urs.cz/item/CS_URS_2021_01/13010446"/>
    <hyperlink ref="F342" r:id="rId29" display="https://podminky.urs.cz/item/CS_URS_2021_01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92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1873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ROUND(J89,2)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ROUND((SUM(BE89:BE902)),2)</f>
        <v>0</v>
      </c>
      <c r="G33" s="36"/>
      <c r="H33" s="36"/>
      <c r="I33" s="120">
        <v>0.21</v>
      </c>
      <c r="J33" s="119">
        <f>ROUND(((SUM(BE89:BE902))*I33),2)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ROUND((SUM(BF89:BF902)),2)</f>
        <v>0</v>
      </c>
      <c r="G34" s="36"/>
      <c r="H34" s="36"/>
      <c r="I34" s="120">
        <v>0.15</v>
      </c>
      <c r="J34" s="119">
        <f>ROUND(((SUM(BF89:BF902))*I34),2)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ROUND((SUM(BG89:BG902)),2)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ROUND((SUM(BH89:BH902)),2)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ROUND((SUM(BI89:BI902)),2)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SO03 - Chodníková fontána vč. technologie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129</v>
      </c>
      <c r="E62" s="145"/>
      <c r="F62" s="145"/>
      <c r="G62" s="145"/>
      <c r="H62" s="145"/>
      <c r="I62" s="145"/>
      <c r="J62" s="146">
        <f>J170</f>
        <v>0</v>
      </c>
      <c r="K62" s="143"/>
      <c r="L62" s="147"/>
    </row>
    <row r="63" spans="2:12" s="10" customFormat="1" ht="19.9" customHeight="1">
      <c r="B63" s="142"/>
      <c r="C63" s="143"/>
      <c r="D63" s="144" t="s">
        <v>131</v>
      </c>
      <c r="E63" s="145"/>
      <c r="F63" s="145"/>
      <c r="G63" s="145"/>
      <c r="H63" s="145"/>
      <c r="I63" s="145"/>
      <c r="J63" s="146">
        <f>J331</f>
        <v>0</v>
      </c>
      <c r="K63" s="143"/>
      <c r="L63" s="147"/>
    </row>
    <row r="64" spans="2:12" s="10" customFormat="1" ht="19.9" customHeight="1">
      <c r="B64" s="142"/>
      <c r="C64" s="143"/>
      <c r="D64" s="144" t="s">
        <v>134</v>
      </c>
      <c r="E64" s="145"/>
      <c r="F64" s="145"/>
      <c r="G64" s="145"/>
      <c r="H64" s="145"/>
      <c r="I64" s="145"/>
      <c r="J64" s="146">
        <f>J387</f>
        <v>0</v>
      </c>
      <c r="K64" s="143"/>
      <c r="L64" s="147"/>
    </row>
    <row r="65" spans="2:12" s="10" customFormat="1" ht="19.9" customHeight="1">
      <c r="B65" s="142"/>
      <c r="C65" s="143"/>
      <c r="D65" s="144" t="s">
        <v>136</v>
      </c>
      <c r="E65" s="145"/>
      <c r="F65" s="145"/>
      <c r="G65" s="145"/>
      <c r="H65" s="145"/>
      <c r="I65" s="145"/>
      <c r="J65" s="146">
        <f>J428</f>
        <v>0</v>
      </c>
      <c r="K65" s="143"/>
      <c r="L65" s="147"/>
    </row>
    <row r="66" spans="2:12" s="10" customFormat="1" ht="19.9" customHeight="1">
      <c r="B66" s="142"/>
      <c r="C66" s="143"/>
      <c r="D66" s="144" t="s">
        <v>1874</v>
      </c>
      <c r="E66" s="145"/>
      <c r="F66" s="145"/>
      <c r="G66" s="145"/>
      <c r="H66" s="145"/>
      <c r="I66" s="145"/>
      <c r="J66" s="146">
        <f>J450</f>
        <v>0</v>
      </c>
      <c r="K66" s="143"/>
      <c r="L66" s="147"/>
    </row>
    <row r="67" spans="2:12" s="10" customFormat="1" ht="19.9" customHeight="1">
      <c r="B67" s="142"/>
      <c r="C67" s="143"/>
      <c r="D67" s="144" t="s">
        <v>1875</v>
      </c>
      <c r="E67" s="145"/>
      <c r="F67" s="145"/>
      <c r="G67" s="145"/>
      <c r="H67" s="145"/>
      <c r="I67" s="145"/>
      <c r="J67" s="146">
        <f>J526</f>
        <v>0</v>
      </c>
      <c r="K67" s="143"/>
      <c r="L67" s="147"/>
    </row>
    <row r="68" spans="2:12" s="10" customFormat="1" ht="19.9" customHeight="1">
      <c r="B68" s="142"/>
      <c r="C68" s="143"/>
      <c r="D68" s="144" t="s">
        <v>1876</v>
      </c>
      <c r="E68" s="145"/>
      <c r="F68" s="145"/>
      <c r="G68" s="145"/>
      <c r="H68" s="145"/>
      <c r="I68" s="145"/>
      <c r="J68" s="146">
        <f>J539</f>
        <v>0</v>
      </c>
      <c r="K68" s="143"/>
      <c r="L68" s="147"/>
    </row>
    <row r="69" spans="2:12" s="10" customFormat="1" ht="19.9" customHeight="1">
      <c r="B69" s="142"/>
      <c r="C69" s="143"/>
      <c r="D69" s="144" t="s">
        <v>137</v>
      </c>
      <c r="E69" s="145"/>
      <c r="F69" s="145"/>
      <c r="G69" s="145"/>
      <c r="H69" s="145"/>
      <c r="I69" s="145"/>
      <c r="J69" s="146">
        <f>J900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7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7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5" customHeight="1">
      <c r="A76" s="36"/>
      <c r="B76" s="37"/>
      <c r="C76" s="25" t="s">
        <v>142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7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4.4" customHeight="1">
      <c r="A79" s="36"/>
      <c r="B79" s="37"/>
      <c r="C79" s="38"/>
      <c r="D79" s="38"/>
      <c r="E79" s="393" t="str">
        <f>E7</f>
        <v>Úprava prostranství před Hvězdou</v>
      </c>
      <c r="F79" s="394"/>
      <c r="G79" s="394"/>
      <c r="H79" s="394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121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65" customHeight="1">
      <c r="A81" s="36"/>
      <c r="B81" s="37"/>
      <c r="C81" s="38"/>
      <c r="D81" s="38"/>
      <c r="E81" s="350" t="str">
        <f>E9</f>
        <v>SO03 - Chodníková fontána vč. technologie</v>
      </c>
      <c r="F81" s="395"/>
      <c r="G81" s="395"/>
      <c r="H81" s="395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7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F12</f>
        <v>p.č. 2675/1, 5713, 2436</v>
      </c>
      <c r="G83" s="38"/>
      <c r="H83" s="38"/>
      <c r="I83" s="31" t="s">
        <v>23</v>
      </c>
      <c r="J83" s="61" t="str">
        <f>IF(J12="","",J12)</f>
        <v>24. 11. 2021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7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4" customHeight="1">
      <c r="A85" s="36"/>
      <c r="B85" s="37"/>
      <c r="C85" s="31" t="s">
        <v>25</v>
      </c>
      <c r="D85" s="38"/>
      <c r="E85" s="38"/>
      <c r="F85" s="29" t="str">
        <f>E15</f>
        <v>Město Beroun</v>
      </c>
      <c r="G85" s="38"/>
      <c r="H85" s="38"/>
      <c r="I85" s="31" t="s">
        <v>33</v>
      </c>
      <c r="J85" s="34" t="str">
        <f>E21</f>
        <v>Spektra PRO spol. s r.o.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65" customHeight="1">
      <c r="A86" s="36"/>
      <c r="B86" s="37"/>
      <c r="C86" s="31" t="s">
        <v>31</v>
      </c>
      <c r="D86" s="38"/>
      <c r="E86" s="38"/>
      <c r="F86" s="29" t="str">
        <f>IF(E18="","",E18)</f>
        <v>Vyplň údaj</v>
      </c>
      <c r="G86" s="38"/>
      <c r="H86" s="38"/>
      <c r="I86" s="31" t="s">
        <v>38</v>
      </c>
      <c r="J86" s="34" t="str">
        <f>E24</f>
        <v>p. Martin Donda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2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8"/>
      <c r="B88" s="149"/>
      <c r="C88" s="150" t="s">
        <v>143</v>
      </c>
      <c r="D88" s="151" t="s">
        <v>61</v>
      </c>
      <c r="E88" s="151" t="s">
        <v>57</v>
      </c>
      <c r="F88" s="151" t="s">
        <v>58</v>
      </c>
      <c r="G88" s="151" t="s">
        <v>144</v>
      </c>
      <c r="H88" s="151" t="s">
        <v>145</v>
      </c>
      <c r="I88" s="151" t="s">
        <v>146</v>
      </c>
      <c r="J88" s="152" t="s">
        <v>125</v>
      </c>
      <c r="K88" s="153" t="s">
        <v>147</v>
      </c>
      <c r="L88" s="154"/>
      <c r="M88" s="70" t="s">
        <v>19</v>
      </c>
      <c r="N88" s="71" t="s">
        <v>46</v>
      </c>
      <c r="O88" s="71" t="s">
        <v>148</v>
      </c>
      <c r="P88" s="71" t="s">
        <v>149</v>
      </c>
      <c r="Q88" s="71" t="s">
        <v>150</v>
      </c>
      <c r="R88" s="71" t="s">
        <v>151</v>
      </c>
      <c r="S88" s="71" t="s">
        <v>152</v>
      </c>
      <c r="T88" s="72" t="s">
        <v>153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75" customHeight="1">
      <c r="A89" s="36"/>
      <c r="B89" s="37"/>
      <c r="C89" s="77" t="s">
        <v>154</v>
      </c>
      <c r="D89" s="38"/>
      <c r="E89" s="38"/>
      <c r="F89" s="38"/>
      <c r="G89" s="38"/>
      <c r="H89" s="38"/>
      <c r="I89" s="38"/>
      <c r="J89" s="155">
        <f>BK89</f>
        <v>0</v>
      </c>
      <c r="K89" s="38"/>
      <c r="L89" s="41"/>
      <c r="M89" s="73"/>
      <c r="N89" s="156"/>
      <c r="O89" s="74"/>
      <c r="P89" s="157">
        <f>P90</f>
        <v>0</v>
      </c>
      <c r="Q89" s="74"/>
      <c r="R89" s="157">
        <f>R90</f>
        <v>348.0691841700001</v>
      </c>
      <c r="S89" s="74"/>
      <c r="T89" s="158">
        <f>T90</f>
        <v>115.52312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75</v>
      </c>
      <c r="AU89" s="19" t="s">
        <v>126</v>
      </c>
      <c r="BK89" s="159">
        <f>BK90</f>
        <v>0</v>
      </c>
    </row>
    <row r="90" spans="2:63" s="12" customFormat="1" ht="25.9" customHeight="1">
      <c r="B90" s="160"/>
      <c r="C90" s="161"/>
      <c r="D90" s="162" t="s">
        <v>75</v>
      </c>
      <c r="E90" s="163" t="s">
        <v>155</v>
      </c>
      <c r="F90" s="163" t="s">
        <v>156</v>
      </c>
      <c r="G90" s="161"/>
      <c r="H90" s="161"/>
      <c r="I90" s="164"/>
      <c r="J90" s="165">
        <f>BK90</f>
        <v>0</v>
      </c>
      <c r="K90" s="161"/>
      <c r="L90" s="166"/>
      <c r="M90" s="167"/>
      <c r="N90" s="168"/>
      <c r="O90" s="168"/>
      <c r="P90" s="169">
        <f>P91+P170+P331+P387+P428+P450+P526+P539+P900</f>
        <v>0</v>
      </c>
      <c r="Q90" s="168"/>
      <c r="R90" s="169">
        <f>R91+R170+R331+R387+R428+R450+R526+R539+R900</f>
        <v>348.0691841700001</v>
      </c>
      <c r="S90" s="168"/>
      <c r="T90" s="170">
        <f>T91+T170+T331+T387+T428+T450+T526+T539+T900</f>
        <v>115.52312</v>
      </c>
      <c r="AR90" s="171" t="s">
        <v>84</v>
      </c>
      <c r="AT90" s="172" t="s">
        <v>75</v>
      </c>
      <c r="AU90" s="172" t="s">
        <v>76</v>
      </c>
      <c r="AY90" s="171" t="s">
        <v>157</v>
      </c>
      <c r="BK90" s="173">
        <f>BK91+BK170+BK331+BK387+BK428+BK450+BK526+BK539+BK900</f>
        <v>0</v>
      </c>
    </row>
    <row r="91" spans="2:63" s="12" customFormat="1" ht="22.75" customHeight="1">
      <c r="B91" s="160"/>
      <c r="C91" s="161"/>
      <c r="D91" s="162" t="s">
        <v>75</v>
      </c>
      <c r="E91" s="174" t="s">
        <v>84</v>
      </c>
      <c r="F91" s="174" t="s">
        <v>158</v>
      </c>
      <c r="G91" s="161"/>
      <c r="H91" s="161"/>
      <c r="I91" s="164"/>
      <c r="J91" s="175">
        <f>BK91</f>
        <v>0</v>
      </c>
      <c r="K91" s="161"/>
      <c r="L91" s="166"/>
      <c r="M91" s="167"/>
      <c r="N91" s="168"/>
      <c r="O91" s="168"/>
      <c r="P91" s="169">
        <f>SUM(P92:P169)</f>
        <v>0</v>
      </c>
      <c r="Q91" s="168"/>
      <c r="R91" s="169">
        <f>SUM(R92:R169)</f>
        <v>50.552</v>
      </c>
      <c r="S91" s="168"/>
      <c r="T91" s="170">
        <f>SUM(T92:T169)</f>
        <v>115.52312</v>
      </c>
      <c r="AR91" s="171" t="s">
        <v>84</v>
      </c>
      <c r="AT91" s="172" t="s">
        <v>75</v>
      </c>
      <c r="AU91" s="172" t="s">
        <v>84</v>
      </c>
      <c r="AY91" s="171" t="s">
        <v>157</v>
      </c>
      <c r="BK91" s="173">
        <f>SUM(BK92:BK169)</f>
        <v>0</v>
      </c>
    </row>
    <row r="92" spans="1:65" s="2" customFormat="1" ht="30" customHeight="1">
      <c r="A92" s="36"/>
      <c r="B92" s="37"/>
      <c r="C92" s="176" t="s">
        <v>84</v>
      </c>
      <c r="D92" s="176" t="s">
        <v>159</v>
      </c>
      <c r="E92" s="177" t="s">
        <v>1877</v>
      </c>
      <c r="F92" s="178" t="s">
        <v>1878</v>
      </c>
      <c r="G92" s="179" t="s">
        <v>176</v>
      </c>
      <c r="H92" s="180">
        <v>119.096</v>
      </c>
      <c r="I92" s="181"/>
      <c r="J92" s="182">
        <f>ROUND(I92*H92,2)</f>
        <v>0</v>
      </c>
      <c r="K92" s="183"/>
      <c r="L92" s="41"/>
      <c r="M92" s="184" t="s">
        <v>19</v>
      </c>
      <c r="N92" s="185" t="s">
        <v>47</v>
      </c>
      <c r="O92" s="66"/>
      <c r="P92" s="186">
        <f>O92*H92</f>
        <v>0</v>
      </c>
      <c r="Q92" s="186">
        <v>0</v>
      </c>
      <c r="R92" s="186">
        <f>Q92*H92</f>
        <v>0</v>
      </c>
      <c r="S92" s="186">
        <v>0.75</v>
      </c>
      <c r="T92" s="187">
        <f>S92*H92</f>
        <v>89.322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8" t="s">
        <v>163</v>
      </c>
      <c r="AT92" s="188" t="s">
        <v>159</v>
      </c>
      <c r="AU92" s="188" t="s">
        <v>86</v>
      </c>
      <c r="AY92" s="19" t="s">
        <v>157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9" t="s">
        <v>84</v>
      </c>
      <c r="BK92" s="189">
        <f>ROUND(I92*H92,2)</f>
        <v>0</v>
      </c>
      <c r="BL92" s="19" t="s">
        <v>163</v>
      </c>
      <c r="BM92" s="188" t="s">
        <v>1879</v>
      </c>
    </row>
    <row r="93" spans="1:47" s="2" customFormat="1" ht="10">
      <c r="A93" s="36"/>
      <c r="B93" s="37"/>
      <c r="C93" s="38"/>
      <c r="D93" s="212" t="s">
        <v>178</v>
      </c>
      <c r="E93" s="38"/>
      <c r="F93" s="213" t="s">
        <v>1880</v>
      </c>
      <c r="G93" s="38"/>
      <c r="H93" s="38"/>
      <c r="I93" s="214"/>
      <c r="J93" s="38"/>
      <c r="K93" s="38"/>
      <c r="L93" s="41"/>
      <c r="M93" s="215"/>
      <c r="N93" s="216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178</v>
      </c>
      <c r="AU93" s="19" t="s">
        <v>86</v>
      </c>
    </row>
    <row r="94" spans="2:51" s="13" customFormat="1" ht="10">
      <c r="B94" s="190"/>
      <c r="C94" s="191"/>
      <c r="D94" s="192" t="s">
        <v>165</v>
      </c>
      <c r="E94" s="193" t="s">
        <v>19</v>
      </c>
      <c r="F94" s="194" t="s">
        <v>166</v>
      </c>
      <c r="G94" s="191"/>
      <c r="H94" s="193" t="s">
        <v>19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165</v>
      </c>
      <c r="AU94" s="200" t="s">
        <v>86</v>
      </c>
      <c r="AV94" s="13" t="s">
        <v>84</v>
      </c>
      <c r="AW94" s="13" t="s">
        <v>37</v>
      </c>
      <c r="AX94" s="13" t="s">
        <v>76</v>
      </c>
      <c r="AY94" s="200" t="s">
        <v>157</v>
      </c>
    </row>
    <row r="95" spans="2:51" s="13" customFormat="1" ht="10">
      <c r="B95" s="190"/>
      <c r="C95" s="191"/>
      <c r="D95" s="192" t="s">
        <v>165</v>
      </c>
      <c r="E95" s="193" t="s">
        <v>19</v>
      </c>
      <c r="F95" s="194" t="s">
        <v>215</v>
      </c>
      <c r="G95" s="191"/>
      <c r="H95" s="193" t="s">
        <v>19</v>
      </c>
      <c r="I95" s="195"/>
      <c r="J95" s="191"/>
      <c r="K95" s="191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165</v>
      </c>
      <c r="AU95" s="200" t="s">
        <v>86</v>
      </c>
      <c r="AV95" s="13" t="s">
        <v>84</v>
      </c>
      <c r="AW95" s="13" t="s">
        <v>37</v>
      </c>
      <c r="AX95" s="13" t="s">
        <v>76</v>
      </c>
      <c r="AY95" s="200" t="s">
        <v>157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1881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4" customFormat="1" ht="10">
      <c r="B97" s="201"/>
      <c r="C97" s="202"/>
      <c r="D97" s="192" t="s">
        <v>165</v>
      </c>
      <c r="E97" s="203" t="s">
        <v>19</v>
      </c>
      <c r="F97" s="204" t="s">
        <v>1882</v>
      </c>
      <c r="G97" s="202"/>
      <c r="H97" s="205">
        <v>119.096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165</v>
      </c>
      <c r="AU97" s="211" t="s">
        <v>86</v>
      </c>
      <c r="AV97" s="14" t="s">
        <v>86</v>
      </c>
      <c r="AW97" s="14" t="s">
        <v>37</v>
      </c>
      <c r="AX97" s="14" t="s">
        <v>76</v>
      </c>
      <c r="AY97" s="211" t="s">
        <v>157</v>
      </c>
    </row>
    <row r="98" spans="2:51" s="15" customFormat="1" ht="10">
      <c r="B98" s="217"/>
      <c r="C98" s="218"/>
      <c r="D98" s="192" t="s">
        <v>165</v>
      </c>
      <c r="E98" s="219" t="s">
        <v>19</v>
      </c>
      <c r="F98" s="220" t="s">
        <v>183</v>
      </c>
      <c r="G98" s="218"/>
      <c r="H98" s="221">
        <v>119.096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165</v>
      </c>
      <c r="AU98" s="227" t="s">
        <v>86</v>
      </c>
      <c r="AV98" s="15" t="s">
        <v>163</v>
      </c>
      <c r="AW98" s="15" t="s">
        <v>37</v>
      </c>
      <c r="AX98" s="15" t="s">
        <v>84</v>
      </c>
      <c r="AY98" s="227" t="s">
        <v>157</v>
      </c>
    </row>
    <row r="99" spans="1:65" s="2" customFormat="1" ht="30" customHeight="1">
      <c r="A99" s="36"/>
      <c r="B99" s="37"/>
      <c r="C99" s="176" t="s">
        <v>86</v>
      </c>
      <c r="D99" s="176" t="s">
        <v>159</v>
      </c>
      <c r="E99" s="177" t="s">
        <v>1883</v>
      </c>
      <c r="F99" s="178" t="s">
        <v>1884</v>
      </c>
      <c r="G99" s="179" t="s">
        <v>176</v>
      </c>
      <c r="H99" s="180">
        <v>119.096</v>
      </c>
      <c r="I99" s="181"/>
      <c r="J99" s="182">
        <f>ROUND(I99*H99,2)</f>
        <v>0</v>
      </c>
      <c r="K99" s="183"/>
      <c r="L99" s="41"/>
      <c r="M99" s="184" t="s">
        <v>19</v>
      </c>
      <c r="N99" s="185" t="s">
        <v>47</v>
      </c>
      <c r="O99" s="66"/>
      <c r="P99" s="186">
        <f>O99*H99</f>
        <v>0</v>
      </c>
      <c r="Q99" s="186">
        <v>0</v>
      </c>
      <c r="R99" s="186">
        <f>Q99*H99</f>
        <v>0</v>
      </c>
      <c r="S99" s="186">
        <v>0.22</v>
      </c>
      <c r="T99" s="187">
        <f>S99*H99</f>
        <v>26.20112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8" t="s">
        <v>163</v>
      </c>
      <c r="AT99" s="188" t="s">
        <v>159</v>
      </c>
      <c r="AU99" s="188" t="s">
        <v>86</v>
      </c>
      <c r="AY99" s="19" t="s">
        <v>157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84</v>
      </c>
      <c r="BK99" s="189">
        <f>ROUND(I99*H99,2)</f>
        <v>0</v>
      </c>
      <c r="BL99" s="19" t="s">
        <v>163</v>
      </c>
      <c r="BM99" s="188" t="s">
        <v>1885</v>
      </c>
    </row>
    <row r="100" spans="1:47" s="2" customFormat="1" ht="10">
      <c r="A100" s="36"/>
      <c r="B100" s="37"/>
      <c r="C100" s="38"/>
      <c r="D100" s="212" t="s">
        <v>178</v>
      </c>
      <c r="E100" s="38"/>
      <c r="F100" s="213" t="s">
        <v>1886</v>
      </c>
      <c r="G100" s="38"/>
      <c r="H100" s="38"/>
      <c r="I100" s="214"/>
      <c r="J100" s="38"/>
      <c r="K100" s="38"/>
      <c r="L100" s="41"/>
      <c r="M100" s="215"/>
      <c r="N100" s="216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178</v>
      </c>
      <c r="AU100" s="19" t="s">
        <v>86</v>
      </c>
    </row>
    <row r="101" spans="2:51" s="13" customFormat="1" ht="10">
      <c r="B101" s="190"/>
      <c r="C101" s="191"/>
      <c r="D101" s="192" t="s">
        <v>165</v>
      </c>
      <c r="E101" s="193" t="s">
        <v>19</v>
      </c>
      <c r="F101" s="194" t="s">
        <v>166</v>
      </c>
      <c r="G101" s="191"/>
      <c r="H101" s="193" t="s">
        <v>19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165</v>
      </c>
      <c r="AU101" s="200" t="s">
        <v>86</v>
      </c>
      <c r="AV101" s="13" t="s">
        <v>84</v>
      </c>
      <c r="AW101" s="13" t="s">
        <v>37</v>
      </c>
      <c r="AX101" s="13" t="s">
        <v>76</v>
      </c>
      <c r="AY101" s="200" t="s">
        <v>157</v>
      </c>
    </row>
    <row r="102" spans="2:51" s="13" customFormat="1" ht="10">
      <c r="B102" s="190"/>
      <c r="C102" s="191"/>
      <c r="D102" s="192" t="s">
        <v>165</v>
      </c>
      <c r="E102" s="193" t="s">
        <v>19</v>
      </c>
      <c r="F102" s="194" t="s">
        <v>215</v>
      </c>
      <c r="G102" s="191"/>
      <c r="H102" s="193" t="s">
        <v>19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165</v>
      </c>
      <c r="AU102" s="200" t="s">
        <v>86</v>
      </c>
      <c r="AV102" s="13" t="s">
        <v>84</v>
      </c>
      <c r="AW102" s="13" t="s">
        <v>37</v>
      </c>
      <c r="AX102" s="13" t="s">
        <v>76</v>
      </c>
      <c r="AY102" s="200" t="s">
        <v>157</v>
      </c>
    </row>
    <row r="103" spans="2:51" s="13" customFormat="1" ht="10">
      <c r="B103" s="190"/>
      <c r="C103" s="191"/>
      <c r="D103" s="192" t="s">
        <v>165</v>
      </c>
      <c r="E103" s="193" t="s">
        <v>19</v>
      </c>
      <c r="F103" s="194" t="s">
        <v>1881</v>
      </c>
      <c r="G103" s="191"/>
      <c r="H103" s="193" t="s">
        <v>19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165</v>
      </c>
      <c r="AU103" s="200" t="s">
        <v>86</v>
      </c>
      <c r="AV103" s="13" t="s">
        <v>84</v>
      </c>
      <c r="AW103" s="13" t="s">
        <v>37</v>
      </c>
      <c r="AX103" s="13" t="s">
        <v>76</v>
      </c>
      <c r="AY103" s="200" t="s">
        <v>157</v>
      </c>
    </row>
    <row r="104" spans="2:51" s="14" customFormat="1" ht="10">
      <c r="B104" s="201"/>
      <c r="C104" s="202"/>
      <c r="D104" s="192" t="s">
        <v>165</v>
      </c>
      <c r="E104" s="203" t="s">
        <v>19</v>
      </c>
      <c r="F104" s="204" t="s">
        <v>1882</v>
      </c>
      <c r="G104" s="202"/>
      <c r="H104" s="205">
        <v>119.096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165</v>
      </c>
      <c r="AU104" s="211" t="s">
        <v>86</v>
      </c>
      <c r="AV104" s="14" t="s">
        <v>86</v>
      </c>
      <c r="AW104" s="14" t="s">
        <v>37</v>
      </c>
      <c r="AX104" s="14" t="s">
        <v>76</v>
      </c>
      <c r="AY104" s="211" t="s">
        <v>157</v>
      </c>
    </row>
    <row r="105" spans="2:51" s="15" customFormat="1" ht="10">
      <c r="B105" s="217"/>
      <c r="C105" s="218"/>
      <c r="D105" s="192" t="s">
        <v>165</v>
      </c>
      <c r="E105" s="219" t="s">
        <v>19</v>
      </c>
      <c r="F105" s="220" t="s">
        <v>183</v>
      </c>
      <c r="G105" s="218"/>
      <c r="H105" s="221">
        <v>119.096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165</v>
      </c>
      <c r="AU105" s="227" t="s">
        <v>86</v>
      </c>
      <c r="AV105" s="15" t="s">
        <v>163</v>
      </c>
      <c r="AW105" s="15" t="s">
        <v>37</v>
      </c>
      <c r="AX105" s="15" t="s">
        <v>84</v>
      </c>
      <c r="AY105" s="227" t="s">
        <v>157</v>
      </c>
    </row>
    <row r="106" spans="1:65" s="2" customFormat="1" ht="22.25" customHeight="1">
      <c r="A106" s="36"/>
      <c r="B106" s="37"/>
      <c r="C106" s="176" t="s">
        <v>173</v>
      </c>
      <c r="D106" s="176" t="s">
        <v>159</v>
      </c>
      <c r="E106" s="177" t="s">
        <v>262</v>
      </c>
      <c r="F106" s="178" t="s">
        <v>263</v>
      </c>
      <c r="G106" s="179" t="s">
        <v>254</v>
      </c>
      <c r="H106" s="180">
        <v>238.395</v>
      </c>
      <c r="I106" s="181"/>
      <c r="J106" s="182">
        <f>ROUND(I106*H106,2)</f>
        <v>0</v>
      </c>
      <c r="K106" s="183"/>
      <c r="L106" s="41"/>
      <c r="M106" s="184" t="s">
        <v>19</v>
      </c>
      <c r="N106" s="185" t="s">
        <v>47</v>
      </c>
      <c r="O106" s="66"/>
      <c r="P106" s="186">
        <f>O106*H106</f>
        <v>0</v>
      </c>
      <c r="Q106" s="186">
        <v>0</v>
      </c>
      <c r="R106" s="186">
        <f>Q106*H106</f>
        <v>0</v>
      </c>
      <c r="S106" s="186">
        <v>0</v>
      </c>
      <c r="T106" s="18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8" t="s">
        <v>163</v>
      </c>
      <c r="AT106" s="188" t="s">
        <v>159</v>
      </c>
      <c r="AU106" s="188" t="s">
        <v>86</v>
      </c>
      <c r="AY106" s="19" t="s">
        <v>157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9" t="s">
        <v>84</v>
      </c>
      <c r="BK106" s="189">
        <f>ROUND(I106*H106,2)</f>
        <v>0</v>
      </c>
      <c r="BL106" s="19" t="s">
        <v>163</v>
      </c>
      <c r="BM106" s="188" t="s">
        <v>1887</v>
      </c>
    </row>
    <row r="107" spans="1:47" s="2" customFormat="1" ht="10">
      <c r="A107" s="36"/>
      <c r="B107" s="37"/>
      <c r="C107" s="38"/>
      <c r="D107" s="212" t="s">
        <v>178</v>
      </c>
      <c r="E107" s="38"/>
      <c r="F107" s="213" t="s">
        <v>265</v>
      </c>
      <c r="G107" s="38"/>
      <c r="H107" s="38"/>
      <c r="I107" s="214"/>
      <c r="J107" s="38"/>
      <c r="K107" s="38"/>
      <c r="L107" s="41"/>
      <c r="M107" s="215"/>
      <c r="N107" s="216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178</v>
      </c>
      <c r="AU107" s="19" t="s">
        <v>86</v>
      </c>
    </row>
    <row r="108" spans="2:51" s="13" customFormat="1" ht="10">
      <c r="B108" s="190"/>
      <c r="C108" s="191"/>
      <c r="D108" s="192" t="s">
        <v>165</v>
      </c>
      <c r="E108" s="193" t="s">
        <v>19</v>
      </c>
      <c r="F108" s="194" t="s">
        <v>343</v>
      </c>
      <c r="G108" s="191"/>
      <c r="H108" s="193" t="s">
        <v>19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165</v>
      </c>
      <c r="AU108" s="200" t="s">
        <v>86</v>
      </c>
      <c r="AV108" s="13" t="s">
        <v>84</v>
      </c>
      <c r="AW108" s="13" t="s">
        <v>37</v>
      </c>
      <c r="AX108" s="13" t="s">
        <v>76</v>
      </c>
      <c r="AY108" s="200" t="s">
        <v>157</v>
      </c>
    </row>
    <row r="109" spans="2:51" s="13" customFormat="1" ht="10">
      <c r="B109" s="190"/>
      <c r="C109" s="191"/>
      <c r="D109" s="192" t="s">
        <v>165</v>
      </c>
      <c r="E109" s="193" t="s">
        <v>19</v>
      </c>
      <c r="F109" s="194" t="s">
        <v>1888</v>
      </c>
      <c r="G109" s="191"/>
      <c r="H109" s="193" t="s">
        <v>19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165</v>
      </c>
      <c r="AU109" s="200" t="s">
        <v>86</v>
      </c>
      <c r="AV109" s="13" t="s">
        <v>84</v>
      </c>
      <c r="AW109" s="13" t="s">
        <v>37</v>
      </c>
      <c r="AX109" s="13" t="s">
        <v>76</v>
      </c>
      <c r="AY109" s="200" t="s">
        <v>157</v>
      </c>
    </row>
    <row r="110" spans="2:51" s="13" customFormat="1" ht="10">
      <c r="B110" s="190"/>
      <c r="C110" s="191"/>
      <c r="D110" s="192" t="s">
        <v>165</v>
      </c>
      <c r="E110" s="193" t="s">
        <v>19</v>
      </c>
      <c r="F110" s="194" t="s">
        <v>1713</v>
      </c>
      <c r="G110" s="191"/>
      <c r="H110" s="193" t="s">
        <v>19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165</v>
      </c>
      <c r="AU110" s="200" t="s">
        <v>86</v>
      </c>
      <c r="AV110" s="13" t="s">
        <v>84</v>
      </c>
      <c r="AW110" s="13" t="s">
        <v>37</v>
      </c>
      <c r="AX110" s="13" t="s">
        <v>76</v>
      </c>
      <c r="AY110" s="200" t="s">
        <v>157</v>
      </c>
    </row>
    <row r="111" spans="2:51" s="13" customFormat="1" ht="10">
      <c r="B111" s="190"/>
      <c r="C111" s="191"/>
      <c r="D111" s="192" t="s">
        <v>165</v>
      </c>
      <c r="E111" s="193" t="s">
        <v>19</v>
      </c>
      <c r="F111" s="194" t="s">
        <v>1889</v>
      </c>
      <c r="G111" s="191"/>
      <c r="H111" s="193" t="s">
        <v>19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165</v>
      </c>
      <c r="AU111" s="200" t="s">
        <v>86</v>
      </c>
      <c r="AV111" s="13" t="s">
        <v>84</v>
      </c>
      <c r="AW111" s="13" t="s">
        <v>37</v>
      </c>
      <c r="AX111" s="13" t="s">
        <v>76</v>
      </c>
      <c r="AY111" s="200" t="s">
        <v>157</v>
      </c>
    </row>
    <row r="112" spans="2:51" s="13" customFormat="1" ht="10">
      <c r="B112" s="190"/>
      <c r="C112" s="191"/>
      <c r="D112" s="192" t="s">
        <v>165</v>
      </c>
      <c r="E112" s="193" t="s">
        <v>19</v>
      </c>
      <c r="F112" s="194" t="s">
        <v>1890</v>
      </c>
      <c r="G112" s="191"/>
      <c r="H112" s="193" t="s">
        <v>19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165</v>
      </c>
      <c r="AU112" s="200" t="s">
        <v>86</v>
      </c>
      <c r="AV112" s="13" t="s">
        <v>84</v>
      </c>
      <c r="AW112" s="13" t="s">
        <v>37</v>
      </c>
      <c r="AX112" s="13" t="s">
        <v>76</v>
      </c>
      <c r="AY112" s="200" t="s">
        <v>157</v>
      </c>
    </row>
    <row r="113" spans="2:51" s="14" customFormat="1" ht="10">
      <c r="B113" s="201"/>
      <c r="C113" s="202"/>
      <c r="D113" s="192" t="s">
        <v>165</v>
      </c>
      <c r="E113" s="203" t="s">
        <v>19</v>
      </c>
      <c r="F113" s="204" t="s">
        <v>1891</v>
      </c>
      <c r="G113" s="202"/>
      <c r="H113" s="205">
        <v>67.488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165</v>
      </c>
      <c r="AU113" s="211" t="s">
        <v>86</v>
      </c>
      <c r="AV113" s="14" t="s">
        <v>86</v>
      </c>
      <c r="AW113" s="14" t="s">
        <v>37</v>
      </c>
      <c r="AX113" s="14" t="s">
        <v>76</v>
      </c>
      <c r="AY113" s="211" t="s">
        <v>157</v>
      </c>
    </row>
    <row r="114" spans="2:51" s="13" customFormat="1" ht="10">
      <c r="B114" s="190"/>
      <c r="C114" s="191"/>
      <c r="D114" s="192" t="s">
        <v>165</v>
      </c>
      <c r="E114" s="193" t="s">
        <v>19</v>
      </c>
      <c r="F114" s="194" t="s">
        <v>1892</v>
      </c>
      <c r="G114" s="191"/>
      <c r="H114" s="193" t="s">
        <v>19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165</v>
      </c>
      <c r="AU114" s="200" t="s">
        <v>86</v>
      </c>
      <c r="AV114" s="13" t="s">
        <v>84</v>
      </c>
      <c r="AW114" s="13" t="s">
        <v>37</v>
      </c>
      <c r="AX114" s="13" t="s">
        <v>76</v>
      </c>
      <c r="AY114" s="200" t="s">
        <v>157</v>
      </c>
    </row>
    <row r="115" spans="2:51" s="14" customFormat="1" ht="10">
      <c r="B115" s="201"/>
      <c r="C115" s="202"/>
      <c r="D115" s="192" t="s">
        <v>165</v>
      </c>
      <c r="E115" s="203" t="s">
        <v>19</v>
      </c>
      <c r="F115" s="204" t="s">
        <v>1893</v>
      </c>
      <c r="G115" s="202"/>
      <c r="H115" s="205">
        <v>182.926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165</v>
      </c>
      <c r="AU115" s="211" t="s">
        <v>86</v>
      </c>
      <c r="AV115" s="14" t="s">
        <v>86</v>
      </c>
      <c r="AW115" s="14" t="s">
        <v>37</v>
      </c>
      <c r="AX115" s="14" t="s">
        <v>76</v>
      </c>
      <c r="AY115" s="211" t="s">
        <v>157</v>
      </c>
    </row>
    <row r="116" spans="2:51" s="14" customFormat="1" ht="10">
      <c r="B116" s="201"/>
      <c r="C116" s="202"/>
      <c r="D116" s="192" t="s">
        <v>165</v>
      </c>
      <c r="E116" s="203" t="s">
        <v>19</v>
      </c>
      <c r="F116" s="204" t="s">
        <v>1894</v>
      </c>
      <c r="G116" s="202"/>
      <c r="H116" s="205">
        <v>0.3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165</v>
      </c>
      <c r="AU116" s="211" t="s">
        <v>86</v>
      </c>
      <c r="AV116" s="14" t="s">
        <v>86</v>
      </c>
      <c r="AW116" s="14" t="s">
        <v>37</v>
      </c>
      <c r="AX116" s="14" t="s">
        <v>76</v>
      </c>
      <c r="AY116" s="211" t="s">
        <v>157</v>
      </c>
    </row>
    <row r="117" spans="2:51" s="14" customFormat="1" ht="10">
      <c r="B117" s="201"/>
      <c r="C117" s="202"/>
      <c r="D117" s="192" t="s">
        <v>165</v>
      </c>
      <c r="E117" s="203" t="s">
        <v>19</v>
      </c>
      <c r="F117" s="204" t="s">
        <v>1895</v>
      </c>
      <c r="G117" s="202"/>
      <c r="H117" s="205">
        <v>-12.319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165</v>
      </c>
      <c r="AU117" s="211" t="s">
        <v>86</v>
      </c>
      <c r="AV117" s="14" t="s">
        <v>86</v>
      </c>
      <c r="AW117" s="14" t="s">
        <v>37</v>
      </c>
      <c r="AX117" s="14" t="s">
        <v>76</v>
      </c>
      <c r="AY117" s="211" t="s">
        <v>157</v>
      </c>
    </row>
    <row r="118" spans="2:51" s="15" customFormat="1" ht="10">
      <c r="B118" s="217"/>
      <c r="C118" s="218"/>
      <c r="D118" s="192" t="s">
        <v>165</v>
      </c>
      <c r="E118" s="219" t="s">
        <v>19</v>
      </c>
      <c r="F118" s="220" t="s">
        <v>183</v>
      </c>
      <c r="G118" s="218"/>
      <c r="H118" s="221">
        <v>238.395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165</v>
      </c>
      <c r="AU118" s="227" t="s">
        <v>86</v>
      </c>
      <c r="AV118" s="15" t="s">
        <v>163</v>
      </c>
      <c r="AW118" s="15" t="s">
        <v>37</v>
      </c>
      <c r="AX118" s="15" t="s">
        <v>84</v>
      </c>
      <c r="AY118" s="227" t="s">
        <v>157</v>
      </c>
    </row>
    <row r="119" spans="1:65" s="2" customFormat="1" ht="22.25" customHeight="1">
      <c r="A119" s="36"/>
      <c r="B119" s="37"/>
      <c r="C119" s="176" t="s">
        <v>163</v>
      </c>
      <c r="D119" s="176" t="s">
        <v>159</v>
      </c>
      <c r="E119" s="177" t="s">
        <v>1717</v>
      </c>
      <c r="F119" s="178" t="s">
        <v>1718</v>
      </c>
      <c r="G119" s="179" t="s">
        <v>254</v>
      </c>
      <c r="H119" s="180">
        <v>11.693</v>
      </c>
      <c r="I119" s="181"/>
      <c r="J119" s="182">
        <f>ROUND(I119*H119,2)</f>
        <v>0</v>
      </c>
      <c r="K119" s="183"/>
      <c r="L119" s="41"/>
      <c r="M119" s="184" t="s">
        <v>19</v>
      </c>
      <c r="N119" s="185" t="s">
        <v>47</v>
      </c>
      <c r="O119" s="66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8" t="s">
        <v>163</v>
      </c>
      <c r="AT119" s="188" t="s">
        <v>159</v>
      </c>
      <c r="AU119" s="188" t="s">
        <v>86</v>
      </c>
      <c r="AY119" s="19" t="s">
        <v>157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9" t="s">
        <v>84</v>
      </c>
      <c r="BK119" s="189">
        <f>ROUND(I119*H119,2)</f>
        <v>0</v>
      </c>
      <c r="BL119" s="19" t="s">
        <v>163</v>
      </c>
      <c r="BM119" s="188" t="s">
        <v>1896</v>
      </c>
    </row>
    <row r="120" spans="1:47" s="2" customFormat="1" ht="10">
      <c r="A120" s="36"/>
      <c r="B120" s="37"/>
      <c r="C120" s="38"/>
      <c r="D120" s="212" t="s">
        <v>178</v>
      </c>
      <c r="E120" s="38"/>
      <c r="F120" s="213" t="s">
        <v>1720</v>
      </c>
      <c r="G120" s="38"/>
      <c r="H120" s="38"/>
      <c r="I120" s="214"/>
      <c r="J120" s="38"/>
      <c r="K120" s="38"/>
      <c r="L120" s="41"/>
      <c r="M120" s="215"/>
      <c r="N120" s="216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178</v>
      </c>
      <c r="AU120" s="19" t="s">
        <v>86</v>
      </c>
    </row>
    <row r="121" spans="2:51" s="13" customFormat="1" ht="10">
      <c r="B121" s="190"/>
      <c r="C121" s="191"/>
      <c r="D121" s="192" t="s">
        <v>165</v>
      </c>
      <c r="E121" s="193" t="s">
        <v>19</v>
      </c>
      <c r="F121" s="194" t="s">
        <v>343</v>
      </c>
      <c r="G121" s="191"/>
      <c r="H121" s="193" t="s">
        <v>19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165</v>
      </c>
      <c r="AU121" s="200" t="s">
        <v>86</v>
      </c>
      <c r="AV121" s="13" t="s">
        <v>84</v>
      </c>
      <c r="AW121" s="13" t="s">
        <v>37</v>
      </c>
      <c r="AX121" s="13" t="s">
        <v>76</v>
      </c>
      <c r="AY121" s="200" t="s">
        <v>157</v>
      </c>
    </row>
    <row r="122" spans="2:51" s="13" customFormat="1" ht="10">
      <c r="B122" s="190"/>
      <c r="C122" s="191"/>
      <c r="D122" s="192" t="s">
        <v>165</v>
      </c>
      <c r="E122" s="193" t="s">
        <v>19</v>
      </c>
      <c r="F122" s="194" t="s">
        <v>1897</v>
      </c>
      <c r="G122" s="191"/>
      <c r="H122" s="193" t="s">
        <v>19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165</v>
      </c>
      <c r="AU122" s="200" t="s">
        <v>86</v>
      </c>
      <c r="AV122" s="13" t="s">
        <v>84</v>
      </c>
      <c r="AW122" s="13" t="s">
        <v>37</v>
      </c>
      <c r="AX122" s="13" t="s">
        <v>76</v>
      </c>
      <c r="AY122" s="200" t="s">
        <v>157</v>
      </c>
    </row>
    <row r="123" spans="2:51" s="13" customFormat="1" ht="10">
      <c r="B123" s="190"/>
      <c r="C123" s="191"/>
      <c r="D123" s="192" t="s">
        <v>165</v>
      </c>
      <c r="E123" s="193" t="s">
        <v>19</v>
      </c>
      <c r="F123" s="194" t="s">
        <v>357</v>
      </c>
      <c r="G123" s="191"/>
      <c r="H123" s="193" t="s">
        <v>19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165</v>
      </c>
      <c r="AU123" s="200" t="s">
        <v>86</v>
      </c>
      <c r="AV123" s="13" t="s">
        <v>84</v>
      </c>
      <c r="AW123" s="13" t="s">
        <v>37</v>
      </c>
      <c r="AX123" s="13" t="s">
        <v>76</v>
      </c>
      <c r="AY123" s="200" t="s">
        <v>157</v>
      </c>
    </row>
    <row r="124" spans="2:51" s="13" customFormat="1" ht="10">
      <c r="B124" s="190"/>
      <c r="C124" s="191"/>
      <c r="D124" s="192" t="s">
        <v>165</v>
      </c>
      <c r="E124" s="193" t="s">
        <v>19</v>
      </c>
      <c r="F124" s="194" t="s">
        <v>1898</v>
      </c>
      <c r="G124" s="191"/>
      <c r="H124" s="193" t="s">
        <v>19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165</v>
      </c>
      <c r="AU124" s="200" t="s">
        <v>86</v>
      </c>
      <c r="AV124" s="13" t="s">
        <v>84</v>
      </c>
      <c r="AW124" s="13" t="s">
        <v>37</v>
      </c>
      <c r="AX124" s="13" t="s">
        <v>76</v>
      </c>
      <c r="AY124" s="200" t="s">
        <v>157</v>
      </c>
    </row>
    <row r="125" spans="2:51" s="13" customFormat="1" ht="10">
      <c r="B125" s="190"/>
      <c r="C125" s="191"/>
      <c r="D125" s="192" t="s">
        <v>165</v>
      </c>
      <c r="E125" s="193" t="s">
        <v>19</v>
      </c>
      <c r="F125" s="194" t="s">
        <v>1899</v>
      </c>
      <c r="G125" s="191"/>
      <c r="H125" s="193" t="s">
        <v>19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165</v>
      </c>
      <c r="AU125" s="200" t="s">
        <v>86</v>
      </c>
      <c r="AV125" s="13" t="s">
        <v>84</v>
      </c>
      <c r="AW125" s="13" t="s">
        <v>37</v>
      </c>
      <c r="AX125" s="13" t="s">
        <v>76</v>
      </c>
      <c r="AY125" s="200" t="s">
        <v>157</v>
      </c>
    </row>
    <row r="126" spans="2:51" s="13" customFormat="1" ht="10">
      <c r="B126" s="190"/>
      <c r="C126" s="191"/>
      <c r="D126" s="192" t="s">
        <v>165</v>
      </c>
      <c r="E126" s="193" t="s">
        <v>19</v>
      </c>
      <c r="F126" s="194" t="s">
        <v>1900</v>
      </c>
      <c r="G126" s="191"/>
      <c r="H126" s="193" t="s">
        <v>19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165</v>
      </c>
      <c r="AU126" s="200" t="s">
        <v>86</v>
      </c>
      <c r="AV126" s="13" t="s">
        <v>84</v>
      </c>
      <c r="AW126" s="13" t="s">
        <v>37</v>
      </c>
      <c r="AX126" s="13" t="s">
        <v>76</v>
      </c>
      <c r="AY126" s="200" t="s">
        <v>157</v>
      </c>
    </row>
    <row r="127" spans="2:51" s="13" customFormat="1" ht="10">
      <c r="B127" s="190"/>
      <c r="C127" s="191"/>
      <c r="D127" s="192" t="s">
        <v>165</v>
      </c>
      <c r="E127" s="193" t="s">
        <v>19</v>
      </c>
      <c r="F127" s="194" t="s">
        <v>1901</v>
      </c>
      <c r="G127" s="191"/>
      <c r="H127" s="193" t="s">
        <v>19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165</v>
      </c>
      <c r="AU127" s="200" t="s">
        <v>86</v>
      </c>
      <c r="AV127" s="13" t="s">
        <v>84</v>
      </c>
      <c r="AW127" s="13" t="s">
        <v>37</v>
      </c>
      <c r="AX127" s="13" t="s">
        <v>76</v>
      </c>
      <c r="AY127" s="200" t="s">
        <v>157</v>
      </c>
    </row>
    <row r="128" spans="2:51" s="14" customFormat="1" ht="10">
      <c r="B128" s="201"/>
      <c r="C128" s="202"/>
      <c r="D128" s="192" t="s">
        <v>165</v>
      </c>
      <c r="E128" s="203" t="s">
        <v>19</v>
      </c>
      <c r="F128" s="204" t="s">
        <v>1902</v>
      </c>
      <c r="G128" s="202"/>
      <c r="H128" s="205">
        <v>11.693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165</v>
      </c>
      <c r="AU128" s="211" t="s">
        <v>86</v>
      </c>
      <c r="AV128" s="14" t="s">
        <v>86</v>
      </c>
      <c r="AW128" s="14" t="s">
        <v>37</v>
      </c>
      <c r="AX128" s="14" t="s">
        <v>84</v>
      </c>
      <c r="AY128" s="211" t="s">
        <v>157</v>
      </c>
    </row>
    <row r="129" spans="1:65" s="2" customFormat="1" ht="30" customHeight="1">
      <c r="A129" s="36"/>
      <c r="B129" s="37"/>
      <c r="C129" s="176" t="s">
        <v>191</v>
      </c>
      <c r="D129" s="176" t="s">
        <v>159</v>
      </c>
      <c r="E129" s="177" t="s">
        <v>319</v>
      </c>
      <c r="F129" s="178" t="s">
        <v>320</v>
      </c>
      <c r="G129" s="179" t="s">
        <v>254</v>
      </c>
      <c r="H129" s="180">
        <v>142.751</v>
      </c>
      <c r="I129" s="181"/>
      <c r="J129" s="182">
        <f>ROUND(I129*H129,2)</f>
        <v>0</v>
      </c>
      <c r="K129" s="183"/>
      <c r="L129" s="41"/>
      <c r="M129" s="184" t="s">
        <v>19</v>
      </c>
      <c r="N129" s="185" t="s">
        <v>47</v>
      </c>
      <c r="O129" s="66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8" t="s">
        <v>163</v>
      </c>
      <c r="AT129" s="188" t="s">
        <v>159</v>
      </c>
      <c r="AU129" s="188" t="s">
        <v>86</v>
      </c>
      <c r="AY129" s="19" t="s">
        <v>157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9" t="s">
        <v>84</v>
      </c>
      <c r="BK129" s="189">
        <f>ROUND(I129*H129,2)</f>
        <v>0</v>
      </c>
      <c r="BL129" s="19" t="s">
        <v>163</v>
      </c>
      <c r="BM129" s="188" t="s">
        <v>1903</v>
      </c>
    </row>
    <row r="130" spans="1:47" s="2" customFormat="1" ht="10">
      <c r="A130" s="36"/>
      <c r="B130" s="37"/>
      <c r="C130" s="38"/>
      <c r="D130" s="212" t="s">
        <v>178</v>
      </c>
      <c r="E130" s="38"/>
      <c r="F130" s="213" t="s">
        <v>322</v>
      </c>
      <c r="G130" s="38"/>
      <c r="H130" s="38"/>
      <c r="I130" s="214"/>
      <c r="J130" s="38"/>
      <c r="K130" s="38"/>
      <c r="L130" s="41"/>
      <c r="M130" s="215"/>
      <c r="N130" s="216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178</v>
      </c>
      <c r="AU130" s="19" t="s">
        <v>86</v>
      </c>
    </row>
    <row r="131" spans="2:51" s="13" customFormat="1" ht="10">
      <c r="B131" s="190"/>
      <c r="C131" s="191"/>
      <c r="D131" s="192" t="s">
        <v>165</v>
      </c>
      <c r="E131" s="193" t="s">
        <v>19</v>
      </c>
      <c r="F131" s="194" t="s">
        <v>343</v>
      </c>
      <c r="G131" s="191"/>
      <c r="H131" s="193" t="s">
        <v>19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165</v>
      </c>
      <c r="AU131" s="200" t="s">
        <v>86</v>
      </c>
      <c r="AV131" s="13" t="s">
        <v>84</v>
      </c>
      <c r="AW131" s="13" t="s">
        <v>37</v>
      </c>
      <c r="AX131" s="13" t="s">
        <v>76</v>
      </c>
      <c r="AY131" s="200" t="s">
        <v>157</v>
      </c>
    </row>
    <row r="132" spans="2:51" s="13" customFormat="1" ht="10">
      <c r="B132" s="190"/>
      <c r="C132" s="191"/>
      <c r="D132" s="192" t="s">
        <v>165</v>
      </c>
      <c r="E132" s="193" t="s">
        <v>19</v>
      </c>
      <c r="F132" s="194" t="s">
        <v>1888</v>
      </c>
      <c r="G132" s="191"/>
      <c r="H132" s="193" t="s">
        <v>19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165</v>
      </c>
      <c r="AU132" s="200" t="s">
        <v>86</v>
      </c>
      <c r="AV132" s="13" t="s">
        <v>84</v>
      </c>
      <c r="AW132" s="13" t="s">
        <v>37</v>
      </c>
      <c r="AX132" s="13" t="s">
        <v>76</v>
      </c>
      <c r="AY132" s="200" t="s">
        <v>157</v>
      </c>
    </row>
    <row r="133" spans="2:51" s="13" customFormat="1" ht="10">
      <c r="B133" s="190"/>
      <c r="C133" s="191"/>
      <c r="D133" s="192" t="s">
        <v>165</v>
      </c>
      <c r="E133" s="193" t="s">
        <v>19</v>
      </c>
      <c r="F133" s="194" t="s">
        <v>1713</v>
      </c>
      <c r="G133" s="191"/>
      <c r="H133" s="193" t="s">
        <v>19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165</v>
      </c>
      <c r="AU133" s="200" t="s">
        <v>86</v>
      </c>
      <c r="AV133" s="13" t="s">
        <v>84</v>
      </c>
      <c r="AW133" s="13" t="s">
        <v>37</v>
      </c>
      <c r="AX133" s="13" t="s">
        <v>76</v>
      </c>
      <c r="AY133" s="200" t="s">
        <v>157</v>
      </c>
    </row>
    <row r="134" spans="2:51" s="13" customFormat="1" ht="10">
      <c r="B134" s="190"/>
      <c r="C134" s="191"/>
      <c r="D134" s="192" t="s">
        <v>165</v>
      </c>
      <c r="E134" s="193" t="s">
        <v>19</v>
      </c>
      <c r="F134" s="194" t="s">
        <v>1904</v>
      </c>
      <c r="G134" s="191"/>
      <c r="H134" s="193" t="s">
        <v>19</v>
      </c>
      <c r="I134" s="195"/>
      <c r="J134" s="191"/>
      <c r="K134" s="191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165</v>
      </c>
      <c r="AU134" s="200" t="s">
        <v>86</v>
      </c>
      <c r="AV134" s="13" t="s">
        <v>84</v>
      </c>
      <c r="AW134" s="13" t="s">
        <v>37</v>
      </c>
      <c r="AX134" s="13" t="s">
        <v>76</v>
      </c>
      <c r="AY134" s="200" t="s">
        <v>157</v>
      </c>
    </row>
    <row r="135" spans="2:51" s="14" customFormat="1" ht="10">
      <c r="B135" s="201"/>
      <c r="C135" s="202"/>
      <c r="D135" s="192" t="s">
        <v>165</v>
      </c>
      <c r="E135" s="203" t="s">
        <v>19</v>
      </c>
      <c r="F135" s="204" t="s">
        <v>1905</v>
      </c>
      <c r="G135" s="202"/>
      <c r="H135" s="205">
        <v>238.395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165</v>
      </c>
      <c r="AU135" s="211" t="s">
        <v>86</v>
      </c>
      <c r="AV135" s="14" t="s">
        <v>86</v>
      </c>
      <c r="AW135" s="14" t="s">
        <v>37</v>
      </c>
      <c r="AX135" s="14" t="s">
        <v>76</v>
      </c>
      <c r="AY135" s="211" t="s">
        <v>157</v>
      </c>
    </row>
    <row r="136" spans="2:51" s="14" customFormat="1" ht="10">
      <c r="B136" s="201"/>
      <c r="C136" s="202"/>
      <c r="D136" s="192" t="s">
        <v>165</v>
      </c>
      <c r="E136" s="203" t="s">
        <v>19</v>
      </c>
      <c r="F136" s="204" t="s">
        <v>1906</v>
      </c>
      <c r="G136" s="202"/>
      <c r="H136" s="205">
        <v>11.693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165</v>
      </c>
      <c r="AU136" s="211" t="s">
        <v>86</v>
      </c>
      <c r="AV136" s="14" t="s">
        <v>86</v>
      </c>
      <c r="AW136" s="14" t="s">
        <v>37</v>
      </c>
      <c r="AX136" s="14" t="s">
        <v>76</v>
      </c>
      <c r="AY136" s="211" t="s">
        <v>157</v>
      </c>
    </row>
    <row r="137" spans="2:51" s="14" customFormat="1" ht="10">
      <c r="B137" s="201"/>
      <c r="C137" s="202"/>
      <c r="D137" s="192" t="s">
        <v>165</v>
      </c>
      <c r="E137" s="203" t="s">
        <v>19</v>
      </c>
      <c r="F137" s="204" t="s">
        <v>1907</v>
      </c>
      <c r="G137" s="202"/>
      <c r="H137" s="205">
        <v>-107.337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165</v>
      </c>
      <c r="AU137" s="211" t="s">
        <v>86</v>
      </c>
      <c r="AV137" s="14" t="s">
        <v>86</v>
      </c>
      <c r="AW137" s="14" t="s">
        <v>37</v>
      </c>
      <c r="AX137" s="14" t="s">
        <v>76</v>
      </c>
      <c r="AY137" s="211" t="s">
        <v>157</v>
      </c>
    </row>
    <row r="138" spans="2:51" s="15" customFormat="1" ht="10">
      <c r="B138" s="217"/>
      <c r="C138" s="218"/>
      <c r="D138" s="192" t="s">
        <v>165</v>
      </c>
      <c r="E138" s="219" t="s">
        <v>19</v>
      </c>
      <c r="F138" s="220" t="s">
        <v>183</v>
      </c>
      <c r="G138" s="218"/>
      <c r="H138" s="221">
        <v>142.751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165</v>
      </c>
      <c r="AU138" s="227" t="s">
        <v>86</v>
      </c>
      <c r="AV138" s="15" t="s">
        <v>163</v>
      </c>
      <c r="AW138" s="15" t="s">
        <v>37</v>
      </c>
      <c r="AX138" s="15" t="s">
        <v>84</v>
      </c>
      <c r="AY138" s="227" t="s">
        <v>157</v>
      </c>
    </row>
    <row r="139" spans="1:65" s="2" customFormat="1" ht="22.25" customHeight="1">
      <c r="A139" s="36"/>
      <c r="B139" s="37"/>
      <c r="C139" s="176" t="s">
        <v>196</v>
      </c>
      <c r="D139" s="176" t="s">
        <v>159</v>
      </c>
      <c r="E139" s="177" t="s">
        <v>349</v>
      </c>
      <c r="F139" s="178" t="s">
        <v>350</v>
      </c>
      <c r="G139" s="179" t="s">
        <v>254</v>
      </c>
      <c r="H139" s="180">
        <v>107.337</v>
      </c>
      <c r="I139" s="181"/>
      <c r="J139" s="182">
        <f>ROUND(I139*H139,2)</f>
        <v>0</v>
      </c>
      <c r="K139" s="183"/>
      <c r="L139" s="41"/>
      <c r="M139" s="184" t="s">
        <v>19</v>
      </c>
      <c r="N139" s="185" t="s">
        <v>47</v>
      </c>
      <c r="O139" s="66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8" t="s">
        <v>163</v>
      </c>
      <c r="AT139" s="188" t="s">
        <v>159</v>
      </c>
      <c r="AU139" s="188" t="s">
        <v>86</v>
      </c>
      <c r="AY139" s="19" t="s">
        <v>157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9" t="s">
        <v>84</v>
      </c>
      <c r="BK139" s="189">
        <f>ROUND(I139*H139,2)</f>
        <v>0</v>
      </c>
      <c r="BL139" s="19" t="s">
        <v>163</v>
      </c>
      <c r="BM139" s="188" t="s">
        <v>1908</v>
      </c>
    </row>
    <row r="140" spans="1:47" s="2" customFormat="1" ht="10">
      <c r="A140" s="36"/>
      <c r="B140" s="37"/>
      <c r="C140" s="38"/>
      <c r="D140" s="212" t="s">
        <v>178</v>
      </c>
      <c r="E140" s="38"/>
      <c r="F140" s="213" t="s">
        <v>352</v>
      </c>
      <c r="G140" s="38"/>
      <c r="H140" s="38"/>
      <c r="I140" s="214"/>
      <c r="J140" s="38"/>
      <c r="K140" s="38"/>
      <c r="L140" s="41"/>
      <c r="M140" s="215"/>
      <c r="N140" s="216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178</v>
      </c>
      <c r="AU140" s="19" t="s">
        <v>86</v>
      </c>
    </row>
    <row r="141" spans="2:51" s="13" customFormat="1" ht="10">
      <c r="B141" s="190"/>
      <c r="C141" s="191"/>
      <c r="D141" s="192" t="s">
        <v>165</v>
      </c>
      <c r="E141" s="193" t="s">
        <v>19</v>
      </c>
      <c r="F141" s="194" t="s">
        <v>1909</v>
      </c>
      <c r="G141" s="191"/>
      <c r="H141" s="193" t="s">
        <v>19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165</v>
      </c>
      <c r="AU141" s="200" t="s">
        <v>86</v>
      </c>
      <c r="AV141" s="13" t="s">
        <v>84</v>
      </c>
      <c r="AW141" s="13" t="s">
        <v>37</v>
      </c>
      <c r="AX141" s="13" t="s">
        <v>76</v>
      </c>
      <c r="AY141" s="200" t="s">
        <v>157</v>
      </c>
    </row>
    <row r="142" spans="2:51" s="13" customFormat="1" ht="10">
      <c r="B142" s="190"/>
      <c r="C142" s="191"/>
      <c r="D142" s="192" t="s">
        <v>165</v>
      </c>
      <c r="E142" s="193" t="s">
        <v>19</v>
      </c>
      <c r="F142" s="194" t="s">
        <v>1910</v>
      </c>
      <c r="G142" s="191"/>
      <c r="H142" s="193" t="s">
        <v>19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165</v>
      </c>
      <c r="AU142" s="200" t="s">
        <v>86</v>
      </c>
      <c r="AV142" s="13" t="s">
        <v>84</v>
      </c>
      <c r="AW142" s="13" t="s">
        <v>37</v>
      </c>
      <c r="AX142" s="13" t="s">
        <v>76</v>
      </c>
      <c r="AY142" s="200" t="s">
        <v>157</v>
      </c>
    </row>
    <row r="143" spans="2:51" s="14" customFormat="1" ht="10">
      <c r="B143" s="201"/>
      <c r="C143" s="202"/>
      <c r="D143" s="192" t="s">
        <v>165</v>
      </c>
      <c r="E143" s="203" t="s">
        <v>19</v>
      </c>
      <c r="F143" s="204" t="s">
        <v>1893</v>
      </c>
      <c r="G143" s="202"/>
      <c r="H143" s="205">
        <v>182.926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165</v>
      </c>
      <c r="AU143" s="211" t="s">
        <v>86</v>
      </c>
      <c r="AV143" s="14" t="s">
        <v>86</v>
      </c>
      <c r="AW143" s="14" t="s">
        <v>37</v>
      </c>
      <c r="AX143" s="14" t="s">
        <v>76</v>
      </c>
      <c r="AY143" s="211" t="s">
        <v>157</v>
      </c>
    </row>
    <row r="144" spans="2:51" s="14" customFormat="1" ht="10">
      <c r="B144" s="201"/>
      <c r="C144" s="202"/>
      <c r="D144" s="192" t="s">
        <v>165</v>
      </c>
      <c r="E144" s="203" t="s">
        <v>19</v>
      </c>
      <c r="F144" s="204" t="s">
        <v>1894</v>
      </c>
      <c r="G144" s="202"/>
      <c r="H144" s="205">
        <v>0.3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165</v>
      </c>
      <c r="AU144" s="211" t="s">
        <v>86</v>
      </c>
      <c r="AV144" s="14" t="s">
        <v>86</v>
      </c>
      <c r="AW144" s="14" t="s">
        <v>37</v>
      </c>
      <c r="AX144" s="14" t="s">
        <v>76</v>
      </c>
      <c r="AY144" s="211" t="s">
        <v>157</v>
      </c>
    </row>
    <row r="145" spans="2:51" s="14" customFormat="1" ht="10">
      <c r="B145" s="201"/>
      <c r="C145" s="202"/>
      <c r="D145" s="192" t="s">
        <v>165</v>
      </c>
      <c r="E145" s="203" t="s">
        <v>19</v>
      </c>
      <c r="F145" s="204" t="s">
        <v>1895</v>
      </c>
      <c r="G145" s="202"/>
      <c r="H145" s="205">
        <v>-12.319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165</v>
      </c>
      <c r="AU145" s="211" t="s">
        <v>86</v>
      </c>
      <c r="AV145" s="14" t="s">
        <v>86</v>
      </c>
      <c r="AW145" s="14" t="s">
        <v>37</v>
      </c>
      <c r="AX145" s="14" t="s">
        <v>76</v>
      </c>
      <c r="AY145" s="211" t="s">
        <v>157</v>
      </c>
    </row>
    <row r="146" spans="2:51" s="14" customFormat="1" ht="10">
      <c r="B146" s="201"/>
      <c r="C146" s="202"/>
      <c r="D146" s="192" t="s">
        <v>165</v>
      </c>
      <c r="E146" s="203" t="s">
        <v>19</v>
      </c>
      <c r="F146" s="204" t="s">
        <v>1911</v>
      </c>
      <c r="G146" s="202"/>
      <c r="H146" s="205">
        <v>-63.57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165</v>
      </c>
      <c r="AU146" s="211" t="s">
        <v>86</v>
      </c>
      <c r="AV146" s="14" t="s">
        <v>86</v>
      </c>
      <c r="AW146" s="14" t="s">
        <v>37</v>
      </c>
      <c r="AX146" s="14" t="s">
        <v>76</v>
      </c>
      <c r="AY146" s="211" t="s">
        <v>157</v>
      </c>
    </row>
    <row r="147" spans="2:51" s="15" customFormat="1" ht="10">
      <c r="B147" s="217"/>
      <c r="C147" s="218"/>
      <c r="D147" s="192" t="s">
        <v>165</v>
      </c>
      <c r="E147" s="219" t="s">
        <v>19</v>
      </c>
      <c r="F147" s="220" t="s">
        <v>183</v>
      </c>
      <c r="G147" s="218"/>
      <c r="H147" s="221">
        <v>107.337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165</v>
      </c>
      <c r="AU147" s="227" t="s">
        <v>86</v>
      </c>
      <c r="AV147" s="15" t="s">
        <v>163</v>
      </c>
      <c r="AW147" s="15" t="s">
        <v>37</v>
      </c>
      <c r="AX147" s="15" t="s">
        <v>84</v>
      </c>
      <c r="AY147" s="227" t="s">
        <v>157</v>
      </c>
    </row>
    <row r="148" spans="1:65" s="2" customFormat="1" ht="14.4" customHeight="1">
      <c r="A148" s="36"/>
      <c r="B148" s="37"/>
      <c r="C148" s="176" t="s">
        <v>203</v>
      </c>
      <c r="D148" s="176" t="s">
        <v>159</v>
      </c>
      <c r="E148" s="177" t="s">
        <v>1912</v>
      </c>
      <c r="F148" s="178" t="s">
        <v>1913</v>
      </c>
      <c r="G148" s="179" t="s">
        <v>254</v>
      </c>
      <c r="H148" s="180">
        <v>25.276</v>
      </c>
      <c r="I148" s="181"/>
      <c r="J148" s="182">
        <f>ROUND(I148*H148,2)</f>
        <v>0</v>
      </c>
      <c r="K148" s="183"/>
      <c r="L148" s="41"/>
      <c r="M148" s="184" t="s">
        <v>19</v>
      </c>
      <c r="N148" s="185" t="s">
        <v>47</v>
      </c>
      <c r="O148" s="66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8" t="s">
        <v>163</v>
      </c>
      <c r="AT148" s="188" t="s">
        <v>159</v>
      </c>
      <c r="AU148" s="188" t="s">
        <v>86</v>
      </c>
      <c r="AY148" s="19" t="s">
        <v>157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9" t="s">
        <v>84</v>
      </c>
      <c r="BK148" s="189">
        <f>ROUND(I148*H148,2)</f>
        <v>0</v>
      </c>
      <c r="BL148" s="19" t="s">
        <v>163</v>
      </c>
      <c r="BM148" s="188" t="s">
        <v>1914</v>
      </c>
    </row>
    <row r="149" spans="2:51" s="13" customFormat="1" ht="10">
      <c r="B149" s="190"/>
      <c r="C149" s="191"/>
      <c r="D149" s="192" t="s">
        <v>165</v>
      </c>
      <c r="E149" s="193" t="s">
        <v>19</v>
      </c>
      <c r="F149" s="194" t="s">
        <v>1909</v>
      </c>
      <c r="G149" s="191"/>
      <c r="H149" s="193" t="s">
        <v>19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165</v>
      </c>
      <c r="AU149" s="200" t="s">
        <v>86</v>
      </c>
      <c r="AV149" s="13" t="s">
        <v>84</v>
      </c>
      <c r="AW149" s="13" t="s">
        <v>37</v>
      </c>
      <c r="AX149" s="13" t="s">
        <v>76</v>
      </c>
      <c r="AY149" s="200" t="s">
        <v>157</v>
      </c>
    </row>
    <row r="150" spans="2:51" s="13" customFormat="1" ht="10">
      <c r="B150" s="190"/>
      <c r="C150" s="191"/>
      <c r="D150" s="192" t="s">
        <v>165</v>
      </c>
      <c r="E150" s="193" t="s">
        <v>19</v>
      </c>
      <c r="F150" s="194" t="s">
        <v>1915</v>
      </c>
      <c r="G150" s="191"/>
      <c r="H150" s="193" t="s">
        <v>19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165</v>
      </c>
      <c r="AU150" s="200" t="s">
        <v>86</v>
      </c>
      <c r="AV150" s="13" t="s">
        <v>84</v>
      </c>
      <c r="AW150" s="13" t="s">
        <v>37</v>
      </c>
      <c r="AX150" s="13" t="s">
        <v>76</v>
      </c>
      <c r="AY150" s="200" t="s">
        <v>157</v>
      </c>
    </row>
    <row r="151" spans="2:51" s="14" customFormat="1" ht="10">
      <c r="B151" s="201"/>
      <c r="C151" s="202"/>
      <c r="D151" s="192" t="s">
        <v>165</v>
      </c>
      <c r="E151" s="203" t="s">
        <v>19</v>
      </c>
      <c r="F151" s="204" t="s">
        <v>1916</v>
      </c>
      <c r="G151" s="202"/>
      <c r="H151" s="205">
        <v>55.141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165</v>
      </c>
      <c r="AU151" s="211" t="s">
        <v>86</v>
      </c>
      <c r="AV151" s="14" t="s">
        <v>86</v>
      </c>
      <c r="AW151" s="14" t="s">
        <v>37</v>
      </c>
      <c r="AX151" s="14" t="s">
        <v>76</v>
      </c>
      <c r="AY151" s="211" t="s">
        <v>157</v>
      </c>
    </row>
    <row r="152" spans="2:51" s="13" customFormat="1" ht="10">
      <c r="B152" s="190"/>
      <c r="C152" s="191"/>
      <c r="D152" s="192" t="s">
        <v>165</v>
      </c>
      <c r="E152" s="193" t="s">
        <v>19</v>
      </c>
      <c r="F152" s="194" t="s">
        <v>1917</v>
      </c>
      <c r="G152" s="191"/>
      <c r="H152" s="193" t="s">
        <v>19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165</v>
      </c>
      <c r="AU152" s="200" t="s">
        <v>86</v>
      </c>
      <c r="AV152" s="13" t="s">
        <v>84</v>
      </c>
      <c r="AW152" s="13" t="s">
        <v>37</v>
      </c>
      <c r="AX152" s="13" t="s">
        <v>76</v>
      </c>
      <c r="AY152" s="200" t="s">
        <v>157</v>
      </c>
    </row>
    <row r="153" spans="2:51" s="14" customFormat="1" ht="10">
      <c r="B153" s="201"/>
      <c r="C153" s="202"/>
      <c r="D153" s="192" t="s">
        <v>165</v>
      </c>
      <c r="E153" s="203" t="s">
        <v>19</v>
      </c>
      <c r="F153" s="204" t="s">
        <v>1918</v>
      </c>
      <c r="G153" s="202"/>
      <c r="H153" s="205">
        <v>-9.386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165</v>
      </c>
      <c r="AU153" s="211" t="s">
        <v>86</v>
      </c>
      <c r="AV153" s="14" t="s">
        <v>86</v>
      </c>
      <c r="AW153" s="14" t="s">
        <v>37</v>
      </c>
      <c r="AX153" s="14" t="s">
        <v>76</v>
      </c>
      <c r="AY153" s="211" t="s">
        <v>157</v>
      </c>
    </row>
    <row r="154" spans="2:51" s="14" customFormat="1" ht="10">
      <c r="B154" s="201"/>
      <c r="C154" s="202"/>
      <c r="D154" s="192" t="s">
        <v>165</v>
      </c>
      <c r="E154" s="203" t="s">
        <v>19</v>
      </c>
      <c r="F154" s="204" t="s">
        <v>1919</v>
      </c>
      <c r="G154" s="202"/>
      <c r="H154" s="205">
        <v>-2.275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165</v>
      </c>
      <c r="AU154" s="211" t="s">
        <v>86</v>
      </c>
      <c r="AV154" s="14" t="s">
        <v>86</v>
      </c>
      <c r="AW154" s="14" t="s">
        <v>37</v>
      </c>
      <c r="AX154" s="14" t="s">
        <v>76</v>
      </c>
      <c r="AY154" s="211" t="s">
        <v>157</v>
      </c>
    </row>
    <row r="155" spans="2:51" s="14" customFormat="1" ht="10">
      <c r="B155" s="201"/>
      <c r="C155" s="202"/>
      <c r="D155" s="192" t="s">
        <v>165</v>
      </c>
      <c r="E155" s="203" t="s">
        <v>19</v>
      </c>
      <c r="F155" s="204" t="s">
        <v>1920</v>
      </c>
      <c r="G155" s="202"/>
      <c r="H155" s="205">
        <v>-2.715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165</v>
      </c>
      <c r="AU155" s="211" t="s">
        <v>86</v>
      </c>
      <c r="AV155" s="14" t="s">
        <v>86</v>
      </c>
      <c r="AW155" s="14" t="s">
        <v>37</v>
      </c>
      <c r="AX155" s="14" t="s">
        <v>76</v>
      </c>
      <c r="AY155" s="211" t="s">
        <v>157</v>
      </c>
    </row>
    <row r="156" spans="2:51" s="14" customFormat="1" ht="10">
      <c r="B156" s="201"/>
      <c r="C156" s="202"/>
      <c r="D156" s="192" t="s">
        <v>165</v>
      </c>
      <c r="E156" s="203" t="s">
        <v>19</v>
      </c>
      <c r="F156" s="204" t="s">
        <v>1921</v>
      </c>
      <c r="G156" s="202"/>
      <c r="H156" s="205">
        <v>-2.534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165</v>
      </c>
      <c r="AU156" s="211" t="s">
        <v>86</v>
      </c>
      <c r="AV156" s="14" t="s">
        <v>86</v>
      </c>
      <c r="AW156" s="14" t="s">
        <v>37</v>
      </c>
      <c r="AX156" s="14" t="s">
        <v>76</v>
      </c>
      <c r="AY156" s="211" t="s">
        <v>157</v>
      </c>
    </row>
    <row r="157" spans="2:51" s="14" customFormat="1" ht="10">
      <c r="B157" s="201"/>
      <c r="C157" s="202"/>
      <c r="D157" s="192" t="s">
        <v>165</v>
      </c>
      <c r="E157" s="203" t="s">
        <v>19</v>
      </c>
      <c r="F157" s="204" t="s">
        <v>1922</v>
      </c>
      <c r="G157" s="202"/>
      <c r="H157" s="205">
        <v>-2.35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165</v>
      </c>
      <c r="AU157" s="211" t="s">
        <v>86</v>
      </c>
      <c r="AV157" s="14" t="s">
        <v>86</v>
      </c>
      <c r="AW157" s="14" t="s">
        <v>37</v>
      </c>
      <c r="AX157" s="14" t="s">
        <v>76</v>
      </c>
      <c r="AY157" s="211" t="s">
        <v>157</v>
      </c>
    </row>
    <row r="158" spans="2:51" s="14" customFormat="1" ht="10">
      <c r="B158" s="201"/>
      <c r="C158" s="202"/>
      <c r="D158" s="192" t="s">
        <v>165</v>
      </c>
      <c r="E158" s="203" t="s">
        <v>19</v>
      </c>
      <c r="F158" s="204" t="s">
        <v>1923</v>
      </c>
      <c r="G158" s="202"/>
      <c r="H158" s="205">
        <v>-2.156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165</v>
      </c>
      <c r="AU158" s="211" t="s">
        <v>86</v>
      </c>
      <c r="AV158" s="14" t="s">
        <v>86</v>
      </c>
      <c r="AW158" s="14" t="s">
        <v>37</v>
      </c>
      <c r="AX158" s="14" t="s">
        <v>76</v>
      </c>
      <c r="AY158" s="211" t="s">
        <v>157</v>
      </c>
    </row>
    <row r="159" spans="2:51" s="14" customFormat="1" ht="10">
      <c r="B159" s="201"/>
      <c r="C159" s="202"/>
      <c r="D159" s="192" t="s">
        <v>165</v>
      </c>
      <c r="E159" s="203" t="s">
        <v>19</v>
      </c>
      <c r="F159" s="204" t="s">
        <v>1924</v>
      </c>
      <c r="G159" s="202"/>
      <c r="H159" s="205">
        <v>-1.984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165</v>
      </c>
      <c r="AU159" s="211" t="s">
        <v>86</v>
      </c>
      <c r="AV159" s="14" t="s">
        <v>86</v>
      </c>
      <c r="AW159" s="14" t="s">
        <v>37</v>
      </c>
      <c r="AX159" s="14" t="s">
        <v>76</v>
      </c>
      <c r="AY159" s="211" t="s">
        <v>157</v>
      </c>
    </row>
    <row r="160" spans="2:51" s="14" customFormat="1" ht="10">
      <c r="B160" s="201"/>
      <c r="C160" s="202"/>
      <c r="D160" s="192" t="s">
        <v>165</v>
      </c>
      <c r="E160" s="203" t="s">
        <v>19</v>
      </c>
      <c r="F160" s="204" t="s">
        <v>1925</v>
      </c>
      <c r="G160" s="202"/>
      <c r="H160" s="205">
        <v>-1.804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165</v>
      </c>
      <c r="AU160" s="211" t="s">
        <v>86</v>
      </c>
      <c r="AV160" s="14" t="s">
        <v>86</v>
      </c>
      <c r="AW160" s="14" t="s">
        <v>37</v>
      </c>
      <c r="AX160" s="14" t="s">
        <v>76</v>
      </c>
      <c r="AY160" s="211" t="s">
        <v>157</v>
      </c>
    </row>
    <row r="161" spans="2:51" s="14" customFormat="1" ht="10">
      <c r="B161" s="201"/>
      <c r="C161" s="202"/>
      <c r="D161" s="192" t="s">
        <v>165</v>
      </c>
      <c r="E161" s="203" t="s">
        <v>19</v>
      </c>
      <c r="F161" s="204" t="s">
        <v>1926</v>
      </c>
      <c r="G161" s="202"/>
      <c r="H161" s="205">
        <v>-1.619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165</v>
      </c>
      <c r="AU161" s="211" t="s">
        <v>86</v>
      </c>
      <c r="AV161" s="14" t="s">
        <v>86</v>
      </c>
      <c r="AW161" s="14" t="s">
        <v>37</v>
      </c>
      <c r="AX161" s="14" t="s">
        <v>76</v>
      </c>
      <c r="AY161" s="211" t="s">
        <v>157</v>
      </c>
    </row>
    <row r="162" spans="2:51" s="14" customFormat="1" ht="10">
      <c r="B162" s="201"/>
      <c r="C162" s="202"/>
      <c r="D162" s="192" t="s">
        <v>165</v>
      </c>
      <c r="E162" s="203" t="s">
        <v>19</v>
      </c>
      <c r="F162" s="204" t="s">
        <v>1927</v>
      </c>
      <c r="G162" s="202"/>
      <c r="H162" s="205">
        <v>-1.439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165</v>
      </c>
      <c r="AU162" s="211" t="s">
        <v>86</v>
      </c>
      <c r="AV162" s="14" t="s">
        <v>86</v>
      </c>
      <c r="AW162" s="14" t="s">
        <v>37</v>
      </c>
      <c r="AX162" s="14" t="s">
        <v>76</v>
      </c>
      <c r="AY162" s="211" t="s">
        <v>157</v>
      </c>
    </row>
    <row r="163" spans="2:51" s="14" customFormat="1" ht="10">
      <c r="B163" s="201"/>
      <c r="C163" s="202"/>
      <c r="D163" s="192" t="s">
        <v>165</v>
      </c>
      <c r="E163" s="203" t="s">
        <v>19</v>
      </c>
      <c r="F163" s="204" t="s">
        <v>1928</v>
      </c>
      <c r="G163" s="202"/>
      <c r="H163" s="205">
        <v>-1.254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165</v>
      </c>
      <c r="AU163" s="211" t="s">
        <v>86</v>
      </c>
      <c r="AV163" s="14" t="s">
        <v>86</v>
      </c>
      <c r="AW163" s="14" t="s">
        <v>37</v>
      </c>
      <c r="AX163" s="14" t="s">
        <v>76</v>
      </c>
      <c r="AY163" s="211" t="s">
        <v>157</v>
      </c>
    </row>
    <row r="164" spans="2:51" s="14" customFormat="1" ht="10">
      <c r="B164" s="201"/>
      <c r="C164" s="202"/>
      <c r="D164" s="192" t="s">
        <v>165</v>
      </c>
      <c r="E164" s="203" t="s">
        <v>19</v>
      </c>
      <c r="F164" s="204" t="s">
        <v>1929</v>
      </c>
      <c r="G164" s="202"/>
      <c r="H164" s="205">
        <v>-0.349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165</v>
      </c>
      <c r="AU164" s="211" t="s">
        <v>86</v>
      </c>
      <c r="AV164" s="14" t="s">
        <v>86</v>
      </c>
      <c r="AW164" s="14" t="s">
        <v>37</v>
      </c>
      <c r="AX164" s="14" t="s">
        <v>76</v>
      </c>
      <c r="AY164" s="211" t="s">
        <v>157</v>
      </c>
    </row>
    <row r="165" spans="2:51" s="15" customFormat="1" ht="10">
      <c r="B165" s="217"/>
      <c r="C165" s="218"/>
      <c r="D165" s="192" t="s">
        <v>165</v>
      </c>
      <c r="E165" s="219" t="s">
        <v>19</v>
      </c>
      <c r="F165" s="220" t="s">
        <v>183</v>
      </c>
      <c r="G165" s="218"/>
      <c r="H165" s="221">
        <v>25.276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165</v>
      </c>
      <c r="AU165" s="227" t="s">
        <v>86</v>
      </c>
      <c r="AV165" s="15" t="s">
        <v>163</v>
      </c>
      <c r="AW165" s="15" t="s">
        <v>37</v>
      </c>
      <c r="AX165" s="15" t="s">
        <v>84</v>
      </c>
      <c r="AY165" s="227" t="s">
        <v>157</v>
      </c>
    </row>
    <row r="166" spans="1:65" s="2" customFormat="1" ht="14.4" customHeight="1">
      <c r="A166" s="36"/>
      <c r="B166" s="37"/>
      <c r="C166" s="239" t="s">
        <v>211</v>
      </c>
      <c r="D166" s="239" t="s">
        <v>311</v>
      </c>
      <c r="E166" s="240" t="s">
        <v>1930</v>
      </c>
      <c r="F166" s="241" t="s">
        <v>1931</v>
      </c>
      <c r="G166" s="242" t="s">
        <v>483</v>
      </c>
      <c r="H166" s="243">
        <v>50.552</v>
      </c>
      <c r="I166" s="244"/>
      <c r="J166" s="245">
        <f>ROUND(I166*H166,2)</f>
        <v>0</v>
      </c>
      <c r="K166" s="246"/>
      <c r="L166" s="247"/>
      <c r="M166" s="248" t="s">
        <v>19</v>
      </c>
      <c r="N166" s="249" t="s">
        <v>47</v>
      </c>
      <c r="O166" s="66"/>
      <c r="P166" s="186">
        <f>O166*H166</f>
        <v>0</v>
      </c>
      <c r="Q166" s="186">
        <v>1</v>
      </c>
      <c r="R166" s="186">
        <f>Q166*H166</f>
        <v>50.552</v>
      </c>
      <c r="S166" s="186">
        <v>0</v>
      </c>
      <c r="T166" s="187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8" t="s">
        <v>211</v>
      </c>
      <c r="AT166" s="188" t="s">
        <v>311</v>
      </c>
      <c r="AU166" s="188" t="s">
        <v>86</v>
      </c>
      <c r="AY166" s="19" t="s">
        <v>157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9" t="s">
        <v>84</v>
      </c>
      <c r="BK166" s="189">
        <f>ROUND(I166*H166,2)</f>
        <v>0</v>
      </c>
      <c r="BL166" s="19" t="s">
        <v>163</v>
      </c>
      <c r="BM166" s="188" t="s">
        <v>1932</v>
      </c>
    </row>
    <row r="167" spans="1:47" s="2" customFormat="1" ht="10">
      <c r="A167" s="36"/>
      <c r="B167" s="37"/>
      <c r="C167" s="38"/>
      <c r="D167" s="212" t="s">
        <v>178</v>
      </c>
      <c r="E167" s="38"/>
      <c r="F167" s="213" t="s">
        <v>1933</v>
      </c>
      <c r="G167" s="38"/>
      <c r="H167" s="38"/>
      <c r="I167" s="214"/>
      <c r="J167" s="38"/>
      <c r="K167" s="38"/>
      <c r="L167" s="41"/>
      <c r="M167" s="215"/>
      <c r="N167" s="216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178</v>
      </c>
      <c r="AU167" s="19" t="s">
        <v>86</v>
      </c>
    </row>
    <row r="168" spans="2:51" s="14" customFormat="1" ht="10">
      <c r="B168" s="201"/>
      <c r="C168" s="202"/>
      <c r="D168" s="192" t="s">
        <v>165</v>
      </c>
      <c r="E168" s="203" t="s">
        <v>19</v>
      </c>
      <c r="F168" s="204" t="s">
        <v>1934</v>
      </c>
      <c r="G168" s="202"/>
      <c r="H168" s="205">
        <v>25.276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165</v>
      </c>
      <c r="AU168" s="211" t="s">
        <v>86</v>
      </c>
      <c r="AV168" s="14" t="s">
        <v>86</v>
      </c>
      <c r="AW168" s="14" t="s">
        <v>37</v>
      </c>
      <c r="AX168" s="14" t="s">
        <v>84</v>
      </c>
      <c r="AY168" s="211" t="s">
        <v>157</v>
      </c>
    </row>
    <row r="169" spans="2:51" s="14" customFormat="1" ht="10">
      <c r="B169" s="201"/>
      <c r="C169" s="202"/>
      <c r="D169" s="192" t="s">
        <v>165</v>
      </c>
      <c r="E169" s="202"/>
      <c r="F169" s="204" t="s">
        <v>1935</v>
      </c>
      <c r="G169" s="202"/>
      <c r="H169" s="205">
        <v>50.552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165</v>
      </c>
      <c r="AU169" s="211" t="s">
        <v>86</v>
      </c>
      <c r="AV169" s="14" t="s">
        <v>86</v>
      </c>
      <c r="AW169" s="14" t="s">
        <v>4</v>
      </c>
      <c r="AX169" s="14" t="s">
        <v>84</v>
      </c>
      <c r="AY169" s="211" t="s">
        <v>157</v>
      </c>
    </row>
    <row r="170" spans="2:63" s="12" customFormat="1" ht="22.75" customHeight="1">
      <c r="B170" s="160"/>
      <c r="C170" s="161"/>
      <c r="D170" s="162" t="s">
        <v>75</v>
      </c>
      <c r="E170" s="174" t="s">
        <v>86</v>
      </c>
      <c r="F170" s="174" t="s">
        <v>397</v>
      </c>
      <c r="G170" s="161"/>
      <c r="H170" s="161"/>
      <c r="I170" s="164"/>
      <c r="J170" s="175">
        <f>BK170</f>
        <v>0</v>
      </c>
      <c r="K170" s="161"/>
      <c r="L170" s="166"/>
      <c r="M170" s="167"/>
      <c r="N170" s="168"/>
      <c r="O170" s="168"/>
      <c r="P170" s="169">
        <f>SUM(P171:P330)</f>
        <v>0</v>
      </c>
      <c r="Q170" s="168"/>
      <c r="R170" s="169">
        <f>SUM(R171:R330)</f>
        <v>180.80464381000004</v>
      </c>
      <c r="S170" s="168"/>
      <c r="T170" s="170">
        <f>SUM(T171:T330)</f>
        <v>0</v>
      </c>
      <c r="AR170" s="171" t="s">
        <v>84</v>
      </c>
      <c r="AT170" s="172" t="s">
        <v>75</v>
      </c>
      <c r="AU170" s="172" t="s">
        <v>84</v>
      </c>
      <c r="AY170" s="171" t="s">
        <v>157</v>
      </c>
      <c r="BK170" s="173">
        <f>SUM(BK171:BK330)</f>
        <v>0</v>
      </c>
    </row>
    <row r="171" spans="1:65" s="2" customFormat="1" ht="19.75" customHeight="1">
      <c r="A171" s="36"/>
      <c r="B171" s="37"/>
      <c r="C171" s="176" t="s">
        <v>221</v>
      </c>
      <c r="D171" s="176" t="s">
        <v>159</v>
      </c>
      <c r="E171" s="177" t="s">
        <v>1734</v>
      </c>
      <c r="F171" s="178" t="s">
        <v>1735</v>
      </c>
      <c r="G171" s="179" t="s">
        <v>254</v>
      </c>
      <c r="H171" s="180">
        <v>3.517</v>
      </c>
      <c r="I171" s="181"/>
      <c r="J171" s="182">
        <f>ROUND(I171*H171,2)</f>
        <v>0</v>
      </c>
      <c r="K171" s="183"/>
      <c r="L171" s="41"/>
      <c r="M171" s="184" t="s">
        <v>19</v>
      </c>
      <c r="N171" s="185" t="s">
        <v>47</v>
      </c>
      <c r="O171" s="66"/>
      <c r="P171" s="186">
        <f>O171*H171</f>
        <v>0</v>
      </c>
      <c r="Q171" s="186">
        <v>2.16</v>
      </c>
      <c r="R171" s="186">
        <f>Q171*H171</f>
        <v>7.59672</v>
      </c>
      <c r="S171" s="186">
        <v>0</v>
      </c>
      <c r="T171" s="187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8" t="s">
        <v>163</v>
      </c>
      <c r="AT171" s="188" t="s">
        <v>159</v>
      </c>
      <c r="AU171" s="188" t="s">
        <v>86</v>
      </c>
      <c r="AY171" s="19" t="s">
        <v>157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9" t="s">
        <v>84</v>
      </c>
      <c r="BK171" s="189">
        <f>ROUND(I171*H171,2)</f>
        <v>0</v>
      </c>
      <c r="BL171" s="19" t="s">
        <v>163</v>
      </c>
      <c r="BM171" s="188" t="s">
        <v>1936</v>
      </c>
    </row>
    <row r="172" spans="1:47" s="2" customFormat="1" ht="10">
      <c r="A172" s="36"/>
      <c r="B172" s="37"/>
      <c r="C172" s="38"/>
      <c r="D172" s="212" t="s">
        <v>178</v>
      </c>
      <c r="E172" s="38"/>
      <c r="F172" s="213" t="s">
        <v>1737</v>
      </c>
      <c r="G172" s="38"/>
      <c r="H172" s="38"/>
      <c r="I172" s="214"/>
      <c r="J172" s="38"/>
      <c r="K172" s="38"/>
      <c r="L172" s="41"/>
      <c r="M172" s="215"/>
      <c r="N172" s="216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178</v>
      </c>
      <c r="AU172" s="19" t="s">
        <v>86</v>
      </c>
    </row>
    <row r="173" spans="2:51" s="13" customFormat="1" ht="10">
      <c r="B173" s="190"/>
      <c r="C173" s="191"/>
      <c r="D173" s="192" t="s">
        <v>165</v>
      </c>
      <c r="E173" s="193" t="s">
        <v>19</v>
      </c>
      <c r="F173" s="194" t="s">
        <v>343</v>
      </c>
      <c r="G173" s="191"/>
      <c r="H173" s="193" t="s">
        <v>19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165</v>
      </c>
      <c r="AU173" s="200" t="s">
        <v>86</v>
      </c>
      <c r="AV173" s="13" t="s">
        <v>84</v>
      </c>
      <c r="AW173" s="13" t="s">
        <v>37</v>
      </c>
      <c r="AX173" s="13" t="s">
        <v>76</v>
      </c>
      <c r="AY173" s="200" t="s">
        <v>157</v>
      </c>
    </row>
    <row r="174" spans="2:51" s="13" customFormat="1" ht="10">
      <c r="B174" s="190"/>
      <c r="C174" s="191"/>
      <c r="D174" s="192" t="s">
        <v>165</v>
      </c>
      <c r="E174" s="193" t="s">
        <v>19</v>
      </c>
      <c r="F174" s="194" t="s">
        <v>1713</v>
      </c>
      <c r="G174" s="191"/>
      <c r="H174" s="193" t="s">
        <v>19</v>
      </c>
      <c r="I174" s="195"/>
      <c r="J174" s="191"/>
      <c r="K174" s="191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165</v>
      </c>
      <c r="AU174" s="200" t="s">
        <v>86</v>
      </c>
      <c r="AV174" s="13" t="s">
        <v>84</v>
      </c>
      <c r="AW174" s="13" t="s">
        <v>37</v>
      </c>
      <c r="AX174" s="13" t="s">
        <v>76</v>
      </c>
      <c r="AY174" s="200" t="s">
        <v>157</v>
      </c>
    </row>
    <row r="175" spans="2:51" s="14" customFormat="1" ht="10">
      <c r="B175" s="201"/>
      <c r="C175" s="202"/>
      <c r="D175" s="192" t="s">
        <v>165</v>
      </c>
      <c r="E175" s="203" t="s">
        <v>19</v>
      </c>
      <c r="F175" s="204" t="s">
        <v>1937</v>
      </c>
      <c r="G175" s="202"/>
      <c r="H175" s="205">
        <v>3.517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165</v>
      </c>
      <c r="AU175" s="211" t="s">
        <v>86</v>
      </c>
      <c r="AV175" s="14" t="s">
        <v>86</v>
      </c>
      <c r="AW175" s="14" t="s">
        <v>37</v>
      </c>
      <c r="AX175" s="14" t="s">
        <v>76</v>
      </c>
      <c r="AY175" s="211" t="s">
        <v>157</v>
      </c>
    </row>
    <row r="176" spans="2:51" s="15" customFormat="1" ht="10">
      <c r="B176" s="217"/>
      <c r="C176" s="218"/>
      <c r="D176" s="192" t="s">
        <v>165</v>
      </c>
      <c r="E176" s="219" t="s">
        <v>19</v>
      </c>
      <c r="F176" s="220" t="s">
        <v>183</v>
      </c>
      <c r="G176" s="218"/>
      <c r="H176" s="221">
        <v>3.517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165</v>
      </c>
      <c r="AU176" s="227" t="s">
        <v>86</v>
      </c>
      <c r="AV176" s="15" t="s">
        <v>163</v>
      </c>
      <c r="AW176" s="15" t="s">
        <v>37</v>
      </c>
      <c r="AX176" s="15" t="s">
        <v>84</v>
      </c>
      <c r="AY176" s="227" t="s">
        <v>157</v>
      </c>
    </row>
    <row r="177" spans="1:65" s="2" customFormat="1" ht="14.4" customHeight="1">
      <c r="A177" s="36"/>
      <c r="B177" s="37"/>
      <c r="C177" s="176" t="s">
        <v>232</v>
      </c>
      <c r="D177" s="176" t="s">
        <v>159</v>
      </c>
      <c r="E177" s="177" t="s">
        <v>432</v>
      </c>
      <c r="F177" s="178" t="s">
        <v>433</v>
      </c>
      <c r="G177" s="179" t="s">
        <v>254</v>
      </c>
      <c r="H177" s="180">
        <v>20.853</v>
      </c>
      <c r="I177" s="181"/>
      <c r="J177" s="182">
        <f>ROUND(I177*H177,2)</f>
        <v>0</v>
      </c>
      <c r="K177" s="183"/>
      <c r="L177" s="41"/>
      <c r="M177" s="184" t="s">
        <v>19</v>
      </c>
      <c r="N177" s="185" t="s">
        <v>47</v>
      </c>
      <c r="O177" s="66"/>
      <c r="P177" s="186">
        <f>O177*H177</f>
        <v>0</v>
      </c>
      <c r="Q177" s="186">
        <v>2.25634</v>
      </c>
      <c r="R177" s="186">
        <f>Q177*H177</f>
        <v>47.05145802</v>
      </c>
      <c r="S177" s="186">
        <v>0</v>
      </c>
      <c r="T177" s="187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8" t="s">
        <v>163</v>
      </c>
      <c r="AT177" s="188" t="s">
        <v>159</v>
      </c>
      <c r="AU177" s="188" t="s">
        <v>86</v>
      </c>
      <c r="AY177" s="19" t="s">
        <v>157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9" t="s">
        <v>84</v>
      </c>
      <c r="BK177" s="189">
        <f>ROUND(I177*H177,2)</f>
        <v>0</v>
      </c>
      <c r="BL177" s="19" t="s">
        <v>163</v>
      </c>
      <c r="BM177" s="188" t="s">
        <v>1938</v>
      </c>
    </row>
    <row r="178" spans="1:47" s="2" customFormat="1" ht="10">
      <c r="A178" s="36"/>
      <c r="B178" s="37"/>
      <c r="C178" s="38"/>
      <c r="D178" s="212" t="s">
        <v>178</v>
      </c>
      <c r="E178" s="38"/>
      <c r="F178" s="213" t="s">
        <v>435</v>
      </c>
      <c r="G178" s="38"/>
      <c r="H178" s="38"/>
      <c r="I178" s="214"/>
      <c r="J178" s="38"/>
      <c r="K178" s="38"/>
      <c r="L178" s="41"/>
      <c r="M178" s="215"/>
      <c r="N178" s="216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178</v>
      </c>
      <c r="AU178" s="19" t="s">
        <v>86</v>
      </c>
    </row>
    <row r="179" spans="2:51" s="13" customFormat="1" ht="10">
      <c r="B179" s="190"/>
      <c r="C179" s="191"/>
      <c r="D179" s="192" t="s">
        <v>165</v>
      </c>
      <c r="E179" s="193" t="s">
        <v>19</v>
      </c>
      <c r="F179" s="194" t="s">
        <v>343</v>
      </c>
      <c r="G179" s="191"/>
      <c r="H179" s="193" t="s">
        <v>19</v>
      </c>
      <c r="I179" s="195"/>
      <c r="J179" s="191"/>
      <c r="K179" s="191"/>
      <c r="L179" s="196"/>
      <c r="M179" s="197"/>
      <c r="N179" s="198"/>
      <c r="O179" s="198"/>
      <c r="P179" s="198"/>
      <c r="Q179" s="198"/>
      <c r="R179" s="198"/>
      <c r="S179" s="198"/>
      <c r="T179" s="199"/>
      <c r="AT179" s="200" t="s">
        <v>165</v>
      </c>
      <c r="AU179" s="200" t="s">
        <v>86</v>
      </c>
      <c r="AV179" s="13" t="s">
        <v>84</v>
      </c>
      <c r="AW179" s="13" t="s">
        <v>37</v>
      </c>
      <c r="AX179" s="13" t="s">
        <v>76</v>
      </c>
      <c r="AY179" s="200" t="s">
        <v>157</v>
      </c>
    </row>
    <row r="180" spans="2:51" s="13" customFormat="1" ht="10">
      <c r="B180" s="190"/>
      <c r="C180" s="191"/>
      <c r="D180" s="192" t="s">
        <v>165</v>
      </c>
      <c r="E180" s="193" t="s">
        <v>19</v>
      </c>
      <c r="F180" s="194" t="s">
        <v>1897</v>
      </c>
      <c r="G180" s="191"/>
      <c r="H180" s="193" t="s">
        <v>19</v>
      </c>
      <c r="I180" s="195"/>
      <c r="J180" s="191"/>
      <c r="K180" s="191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165</v>
      </c>
      <c r="AU180" s="200" t="s">
        <v>86</v>
      </c>
      <c r="AV180" s="13" t="s">
        <v>84</v>
      </c>
      <c r="AW180" s="13" t="s">
        <v>37</v>
      </c>
      <c r="AX180" s="13" t="s">
        <v>76</v>
      </c>
      <c r="AY180" s="200" t="s">
        <v>157</v>
      </c>
    </row>
    <row r="181" spans="2:51" s="13" customFormat="1" ht="10">
      <c r="B181" s="190"/>
      <c r="C181" s="191"/>
      <c r="D181" s="192" t="s">
        <v>165</v>
      </c>
      <c r="E181" s="193" t="s">
        <v>19</v>
      </c>
      <c r="F181" s="194" t="s">
        <v>1888</v>
      </c>
      <c r="G181" s="191"/>
      <c r="H181" s="193" t="s">
        <v>19</v>
      </c>
      <c r="I181" s="195"/>
      <c r="J181" s="191"/>
      <c r="K181" s="191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165</v>
      </c>
      <c r="AU181" s="200" t="s">
        <v>86</v>
      </c>
      <c r="AV181" s="13" t="s">
        <v>84</v>
      </c>
      <c r="AW181" s="13" t="s">
        <v>37</v>
      </c>
      <c r="AX181" s="13" t="s">
        <v>76</v>
      </c>
      <c r="AY181" s="200" t="s">
        <v>157</v>
      </c>
    </row>
    <row r="182" spans="2:51" s="13" customFormat="1" ht="10">
      <c r="B182" s="190"/>
      <c r="C182" s="191"/>
      <c r="D182" s="192" t="s">
        <v>165</v>
      </c>
      <c r="E182" s="193" t="s">
        <v>19</v>
      </c>
      <c r="F182" s="194" t="s">
        <v>1713</v>
      </c>
      <c r="G182" s="191"/>
      <c r="H182" s="193" t="s">
        <v>19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165</v>
      </c>
      <c r="AU182" s="200" t="s">
        <v>86</v>
      </c>
      <c r="AV182" s="13" t="s">
        <v>84</v>
      </c>
      <c r="AW182" s="13" t="s">
        <v>37</v>
      </c>
      <c r="AX182" s="13" t="s">
        <v>76</v>
      </c>
      <c r="AY182" s="200" t="s">
        <v>157</v>
      </c>
    </row>
    <row r="183" spans="2:51" s="13" customFormat="1" ht="10">
      <c r="B183" s="190"/>
      <c r="C183" s="191"/>
      <c r="D183" s="192" t="s">
        <v>165</v>
      </c>
      <c r="E183" s="193" t="s">
        <v>19</v>
      </c>
      <c r="F183" s="194" t="s">
        <v>343</v>
      </c>
      <c r="G183" s="191"/>
      <c r="H183" s="193" t="s">
        <v>19</v>
      </c>
      <c r="I183" s="195"/>
      <c r="J183" s="191"/>
      <c r="K183" s="191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165</v>
      </c>
      <c r="AU183" s="200" t="s">
        <v>86</v>
      </c>
      <c r="AV183" s="13" t="s">
        <v>84</v>
      </c>
      <c r="AW183" s="13" t="s">
        <v>37</v>
      </c>
      <c r="AX183" s="13" t="s">
        <v>76</v>
      </c>
      <c r="AY183" s="200" t="s">
        <v>157</v>
      </c>
    </row>
    <row r="184" spans="2:51" s="13" customFormat="1" ht="10">
      <c r="B184" s="190"/>
      <c r="C184" s="191"/>
      <c r="D184" s="192" t="s">
        <v>165</v>
      </c>
      <c r="E184" s="193" t="s">
        <v>19</v>
      </c>
      <c r="F184" s="194" t="s">
        <v>1888</v>
      </c>
      <c r="G184" s="191"/>
      <c r="H184" s="193" t="s">
        <v>19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165</v>
      </c>
      <c r="AU184" s="200" t="s">
        <v>86</v>
      </c>
      <c r="AV184" s="13" t="s">
        <v>84</v>
      </c>
      <c r="AW184" s="13" t="s">
        <v>37</v>
      </c>
      <c r="AX184" s="13" t="s">
        <v>76</v>
      </c>
      <c r="AY184" s="200" t="s">
        <v>157</v>
      </c>
    </row>
    <row r="185" spans="2:51" s="13" customFormat="1" ht="10">
      <c r="B185" s="190"/>
      <c r="C185" s="191"/>
      <c r="D185" s="192" t="s">
        <v>165</v>
      </c>
      <c r="E185" s="193" t="s">
        <v>19</v>
      </c>
      <c r="F185" s="194" t="s">
        <v>357</v>
      </c>
      <c r="G185" s="191"/>
      <c r="H185" s="193" t="s">
        <v>19</v>
      </c>
      <c r="I185" s="195"/>
      <c r="J185" s="191"/>
      <c r="K185" s="191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165</v>
      </c>
      <c r="AU185" s="200" t="s">
        <v>86</v>
      </c>
      <c r="AV185" s="13" t="s">
        <v>84</v>
      </c>
      <c r="AW185" s="13" t="s">
        <v>37</v>
      </c>
      <c r="AX185" s="13" t="s">
        <v>76</v>
      </c>
      <c r="AY185" s="200" t="s">
        <v>157</v>
      </c>
    </row>
    <row r="186" spans="2:51" s="13" customFormat="1" ht="10">
      <c r="B186" s="190"/>
      <c r="C186" s="191"/>
      <c r="D186" s="192" t="s">
        <v>165</v>
      </c>
      <c r="E186" s="193" t="s">
        <v>19</v>
      </c>
      <c r="F186" s="194" t="s">
        <v>1899</v>
      </c>
      <c r="G186" s="191"/>
      <c r="H186" s="193" t="s">
        <v>19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165</v>
      </c>
      <c r="AU186" s="200" t="s">
        <v>86</v>
      </c>
      <c r="AV186" s="13" t="s">
        <v>84</v>
      </c>
      <c r="AW186" s="13" t="s">
        <v>37</v>
      </c>
      <c r="AX186" s="13" t="s">
        <v>76</v>
      </c>
      <c r="AY186" s="200" t="s">
        <v>157</v>
      </c>
    </row>
    <row r="187" spans="2:51" s="13" customFormat="1" ht="10">
      <c r="B187" s="190"/>
      <c r="C187" s="191"/>
      <c r="D187" s="192" t="s">
        <v>165</v>
      </c>
      <c r="E187" s="193" t="s">
        <v>19</v>
      </c>
      <c r="F187" s="194" t="s">
        <v>1939</v>
      </c>
      <c r="G187" s="191"/>
      <c r="H187" s="193" t="s">
        <v>19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165</v>
      </c>
      <c r="AU187" s="200" t="s">
        <v>86</v>
      </c>
      <c r="AV187" s="13" t="s">
        <v>84</v>
      </c>
      <c r="AW187" s="13" t="s">
        <v>37</v>
      </c>
      <c r="AX187" s="13" t="s">
        <v>76</v>
      </c>
      <c r="AY187" s="200" t="s">
        <v>157</v>
      </c>
    </row>
    <row r="188" spans="2:51" s="14" customFormat="1" ht="10">
      <c r="B188" s="201"/>
      <c r="C188" s="202"/>
      <c r="D188" s="192" t="s">
        <v>165</v>
      </c>
      <c r="E188" s="203" t="s">
        <v>19</v>
      </c>
      <c r="F188" s="204" t="s">
        <v>1940</v>
      </c>
      <c r="G188" s="202"/>
      <c r="H188" s="205">
        <v>12.457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165</v>
      </c>
      <c r="AU188" s="211" t="s">
        <v>86</v>
      </c>
      <c r="AV188" s="14" t="s">
        <v>86</v>
      </c>
      <c r="AW188" s="14" t="s">
        <v>37</v>
      </c>
      <c r="AX188" s="14" t="s">
        <v>76</v>
      </c>
      <c r="AY188" s="211" t="s">
        <v>157</v>
      </c>
    </row>
    <row r="189" spans="2:51" s="13" customFormat="1" ht="10">
      <c r="B189" s="190"/>
      <c r="C189" s="191"/>
      <c r="D189" s="192" t="s">
        <v>165</v>
      </c>
      <c r="E189" s="193" t="s">
        <v>19</v>
      </c>
      <c r="F189" s="194" t="s">
        <v>1941</v>
      </c>
      <c r="G189" s="191"/>
      <c r="H189" s="193" t="s">
        <v>19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165</v>
      </c>
      <c r="AU189" s="200" t="s">
        <v>86</v>
      </c>
      <c r="AV189" s="13" t="s">
        <v>84</v>
      </c>
      <c r="AW189" s="13" t="s">
        <v>37</v>
      </c>
      <c r="AX189" s="13" t="s">
        <v>76</v>
      </c>
      <c r="AY189" s="200" t="s">
        <v>157</v>
      </c>
    </row>
    <row r="190" spans="2:51" s="14" customFormat="1" ht="10">
      <c r="B190" s="201"/>
      <c r="C190" s="202"/>
      <c r="D190" s="192" t="s">
        <v>165</v>
      </c>
      <c r="E190" s="203" t="s">
        <v>19</v>
      </c>
      <c r="F190" s="204" t="s">
        <v>1942</v>
      </c>
      <c r="G190" s="202"/>
      <c r="H190" s="205">
        <v>5.338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165</v>
      </c>
      <c r="AU190" s="211" t="s">
        <v>86</v>
      </c>
      <c r="AV190" s="14" t="s">
        <v>86</v>
      </c>
      <c r="AW190" s="14" t="s">
        <v>37</v>
      </c>
      <c r="AX190" s="14" t="s">
        <v>76</v>
      </c>
      <c r="AY190" s="211" t="s">
        <v>157</v>
      </c>
    </row>
    <row r="191" spans="2:51" s="13" customFormat="1" ht="10">
      <c r="B191" s="190"/>
      <c r="C191" s="191"/>
      <c r="D191" s="192" t="s">
        <v>165</v>
      </c>
      <c r="E191" s="193" t="s">
        <v>19</v>
      </c>
      <c r="F191" s="194" t="s">
        <v>1713</v>
      </c>
      <c r="G191" s="191"/>
      <c r="H191" s="193" t="s">
        <v>19</v>
      </c>
      <c r="I191" s="195"/>
      <c r="J191" s="191"/>
      <c r="K191" s="191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165</v>
      </c>
      <c r="AU191" s="200" t="s">
        <v>86</v>
      </c>
      <c r="AV191" s="13" t="s">
        <v>84</v>
      </c>
      <c r="AW191" s="13" t="s">
        <v>37</v>
      </c>
      <c r="AX191" s="13" t="s">
        <v>76</v>
      </c>
      <c r="AY191" s="200" t="s">
        <v>157</v>
      </c>
    </row>
    <row r="192" spans="2:51" s="14" customFormat="1" ht="10">
      <c r="B192" s="201"/>
      <c r="C192" s="202"/>
      <c r="D192" s="192" t="s">
        <v>165</v>
      </c>
      <c r="E192" s="203" t="s">
        <v>19</v>
      </c>
      <c r="F192" s="204" t="s">
        <v>1943</v>
      </c>
      <c r="G192" s="202"/>
      <c r="H192" s="205">
        <v>1.759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165</v>
      </c>
      <c r="AU192" s="211" t="s">
        <v>86</v>
      </c>
      <c r="AV192" s="14" t="s">
        <v>86</v>
      </c>
      <c r="AW192" s="14" t="s">
        <v>37</v>
      </c>
      <c r="AX192" s="14" t="s">
        <v>76</v>
      </c>
      <c r="AY192" s="211" t="s">
        <v>157</v>
      </c>
    </row>
    <row r="193" spans="2:51" s="13" customFormat="1" ht="10">
      <c r="B193" s="190"/>
      <c r="C193" s="191"/>
      <c r="D193" s="192" t="s">
        <v>165</v>
      </c>
      <c r="E193" s="193" t="s">
        <v>19</v>
      </c>
      <c r="F193" s="194" t="s">
        <v>1897</v>
      </c>
      <c r="G193" s="191"/>
      <c r="H193" s="193" t="s">
        <v>19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165</v>
      </c>
      <c r="AU193" s="200" t="s">
        <v>86</v>
      </c>
      <c r="AV193" s="13" t="s">
        <v>84</v>
      </c>
      <c r="AW193" s="13" t="s">
        <v>37</v>
      </c>
      <c r="AX193" s="13" t="s">
        <v>76</v>
      </c>
      <c r="AY193" s="200" t="s">
        <v>157</v>
      </c>
    </row>
    <row r="194" spans="2:51" s="13" customFormat="1" ht="10">
      <c r="B194" s="190"/>
      <c r="C194" s="191"/>
      <c r="D194" s="192" t="s">
        <v>165</v>
      </c>
      <c r="E194" s="193" t="s">
        <v>19</v>
      </c>
      <c r="F194" s="194" t="s">
        <v>1898</v>
      </c>
      <c r="G194" s="191"/>
      <c r="H194" s="193" t="s">
        <v>19</v>
      </c>
      <c r="I194" s="195"/>
      <c r="J194" s="191"/>
      <c r="K194" s="191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165</v>
      </c>
      <c r="AU194" s="200" t="s">
        <v>86</v>
      </c>
      <c r="AV194" s="13" t="s">
        <v>84</v>
      </c>
      <c r="AW194" s="13" t="s">
        <v>37</v>
      </c>
      <c r="AX194" s="13" t="s">
        <v>76</v>
      </c>
      <c r="AY194" s="200" t="s">
        <v>157</v>
      </c>
    </row>
    <row r="195" spans="2:51" s="13" customFormat="1" ht="10">
      <c r="B195" s="190"/>
      <c r="C195" s="191"/>
      <c r="D195" s="192" t="s">
        <v>165</v>
      </c>
      <c r="E195" s="193" t="s">
        <v>19</v>
      </c>
      <c r="F195" s="194" t="s">
        <v>1899</v>
      </c>
      <c r="G195" s="191"/>
      <c r="H195" s="193" t="s">
        <v>19</v>
      </c>
      <c r="I195" s="195"/>
      <c r="J195" s="191"/>
      <c r="K195" s="191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165</v>
      </c>
      <c r="AU195" s="200" t="s">
        <v>86</v>
      </c>
      <c r="AV195" s="13" t="s">
        <v>84</v>
      </c>
      <c r="AW195" s="13" t="s">
        <v>37</v>
      </c>
      <c r="AX195" s="13" t="s">
        <v>76</v>
      </c>
      <c r="AY195" s="200" t="s">
        <v>157</v>
      </c>
    </row>
    <row r="196" spans="2:51" s="13" customFormat="1" ht="10">
      <c r="B196" s="190"/>
      <c r="C196" s="191"/>
      <c r="D196" s="192" t="s">
        <v>165</v>
      </c>
      <c r="E196" s="193" t="s">
        <v>19</v>
      </c>
      <c r="F196" s="194" t="s">
        <v>1944</v>
      </c>
      <c r="G196" s="191"/>
      <c r="H196" s="193" t="s">
        <v>19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165</v>
      </c>
      <c r="AU196" s="200" t="s">
        <v>86</v>
      </c>
      <c r="AV196" s="13" t="s">
        <v>84</v>
      </c>
      <c r="AW196" s="13" t="s">
        <v>37</v>
      </c>
      <c r="AX196" s="13" t="s">
        <v>76</v>
      </c>
      <c r="AY196" s="200" t="s">
        <v>157</v>
      </c>
    </row>
    <row r="197" spans="2:51" s="13" customFormat="1" ht="10">
      <c r="B197" s="190"/>
      <c r="C197" s="191"/>
      <c r="D197" s="192" t="s">
        <v>165</v>
      </c>
      <c r="E197" s="193" t="s">
        <v>19</v>
      </c>
      <c r="F197" s="194" t="s">
        <v>1945</v>
      </c>
      <c r="G197" s="191"/>
      <c r="H197" s="193" t="s">
        <v>19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165</v>
      </c>
      <c r="AU197" s="200" t="s">
        <v>86</v>
      </c>
      <c r="AV197" s="13" t="s">
        <v>84</v>
      </c>
      <c r="AW197" s="13" t="s">
        <v>37</v>
      </c>
      <c r="AX197" s="13" t="s">
        <v>76</v>
      </c>
      <c r="AY197" s="200" t="s">
        <v>157</v>
      </c>
    </row>
    <row r="198" spans="2:51" s="14" customFormat="1" ht="10">
      <c r="B198" s="201"/>
      <c r="C198" s="202"/>
      <c r="D198" s="192" t="s">
        <v>165</v>
      </c>
      <c r="E198" s="203" t="s">
        <v>19</v>
      </c>
      <c r="F198" s="204" t="s">
        <v>1946</v>
      </c>
      <c r="G198" s="202"/>
      <c r="H198" s="205">
        <v>1.299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165</v>
      </c>
      <c r="AU198" s="211" t="s">
        <v>86</v>
      </c>
      <c r="AV198" s="14" t="s">
        <v>86</v>
      </c>
      <c r="AW198" s="14" t="s">
        <v>37</v>
      </c>
      <c r="AX198" s="14" t="s">
        <v>76</v>
      </c>
      <c r="AY198" s="211" t="s">
        <v>157</v>
      </c>
    </row>
    <row r="199" spans="2:51" s="15" customFormat="1" ht="10">
      <c r="B199" s="217"/>
      <c r="C199" s="218"/>
      <c r="D199" s="192" t="s">
        <v>165</v>
      </c>
      <c r="E199" s="219" t="s">
        <v>19</v>
      </c>
      <c r="F199" s="220" t="s">
        <v>183</v>
      </c>
      <c r="G199" s="218"/>
      <c r="H199" s="221">
        <v>20.853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165</v>
      </c>
      <c r="AU199" s="227" t="s">
        <v>86</v>
      </c>
      <c r="AV199" s="15" t="s">
        <v>163</v>
      </c>
      <c r="AW199" s="15" t="s">
        <v>37</v>
      </c>
      <c r="AX199" s="15" t="s">
        <v>84</v>
      </c>
      <c r="AY199" s="227" t="s">
        <v>157</v>
      </c>
    </row>
    <row r="200" spans="1:65" s="2" customFormat="1" ht="19.75" customHeight="1">
      <c r="A200" s="36"/>
      <c r="B200" s="37"/>
      <c r="C200" s="176" t="s">
        <v>244</v>
      </c>
      <c r="D200" s="176" t="s">
        <v>159</v>
      </c>
      <c r="E200" s="177" t="s">
        <v>1947</v>
      </c>
      <c r="F200" s="178" t="s">
        <v>1948</v>
      </c>
      <c r="G200" s="179" t="s">
        <v>254</v>
      </c>
      <c r="H200" s="180">
        <v>28.003</v>
      </c>
      <c r="I200" s="181"/>
      <c r="J200" s="182">
        <f>ROUND(I200*H200,2)</f>
        <v>0</v>
      </c>
      <c r="K200" s="183"/>
      <c r="L200" s="41"/>
      <c r="M200" s="184" t="s">
        <v>19</v>
      </c>
      <c r="N200" s="185" t="s">
        <v>47</v>
      </c>
      <c r="O200" s="66"/>
      <c r="P200" s="186">
        <f>O200*H200</f>
        <v>0</v>
      </c>
      <c r="Q200" s="186">
        <v>2.45329</v>
      </c>
      <c r="R200" s="186">
        <f>Q200*H200</f>
        <v>68.69947987</v>
      </c>
      <c r="S200" s="186">
        <v>0</v>
      </c>
      <c r="T200" s="187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8" t="s">
        <v>163</v>
      </c>
      <c r="AT200" s="188" t="s">
        <v>159</v>
      </c>
      <c r="AU200" s="188" t="s">
        <v>86</v>
      </c>
      <c r="AY200" s="19" t="s">
        <v>157</v>
      </c>
      <c r="BE200" s="189">
        <f>IF(N200="základní",J200,0)</f>
        <v>0</v>
      </c>
      <c r="BF200" s="189">
        <f>IF(N200="snížená",J200,0)</f>
        <v>0</v>
      </c>
      <c r="BG200" s="189">
        <f>IF(N200="zákl. přenesená",J200,0)</f>
        <v>0</v>
      </c>
      <c r="BH200" s="189">
        <f>IF(N200="sníž. přenesená",J200,0)</f>
        <v>0</v>
      </c>
      <c r="BI200" s="189">
        <f>IF(N200="nulová",J200,0)</f>
        <v>0</v>
      </c>
      <c r="BJ200" s="19" t="s">
        <v>84</v>
      </c>
      <c r="BK200" s="189">
        <f>ROUND(I200*H200,2)</f>
        <v>0</v>
      </c>
      <c r="BL200" s="19" t="s">
        <v>163</v>
      </c>
      <c r="BM200" s="188" t="s">
        <v>1949</v>
      </c>
    </row>
    <row r="201" spans="1:47" s="2" customFormat="1" ht="10">
      <c r="A201" s="36"/>
      <c r="B201" s="37"/>
      <c r="C201" s="38"/>
      <c r="D201" s="212" t="s">
        <v>178</v>
      </c>
      <c r="E201" s="38"/>
      <c r="F201" s="213" t="s">
        <v>1950</v>
      </c>
      <c r="G201" s="38"/>
      <c r="H201" s="38"/>
      <c r="I201" s="214"/>
      <c r="J201" s="38"/>
      <c r="K201" s="38"/>
      <c r="L201" s="41"/>
      <c r="M201" s="215"/>
      <c r="N201" s="216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178</v>
      </c>
      <c r="AU201" s="19" t="s">
        <v>86</v>
      </c>
    </row>
    <row r="202" spans="2:51" s="13" customFormat="1" ht="10">
      <c r="B202" s="190"/>
      <c r="C202" s="191"/>
      <c r="D202" s="192" t="s">
        <v>165</v>
      </c>
      <c r="E202" s="193" t="s">
        <v>19</v>
      </c>
      <c r="F202" s="194" t="s">
        <v>343</v>
      </c>
      <c r="G202" s="191"/>
      <c r="H202" s="193" t="s">
        <v>19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165</v>
      </c>
      <c r="AU202" s="200" t="s">
        <v>86</v>
      </c>
      <c r="AV202" s="13" t="s">
        <v>84</v>
      </c>
      <c r="AW202" s="13" t="s">
        <v>37</v>
      </c>
      <c r="AX202" s="13" t="s">
        <v>76</v>
      </c>
      <c r="AY202" s="200" t="s">
        <v>157</v>
      </c>
    </row>
    <row r="203" spans="2:51" s="13" customFormat="1" ht="10">
      <c r="B203" s="190"/>
      <c r="C203" s="191"/>
      <c r="D203" s="192" t="s">
        <v>165</v>
      </c>
      <c r="E203" s="193" t="s">
        <v>19</v>
      </c>
      <c r="F203" s="194" t="s">
        <v>1888</v>
      </c>
      <c r="G203" s="191"/>
      <c r="H203" s="193" t="s">
        <v>19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165</v>
      </c>
      <c r="AU203" s="200" t="s">
        <v>86</v>
      </c>
      <c r="AV203" s="13" t="s">
        <v>84</v>
      </c>
      <c r="AW203" s="13" t="s">
        <v>37</v>
      </c>
      <c r="AX203" s="13" t="s">
        <v>76</v>
      </c>
      <c r="AY203" s="200" t="s">
        <v>157</v>
      </c>
    </row>
    <row r="204" spans="2:51" s="14" customFormat="1" ht="10">
      <c r="B204" s="201"/>
      <c r="C204" s="202"/>
      <c r="D204" s="192" t="s">
        <v>165</v>
      </c>
      <c r="E204" s="203" t="s">
        <v>19</v>
      </c>
      <c r="F204" s="204" t="s">
        <v>1951</v>
      </c>
      <c r="G204" s="202"/>
      <c r="H204" s="205">
        <v>20.762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165</v>
      </c>
      <c r="AU204" s="211" t="s">
        <v>86</v>
      </c>
      <c r="AV204" s="14" t="s">
        <v>86</v>
      </c>
      <c r="AW204" s="14" t="s">
        <v>37</v>
      </c>
      <c r="AX204" s="14" t="s">
        <v>76</v>
      </c>
      <c r="AY204" s="211" t="s">
        <v>157</v>
      </c>
    </row>
    <row r="205" spans="2:51" s="13" customFormat="1" ht="10">
      <c r="B205" s="190"/>
      <c r="C205" s="191"/>
      <c r="D205" s="192" t="s">
        <v>165</v>
      </c>
      <c r="E205" s="193" t="s">
        <v>19</v>
      </c>
      <c r="F205" s="194" t="s">
        <v>1952</v>
      </c>
      <c r="G205" s="191"/>
      <c r="H205" s="193" t="s">
        <v>19</v>
      </c>
      <c r="I205" s="195"/>
      <c r="J205" s="191"/>
      <c r="K205" s="191"/>
      <c r="L205" s="196"/>
      <c r="M205" s="197"/>
      <c r="N205" s="198"/>
      <c r="O205" s="198"/>
      <c r="P205" s="198"/>
      <c r="Q205" s="198"/>
      <c r="R205" s="198"/>
      <c r="S205" s="198"/>
      <c r="T205" s="199"/>
      <c r="AT205" s="200" t="s">
        <v>165</v>
      </c>
      <c r="AU205" s="200" t="s">
        <v>86</v>
      </c>
      <c r="AV205" s="13" t="s">
        <v>84</v>
      </c>
      <c r="AW205" s="13" t="s">
        <v>37</v>
      </c>
      <c r="AX205" s="13" t="s">
        <v>76</v>
      </c>
      <c r="AY205" s="200" t="s">
        <v>157</v>
      </c>
    </row>
    <row r="206" spans="2:51" s="14" customFormat="1" ht="10">
      <c r="B206" s="201"/>
      <c r="C206" s="202"/>
      <c r="D206" s="192" t="s">
        <v>165</v>
      </c>
      <c r="E206" s="203" t="s">
        <v>19</v>
      </c>
      <c r="F206" s="204" t="s">
        <v>1953</v>
      </c>
      <c r="G206" s="202"/>
      <c r="H206" s="205">
        <v>-0.281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165</v>
      </c>
      <c r="AU206" s="211" t="s">
        <v>86</v>
      </c>
      <c r="AV206" s="14" t="s">
        <v>86</v>
      </c>
      <c r="AW206" s="14" t="s">
        <v>37</v>
      </c>
      <c r="AX206" s="14" t="s">
        <v>76</v>
      </c>
      <c r="AY206" s="211" t="s">
        <v>157</v>
      </c>
    </row>
    <row r="207" spans="2:51" s="14" customFormat="1" ht="10">
      <c r="B207" s="201"/>
      <c r="C207" s="202"/>
      <c r="D207" s="192" t="s">
        <v>165</v>
      </c>
      <c r="E207" s="203" t="s">
        <v>19</v>
      </c>
      <c r="F207" s="204" t="s">
        <v>1954</v>
      </c>
      <c r="G207" s="202"/>
      <c r="H207" s="205">
        <v>-0.341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165</v>
      </c>
      <c r="AU207" s="211" t="s">
        <v>86</v>
      </c>
      <c r="AV207" s="14" t="s">
        <v>86</v>
      </c>
      <c r="AW207" s="14" t="s">
        <v>37</v>
      </c>
      <c r="AX207" s="14" t="s">
        <v>76</v>
      </c>
      <c r="AY207" s="211" t="s">
        <v>157</v>
      </c>
    </row>
    <row r="208" spans="2:51" s="14" customFormat="1" ht="10">
      <c r="B208" s="201"/>
      <c r="C208" s="202"/>
      <c r="D208" s="192" t="s">
        <v>165</v>
      </c>
      <c r="E208" s="203" t="s">
        <v>19</v>
      </c>
      <c r="F208" s="204" t="s">
        <v>1955</v>
      </c>
      <c r="G208" s="202"/>
      <c r="H208" s="205">
        <v>-0.317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165</v>
      </c>
      <c r="AU208" s="211" t="s">
        <v>86</v>
      </c>
      <c r="AV208" s="14" t="s">
        <v>86</v>
      </c>
      <c r="AW208" s="14" t="s">
        <v>37</v>
      </c>
      <c r="AX208" s="14" t="s">
        <v>76</v>
      </c>
      <c r="AY208" s="211" t="s">
        <v>157</v>
      </c>
    </row>
    <row r="209" spans="2:51" s="14" customFormat="1" ht="10">
      <c r="B209" s="201"/>
      <c r="C209" s="202"/>
      <c r="D209" s="192" t="s">
        <v>165</v>
      </c>
      <c r="E209" s="203" t="s">
        <v>19</v>
      </c>
      <c r="F209" s="204" t="s">
        <v>1956</v>
      </c>
      <c r="G209" s="202"/>
      <c r="H209" s="205">
        <v>-0.292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165</v>
      </c>
      <c r="AU209" s="211" t="s">
        <v>86</v>
      </c>
      <c r="AV209" s="14" t="s">
        <v>86</v>
      </c>
      <c r="AW209" s="14" t="s">
        <v>37</v>
      </c>
      <c r="AX209" s="14" t="s">
        <v>76</v>
      </c>
      <c r="AY209" s="211" t="s">
        <v>157</v>
      </c>
    </row>
    <row r="210" spans="2:51" s="14" customFormat="1" ht="10">
      <c r="B210" s="201"/>
      <c r="C210" s="202"/>
      <c r="D210" s="192" t="s">
        <v>165</v>
      </c>
      <c r="E210" s="203" t="s">
        <v>19</v>
      </c>
      <c r="F210" s="204" t="s">
        <v>1957</v>
      </c>
      <c r="G210" s="202"/>
      <c r="H210" s="205">
        <v>-0.267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165</v>
      </c>
      <c r="AU210" s="211" t="s">
        <v>86</v>
      </c>
      <c r="AV210" s="14" t="s">
        <v>86</v>
      </c>
      <c r="AW210" s="14" t="s">
        <v>37</v>
      </c>
      <c r="AX210" s="14" t="s">
        <v>76</v>
      </c>
      <c r="AY210" s="211" t="s">
        <v>157</v>
      </c>
    </row>
    <row r="211" spans="2:51" s="14" customFormat="1" ht="10">
      <c r="B211" s="201"/>
      <c r="C211" s="202"/>
      <c r="D211" s="192" t="s">
        <v>165</v>
      </c>
      <c r="E211" s="203" t="s">
        <v>19</v>
      </c>
      <c r="F211" s="204" t="s">
        <v>1958</v>
      </c>
      <c r="G211" s="202"/>
      <c r="H211" s="205">
        <v>-0.242</v>
      </c>
      <c r="I211" s="206"/>
      <c r="J211" s="202"/>
      <c r="K211" s="202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165</v>
      </c>
      <c r="AU211" s="211" t="s">
        <v>86</v>
      </c>
      <c r="AV211" s="14" t="s">
        <v>86</v>
      </c>
      <c r="AW211" s="14" t="s">
        <v>37</v>
      </c>
      <c r="AX211" s="14" t="s">
        <v>76</v>
      </c>
      <c r="AY211" s="211" t="s">
        <v>157</v>
      </c>
    </row>
    <row r="212" spans="2:51" s="14" customFormat="1" ht="10">
      <c r="B212" s="201"/>
      <c r="C212" s="202"/>
      <c r="D212" s="192" t="s">
        <v>165</v>
      </c>
      <c r="E212" s="203" t="s">
        <v>19</v>
      </c>
      <c r="F212" s="204" t="s">
        <v>1959</v>
      </c>
      <c r="G212" s="202"/>
      <c r="H212" s="205">
        <v>-0.217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165</v>
      </c>
      <c r="AU212" s="211" t="s">
        <v>86</v>
      </c>
      <c r="AV212" s="14" t="s">
        <v>86</v>
      </c>
      <c r="AW212" s="14" t="s">
        <v>37</v>
      </c>
      <c r="AX212" s="14" t="s">
        <v>76</v>
      </c>
      <c r="AY212" s="211" t="s">
        <v>157</v>
      </c>
    </row>
    <row r="213" spans="2:51" s="14" customFormat="1" ht="10">
      <c r="B213" s="201"/>
      <c r="C213" s="202"/>
      <c r="D213" s="192" t="s">
        <v>165</v>
      </c>
      <c r="E213" s="203" t="s">
        <v>19</v>
      </c>
      <c r="F213" s="204" t="s">
        <v>1960</v>
      </c>
      <c r="G213" s="202"/>
      <c r="H213" s="205">
        <v>-0.192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165</v>
      </c>
      <c r="AU213" s="211" t="s">
        <v>86</v>
      </c>
      <c r="AV213" s="14" t="s">
        <v>86</v>
      </c>
      <c r="AW213" s="14" t="s">
        <v>37</v>
      </c>
      <c r="AX213" s="14" t="s">
        <v>76</v>
      </c>
      <c r="AY213" s="211" t="s">
        <v>157</v>
      </c>
    </row>
    <row r="214" spans="2:51" s="14" customFormat="1" ht="10">
      <c r="B214" s="201"/>
      <c r="C214" s="202"/>
      <c r="D214" s="192" t="s">
        <v>165</v>
      </c>
      <c r="E214" s="203" t="s">
        <v>19</v>
      </c>
      <c r="F214" s="204" t="s">
        <v>1961</v>
      </c>
      <c r="G214" s="202"/>
      <c r="H214" s="205">
        <v>-0.167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165</v>
      </c>
      <c r="AU214" s="211" t="s">
        <v>86</v>
      </c>
      <c r="AV214" s="14" t="s">
        <v>86</v>
      </c>
      <c r="AW214" s="14" t="s">
        <v>37</v>
      </c>
      <c r="AX214" s="14" t="s">
        <v>76</v>
      </c>
      <c r="AY214" s="211" t="s">
        <v>157</v>
      </c>
    </row>
    <row r="215" spans="2:51" s="14" customFormat="1" ht="10">
      <c r="B215" s="201"/>
      <c r="C215" s="202"/>
      <c r="D215" s="192" t="s">
        <v>165</v>
      </c>
      <c r="E215" s="203" t="s">
        <v>19</v>
      </c>
      <c r="F215" s="204" t="s">
        <v>1962</v>
      </c>
      <c r="G215" s="202"/>
      <c r="H215" s="205">
        <v>-0.142</v>
      </c>
      <c r="I215" s="206"/>
      <c r="J215" s="202"/>
      <c r="K215" s="202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165</v>
      </c>
      <c r="AU215" s="211" t="s">
        <v>86</v>
      </c>
      <c r="AV215" s="14" t="s">
        <v>86</v>
      </c>
      <c r="AW215" s="14" t="s">
        <v>37</v>
      </c>
      <c r="AX215" s="14" t="s">
        <v>76</v>
      </c>
      <c r="AY215" s="211" t="s">
        <v>157</v>
      </c>
    </row>
    <row r="216" spans="2:51" s="14" customFormat="1" ht="10">
      <c r="B216" s="201"/>
      <c r="C216" s="202"/>
      <c r="D216" s="192" t="s">
        <v>165</v>
      </c>
      <c r="E216" s="203" t="s">
        <v>19</v>
      </c>
      <c r="F216" s="204" t="s">
        <v>1963</v>
      </c>
      <c r="G216" s="202"/>
      <c r="H216" s="205">
        <v>-0.018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165</v>
      </c>
      <c r="AU216" s="211" t="s">
        <v>86</v>
      </c>
      <c r="AV216" s="14" t="s">
        <v>86</v>
      </c>
      <c r="AW216" s="14" t="s">
        <v>37</v>
      </c>
      <c r="AX216" s="14" t="s">
        <v>76</v>
      </c>
      <c r="AY216" s="211" t="s">
        <v>157</v>
      </c>
    </row>
    <row r="217" spans="2:51" s="16" customFormat="1" ht="10">
      <c r="B217" s="228"/>
      <c r="C217" s="229"/>
      <c r="D217" s="192" t="s">
        <v>165</v>
      </c>
      <c r="E217" s="230" t="s">
        <v>19</v>
      </c>
      <c r="F217" s="231" t="s">
        <v>190</v>
      </c>
      <c r="G217" s="229"/>
      <c r="H217" s="232">
        <v>18.286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165</v>
      </c>
      <c r="AU217" s="238" t="s">
        <v>86</v>
      </c>
      <c r="AV217" s="16" t="s">
        <v>173</v>
      </c>
      <c r="AW217" s="16" t="s">
        <v>37</v>
      </c>
      <c r="AX217" s="16" t="s">
        <v>76</v>
      </c>
      <c r="AY217" s="238" t="s">
        <v>157</v>
      </c>
    </row>
    <row r="218" spans="2:51" s="13" customFormat="1" ht="10">
      <c r="B218" s="190"/>
      <c r="C218" s="191"/>
      <c r="D218" s="192" t="s">
        <v>165</v>
      </c>
      <c r="E218" s="193" t="s">
        <v>19</v>
      </c>
      <c r="F218" s="194" t="s">
        <v>1964</v>
      </c>
      <c r="G218" s="191"/>
      <c r="H218" s="193" t="s">
        <v>19</v>
      </c>
      <c r="I218" s="195"/>
      <c r="J218" s="191"/>
      <c r="K218" s="191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165</v>
      </c>
      <c r="AU218" s="200" t="s">
        <v>86</v>
      </c>
      <c r="AV218" s="13" t="s">
        <v>84</v>
      </c>
      <c r="AW218" s="13" t="s">
        <v>37</v>
      </c>
      <c r="AX218" s="13" t="s">
        <v>76</v>
      </c>
      <c r="AY218" s="200" t="s">
        <v>157</v>
      </c>
    </row>
    <row r="219" spans="2:51" s="14" customFormat="1" ht="10">
      <c r="B219" s="201"/>
      <c r="C219" s="202"/>
      <c r="D219" s="192" t="s">
        <v>165</v>
      </c>
      <c r="E219" s="203" t="s">
        <v>19</v>
      </c>
      <c r="F219" s="204" t="s">
        <v>1965</v>
      </c>
      <c r="G219" s="202"/>
      <c r="H219" s="205">
        <v>1.076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165</v>
      </c>
      <c r="AU219" s="211" t="s">
        <v>86</v>
      </c>
      <c r="AV219" s="14" t="s">
        <v>86</v>
      </c>
      <c r="AW219" s="14" t="s">
        <v>37</v>
      </c>
      <c r="AX219" s="14" t="s">
        <v>76</v>
      </c>
      <c r="AY219" s="211" t="s">
        <v>157</v>
      </c>
    </row>
    <row r="220" spans="2:51" s="14" customFormat="1" ht="10">
      <c r="B220" s="201"/>
      <c r="C220" s="202"/>
      <c r="D220" s="192" t="s">
        <v>165</v>
      </c>
      <c r="E220" s="203" t="s">
        <v>19</v>
      </c>
      <c r="F220" s="204" t="s">
        <v>1966</v>
      </c>
      <c r="G220" s="202"/>
      <c r="H220" s="205">
        <v>1.289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165</v>
      </c>
      <c r="AU220" s="211" t="s">
        <v>86</v>
      </c>
      <c r="AV220" s="14" t="s">
        <v>86</v>
      </c>
      <c r="AW220" s="14" t="s">
        <v>37</v>
      </c>
      <c r="AX220" s="14" t="s">
        <v>76</v>
      </c>
      <c r="AY220" s="211" t="s">
        <v>157</v>
      </c>
    </row>
    <row r="221" spans="2:51" s="14" customFormat="1" ht="10">
      <c r="B221" s="201"/>
      <c r="C221" s="202"/>
      <c r="D221" s="192" t="s">
        <v>165</v>
      </c>
      <c r="E221" s="203" t="s">
        <v>19</v>
      </c>
      <c r="F221" s="204" t="s">
        <v>1967</v>
      </c>
      <c r="G221" s="202"/>
      <c r="H221" s="205">
        <v>1.2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165</v>
      </c>
      <c r="AU221" s="211" t="s">
        <v>86</v>
      </c>
      <c r="AV221" s="14" t="s">
        <v>86</v>
      </c>
      <c r="AW221" s="14" t="s">
        <v>37</v>
      </c>
      <c r="AX221" s="14" t="s">
        <v>76</v>
      </c>
      <c r="AY221" s="211" t="s">
        <v>157</v>
      </c>
    </row>
    <row r="222" spans="2:51" s="14" customFormat="1" ht="10">
      <c r="B222" s="201"/>
      <c r="C222" s="202"/>
      <c r="D222" s="192" t="s">
        <v>165</v>
      </c>
      <c r="E222" s="203" t="s">
        <v>19</v>
      </c>
      <c r="F222" s="204" t="s">
        <v>1968</v>
      </c>
      <c r="G222" s="202"/>
      <c r="H222" s="205">
        <v>1.112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165</v>
      </c>
      <c r="AU222" s="211" t="s">
        <v>86</v>
      </c>
      <c r="AV222" s="14" t="s">
        <v>86</v>
      </c>
      <c r="AW222" s="14" t="s">
        <v>37</v>
      </c>
      <c r="AX222" s="14" t="s">
        <v>76</v>
      </c>
      <c r="AY222" s="211" t="s">
        <v>157</v>
      </c>
    </row>
    <row r="223" spans="2:51" s="14" customFormat="1" ht="10">
      <c r="B223" s="201"/>
      <c r="C223" s="202"/>
      <c r="D223" s="192" t="s">
        <v>165</v>
      </c>
      <c r="E223" s="203" t="s">
        <v>19</v>
      </c>
      <c r="F223" s="204" t="s">
        <v>1969</v>
      </c>
      <c r="G223" s="202"/>
      <c r="H223" s="205">
        <v>1.024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165</v>
      </c>
      <c r="AU223" s="211" t="s">
        <v>86</v>
      </c>
      <c r="AV223" s="14" t="s">
        <v>86</v>
      </c>
      <c r="AW223" s="14" t="s">
        <v>37</v>
      </c>
      <c r="AX223" s="14" t="s">
        <v>76</v>
      </c>
      <c r="AY223" s="211" t="s">
        <v>157</v>
      </c>
    </row>
    <row r="224" spans="2:51" s="14" customFormat="1" ht="10">
      <c r="B224" s="201"/>
      <c r="C224" s="202"/>
      <c r="D224" s="192" t="s">
        <v>165</v>
      </c>
      <c r="E224" s="203" t="s">
        <v>19</v>
      </c>
      <c r="F224" s="204" t="s">
        <v>1970</v>
      </c>
      <c r="G224" s="202"/>
      <c r="H224" s="205">
        <v>0.935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165</v>
      </c>
      <c r="AU224" s="211" t="s">
        <v>86</v>
      </c>
      <c r="AV224" s="14" t="s">
        <v>86</v>
      </c>
      <c r="AW224" s="14" t="s">
        <v>37</v>
      </c>
      <c r="AX224" s="14" t="s">
        <v>76</v>
      </c>
      <c r="AY224" s="211" t="s">
        <v>157</v>
      </c>
    </row>
    <row r="225" spans="2:51" s="14" customFormat="1" ht="10">
      <c r="B225" s="201"/>
      <c r="C225" s="202"/>
      <c r="D225" s="192" t="s">
        <v>165</v>
      </c>
      <c r="E225" s="203" t="s">
        <v>19</v>
      </c>
      <c r="F225" s="204" t="s">
        <v>1971</v>
      </c>
      <c r="G225" s="202"/>
      <c r="H225" s="205">
        <v>0.847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165</v>
      </c>
      <c r="AU225" s="211" t="s">
        <v>86</v>
      </c>
      <c r="AV225" s="14" t="s">
        <v>86</v>
      </c>
      <c r="AW225" s="14" t="s">
        <v>37</v>
      </c>
      <c r="AX225" s="14" t="s">
        <v>76</v>
      </c>
      <c r="AY225" s="211" t="s">
        <v>157</v>
      </c>
    </row>
    <row r="226" spans="2:51" s="14" customFormat="1" ht="10">
      <c r="B226" s="201"/>
      <c r="C226" s="202"/>
      <c r="D226" s="192" t="s">
        <v>165</v>
      </c>
      <c r="E226" s="203" t="s">
        <v>19</v>
      </c>
      <c r="F226" s="204" t="s">
        <v>1972</v>
      </c>
      <c r="G226" s="202"/>
      <c r="H226" s="205">
        <v>0.759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165</v>
      </c>
      <c r="AU226" s="211" t="s">
        <v>86</v>
      </c>
      <c r="AV226" s="14" t="s">
        <v>86</v>
      </c>
      <c r="AW226" s="14" t="s">
        <v>37</v>
      </c>
      <c r="AX226" s="14" t="s">
        <v>76</v>
      </c>
      <c r="AY226" s="211" t="s">
        <v>157</v>
      </c>
    </row>
    <row r="227" spans="2:51" s="14" customFormat="1" ht="10">
      <c r="B227" s="201"/>
      <c r="C227" s="202"/>
      <c r="D227" s="192" t="s">
        <v>165</v>
      </c>
      <c r="E227" s="203" t="s">
        <v>19</v>
      </c>
      <c r="F227" s="204" t="s">
        <v>1973</v>
      </c>
      <c r="G227" s="202"/>
      <c r="H227" s="205">
        <v>0.671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165</v>
      </c>
      <c r="AU227" s="211" t="s">
        <v>86</v>
      </c>
      <c r="AV227" s="14" t="s">
        <v>86</v>
      </c>
      <c r="AW227" s="14" t="s">
        <v>37</v>
      </c>
      <c r="AX227" s="14" t="s">
        <v>76</v>
      </c>
      <c r="AY227" s="211" t="s">
        <v>157</v>
      </c>
    </row>
    <row r="228" spans="2:51" s="14" customFormat="1" ht="10">
      <c r="B228" s="201"/>
      <c r="C228" s="202"/>
      <c r="D228" s="192" t="s">
        <v>165</v>
      </c>
      <c r="E228" s="203" t="s">
        <v>19</v>
      </c>
      <c r="F228" s="204" t="s">
        <v>1974</v>
      </c>
      <c r="G228" s="202"/>
      <c r="H228" s="205">
        <v>0.582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165</v>
      </c>
      <c r="AU228" s="211" t="s">
        <v>86</v>
      </c>
      <c r="AV228" s="14" t="s">
        <v>86</v>
      </c>
      <c r="AW228" s="14" t="s">
        <v>37</v>
      </c>
      <c r="AX228" s="14" t="s">
        <v>76</v>
      </c>
      <c r="AY228" s="211" t="s">
        <v>157</v>
      </c>
    </row>
    <row r="229" spans="2:51" s="14" customFormat="1" ht="10">
      <c r="B229" s="201"/>
      <c r="C229" s="202"/>
      <c r="D229" s="192" t="s">
        <v>165</v>
      </c>
      <c r="E229" s="203" t="s">
        <v>19</v>
      </c>
      <c r="F229" s="204" t="s">
        <v>1975</v>
      </c>
      <c r="G229" s="202"/>
      <c r="H229" s="205">
        <v>0.142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165</v>
      </c>
      <c r="AU229" s="211" t="s">
        <v>86</v>
      </c>
      <c r="AV229" s="14" t="s">
        <v>86</v>
      </c>
      <c r="AW229" s="14" t="s">
        <v>37</v>
      </c>
      <c r="AX229" s="14" t="s">
        <v>76</v>
      </c>
      <c r="AY229" s="211" t="s">
        <v>157</v>
      </c>
    </row>
    <row r="230" spans="2:51" s="14" customFormat="1" ht="10">
      <c r="B230" s="201"/>
      <c r="C230" s="202"/>
      <c r="D230" s="192" t="s">
        <v>165</v>
      </c>
      <c r="E230" s="203" t="s">
        <v>19</v>
      </c>
      <c r="F230" s="204" t="s">
        <v>1976</v>
      </c>
      <c r="G230" s="202"/>
      <c r="H230" s="205">
        <v>0.08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165</v>
      </c>
      <c r="AU230" s="211" t="s">
        <v>86</v>
      </c>
      <c r="AV230" s="14" t="s">
        <v>86</v>
      </c>
      <c r="AW230" s="14" t="s">
        <v>37</v>
      </c>
      <c r="AX230" s="14" t="s">
        <v>76</v>
      </c>
      <c r="AY230" s="211" t="s">
        <v>157</v>
      </c>
    </row>
    <row r="231" spans="2:51" s="16" customFormat="1" ht="10">
      <c r="B231" s="228"/>
      <c r="C231" s="229"/>
      <c r="D231" s="192" t="s">
        <v>165</v>
      </c>
      <c r="E231" s="230" t="s">
        <v>19</v>
      </c>
      <c r="F231" s="231" t="s">
        <v>190</v>
      </c>
      <c r="G231" s="229"/>
      <c r="H231" s="232">
        <v>9.717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165</v>
      </c>
      <c r="AU231" s="238" t="s">
        <v>86</v>
      </c>
      <c r="AV231" s="16" t="s">
        <v>173</v>
      </c>
      <c r="AW231" s="16" t="s">
        <v>37</v>
      </c>
      <c r="AX231" s="16" t="s">
        <v>76</v>
      </c>
      <c r="AY231" s="238" t="s">
        <v>157</v>
      </c>
    </row>
    <row r="232" spans="2:51" s="15" customFormat="1" ht="10">
      <c r="B232" s="217"/>
      <c r="C232" s="218"/>
      <c r="D232" s="192" t="s">
        <v>165</v>
      </c>
      <c r="E232" s="219" t="s">
        <v>19</v>
      </c>
      <c r="F232" s="220" t="s">
        <v>183</v>
      </c>
      <c r="G232" s="218"/>
      <c r="H232" s="221">
        <v>28.003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165</v>
      </c>
      <c r="AU232" s="227" t="s">
        <v>86</v>
      </c>
      <c r="AV232" s="15" t="s">
        <v>163</v>
      </c>
      <c r="AW232" s="15" t="s">
        <v>37</v>
      </c>
      <c r="AX232" s="15" t="s">
        <v>84</v>
      </c>
      <c r="AY232" s="227" t="s">
        <v>157</v>
      </c>
    </row>
    <row r="233" spans="1:65" s="2" customFormat="1" ht="14.4" customHeight="1">
      <c r="A233" s="36"/>
      <c r="B233" s="37"/>
      <c r="C233" s="176" t="s">
        <v>251</v>
      </c>
      <c r="D233" s="176" t="s">
        <v>159</v>
      </c>
      <c r="E233" s="177" t="s">
        <v>1749</v>
      </c>
      <c r="F233" s="178" t="s">
        <v>1750</v>
      </c>
      <c r="G233" s="179" t="s">
        <v>254</v>
      </c>
      <c r="H233" s="180">
        <v>10.003</v>
      </c>
      <c r="I233" s="181"/>
      <c r="J233" s="182">
        <f>ROUND(I233*H233,2)</f>
        <v>0</v>
      </c>
      <c r="K233" s="183"/>
      <c r="L233" s="41"/>
      <c r="M233" s="184" t="s">
        <v>19</v>
      </c>
      <c r="N233" s="185" t="s">
        <v>47</v>
      </c>
      <c r="O233" s="66"/>
      <c r="P233" s="186">
        <f>O233*H233</f>
        <v>0</v>
      </c>
      <c r="Q233" s="186">
        <v>2.47461</v>
      </c>
      <c r="R233" s="186">
        <f>Q233*H233</f>
        <v>24.753523830000002</v>
      </c>
      <c r="S233" s="186">
        <v>0</v>
      </c>
      <c r="T233" s="187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8" t="s">
        <v>163</v>
      </c>
      <c r="AT233" s="188" t="s">
        <v>159</v>
      </c>
      <c r="AU233" s="188" t="s">
        <v>86</v>
      </c>
      <c r="AY233" s="19" t="s">
        <v>157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19" t="s">
        <v>84</v>
      </c>
      <c r="BK233" s="189">
        <f>ROUND(I233*H233,2)</f>
        <v>0</v>
      </c>
      <c r="BL233" s="19" t="s">
        <v>163</v>
      </c>
      <c r="BM233" s="188" t="s">
        <v>1977</v>
      </c>
    </row>
    <row r="234" spans="1:47" s="2" customFormat="1" ht="10">
      <c r="A234" s="36"/>
      <c r="B234" s="37"/>
      <c r="C234" s="38"/>
      <c r="D234" s="212" t="s">
        <v>178</v>
      </c>
      <c r="E234" s="38"/>
      <c r="F234" s="213" t="s">
        <v>1752</v>
      </c>
      <c r="G234" s="38"/>
      <c r="H234" s="38"/>
      <c r="I234" s="214"/>
      <c r="J234" s="38"/>
      <c r="K234" s="38"/>
      <c r="L234" s="41"/>
      <c r="M234" s="215"/>
      <c r="N234" s="216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178</v>
      </c>
      <c r="AU234" s="19" t="s">
        <v>86</v>
      </c>
    </row>
    <row r="235" spans="2:51" s="13" customFormat="1" ht="10">
      <c r="B235" s="190"/>
      <c r="C235" s="191"/>
      <c r="D235" s="192" t="s">
        <v>165</v>
      </c>
      <c r="E235" s="193" t="s">
        <v>19</v>
      </c>
      <c r="F235" s="194" t="s">
        <v>343</v>
      </c>
      <c r="G235" s="191"/>
      <c r="H235" s="193" t="s">
        <v>19</v>
      </c>
      <c r="I235" s="195"/>
      <c r="J235" s="191"/>
      <c r="K235" s="191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165</v>
      </c>
      <c r="AU235" s="200" t="s">
        <v>86</v>
      </c>
      <c r="AV235" s="13" t="s">
        <v>84</v>
      </c>
      <c r="AW235" s="13" t="s">
        <v>37</v>
      </c>
      <c r="AX235" s="13" t="s">
        <v>76</v>
      </c>
      <c r="AY235" s="200" t="s">
        <v>157</v>
      </c>
    </row>
    <row r="236" spans="2:51" s="13" customFormat="1" ht="10">
      <c r="B236" s="190"/>
      <c r="C236" s="191"/>
      <c r="D236" s="192" t="s">
        <v>165</v>
      </c>
      <c r="E236" s="193" t="s">
        <v>19</v>
      </c>
      <c r="F236" s="194" t="s">
        <v>1713</v>
      </c>
      <c r="G236" s="191"/>
      <c r="H236" s="193" t="s">
        <v>19</v>
      </c>
      <c r="I236" s="195"/>
      <c r="J236" s="191"/>
      <c r="K236" s="191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165</v>
      </c>
      <c r="AU236" s="200" t="s">
        <v>86</v>
      </c>
      <c r="AV236" s="13" t="s">
        <v>84</v>
      </c>
      <c r="AW236" s="13" t="s">
        <v>37</v>
      </c>
      <c r="AX236" s="13" t="s">
        <v>76</v>
      </c>
      <c r="AY236" s="200" t="s">
        <v>157</v>
      </c>
    </row>
    <row r="237" spans="2:51" s="14" customFormat="1" ht="10">
      <c r="B237" s="201"/>
      <c r="C237" s="202"/>
      <c r="D237" s="192" t="s">
        <v>165</v>
      </c>
      <c r="E237" s="203" t="s">
        <v>19</v>
      </c>
      <c r="F237" s="204" t="s">
        <v>1978</v>
      </c>
      <c r="G237" s="202"/>
      <c r="H237" s="205">
        <v>9.783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165</v>
      </c>
      <c r="AU237" s="211" t="s">
        <v>86</v>
      </c>
      <c r="AV237" s="14" t="s">
        <v>86</v>
      </c>
      <c r="AW237" s="14" t="s">
        <v>37</v>
      </c>
      <c r="AX237" s="14" t="s">
        <v>76</v>
      </c>
      <c r="AY237" s="211" t="s">
        <v>157</v>
      </c>
    </row>
    <row r="238" spans="2:51" s="14" customFormat="1" ht="10">
      <c r="B238" s="201"/>
      <c r="C238" s="202"/>
      <c r="D238" s="192" t="s">
        <v>165</v>
      </c>
      <c r="E238" s="203" t="s">
        <v>19</v>
      </c>
      <c r="F238" s="204" t="s">
        <v>1979</v>
      </c>
      <c r="G238" s="202"/>
      <c r="H238" s="205">
        <v>0.22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165</v>
      </c>
      <c r="AU238" s="211" t="s">
        <v>86</v>
      </c>
      <c r="AV238" s="14" t="s">
        <v>86</v>
      </c>
      <c r="AW238" s="14" t="s">
        <v>37</v>
      </c>
      <c r="AX238" s="14" t="s">
        <v>76</v>
      </c>
      <c r="AY238" s="211" t="s">
        <v>157</v>
      </c>
    </row>
    <row r="239" spans="2:51" s="15" customFormat="1" ht="10">
      <c r="B239" s="217"/>
      <c r="C239" s="218"/>
      <c r="D239" s="192" t="s">
        <v>165</v>
      </c>
      <c r="E239" s="219" t="s">
        <v>19</v>
      </c>
      <c r="F239" s="220" t="s">
        <v>183</v>
      </c>
      <c r="G239" s="218"/>
      <c r="H239" s="221">
        <v>10.003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165</v>
      </c>
      <c r="AU239" s="227" t="s">
        <v>86</v>
      </c>
      <c r="AV239" s="15" t="s">
        <v>163</v>
      </c>
      <c r="AW239" s="15" t="s">
        <v>37</v>
      </c>
      <c r="AX239" s="15" t="s">
        <v>84</v>
      </c>
      <c r="AY239" s="227" t="s">
        <v>157</v>
      </c>
    </row>
    <row r="240" spans="1:65" s="2" customFormat="1" ht="14.4" customHeight="1">
      <c r="A240" s="36"/>
      <c r="B240" s="37"/>
      <c r="C240" s="176" t="s">
        <v>261</v>
      </c>
      <c r="D240" s="176" t="s">
        <v>159</v>
      </c>
      <c r="E240" s="177" t="s">
        <v>467</v>
      </c>
      <c r="F240" s="178" t="s">
        <v>468</v>
      </c>
      <c r="G240" s="179" t="s">
        <v>176</v>
      </c>
      <c r="H240" s="180">
        <v>16.933</v>
      </c>
      <c r="I240" s="181"/>
      <c r="J240" s="182">
        <f>ROUND(I240*H240,2)</f>
        <v>0</v>
      </c>
      <c r="K240" s="183"/>
      <c r="L240" s="41"/>
      <c r="M240" s="184" t="s">
        <v>19</v>
      </c>
      <c r="N240" s="185" t="s">
        <v>47</v>
      </c>
      <c r="O240" s="66"/>
      <c r="P240" s="186">
        <f>O240*H240</f>
        <v>0</v>
      </c>
      <c r="Q240" s="186">
        <v>0.00247</v>
      </c>
      <c r="R240" s="186">
        <f>Q240*H240</f>
        <v>0.04182451</v>
      </c>
      <c r="S240" s="186">
        <v>0</v>
      </c>
      <c r="T240" s="187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8" t="s">
        <v>163</v>
      </c>
      <c r="AT240" s="188" t="s">
        <v>159</v>
      </c>
      <c r="AU240" s="188" t="s">
        <v>86</v>
      </c>
      <c r="AY240" s="19" t="s">
        <v>157</v>
      </c>
      <c r="BE240" s="189">
        <f>IF(N240="základní",J240,0)</f>
        <v>0</v>
      </c>
      <c r="BF240" s="189">
        <f>IF(N240="snížená",J240,0)</f>
        <v>0</v>
      </c>
      <c r="BG240" s="189">
        <f>IF(N240="zákl. přenesená",J240,0)</f>
        <v>0</v>
      </c>
      <c r="BH240" s="189">
        <f>IF(N240="sníž. přenesená",J240,0)</f>
        <v>0</v>
      </c>
      <c r="BI240" s="189">
        <f>IF(N240="nulová",J240,0)</f>
        <v>0</v>
      </c>
      <c r="BJ240" s="19" t="s">
        <v>84</v>
      </c>
      <c r="BK240" s="189">
        <f>ROUND(I240*H240,2)</f>
        <v>0</v>
      </c>
      <c r="BL240" s="19" t="s">
        <v>163</v>
      </c>
      <c r="BM240" s="188" t="s">
        <v>1980</v>
      </c>
    </row>
    <row r="241" spans="1:47" s="2" customFormat="1" ht="10">
      <c r="A241" s="36"/>
      <c r="B241" s="37"/>
      <c r="C241" s="38"/>
      <c r="D241" s="212" t="s">
        <v>178</v>
      </c>
      <c r="E241" s="38"/>
      <c r="F241" s="213" t="s">
        <v>470</v>
      </c>
      <c r="G241" s="38"/>
      <c r="H241" s="38"/>
      <c r="I241" s="214"/>
      <c r="J241" s="38"/>
      <c r="K241" s="38"/>
      <c r="L241" s="41"/>
      <c r="M241" s="215"/>
      <c r="N241" s="216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178</v>
      </c>
      <c r="AU241" s="19" t="s">
        <v>86</v>
      </c>
    </row>
    <row r="242" spans="2:51" s="13" customFormat="1" ht="10">
      <c r="B242" s="190"/>
      <c r="C242" s="191"/>
      <c r="D242" s="192" t="s">
        <v>165</v>
      </c>
      <c r="E242" s="193" t="s">
        <v>19</v>
      </c>
      <c r="F242" s="194" t="s">
        <v>343</v>
      </c>
      <c r="G242" s="191"/>
      <c r="H242" s="193" t="s">
        <v>19</v>
      </c>
      <c r="I242" s="195"/>
      <c r="J242" s="191"/>
      <c r="K242" s="191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165</v>
      </c>
      <c r="AU242" s="200" t="s">
        <v>86</v>
      </c>
      <c r="AV242" s="13" t="s">
        <v>84</v>
      </c>
      <c r="AW242" s="13" t="s">
        <v>37</v>
      </c>
      <c r="AX242" s="13" t="s">
        <v>76</v>
      </c>
      <c r="AY242" s="200" t="s">
        <v>157</v>
      </c>
    </row>
    <row r="243" spans="2:51" s="13" customFormat="1" ht="10">
      <c r="B243" s="190"/>
      <c r="C243" s="191"/>
      <c r="D243" s="192" t="s">
        <v>165</v>
      </c>
      <c r="E243" s="193" t="s">
        <v>19</v>
      </c>
      <c r="F243" s="194" t="s">
        <v>1888</v>
      </c>
      <c r="G243" s="191"/>
      <c r="H243" s="193" t="s">
        <v>19</v>
      </c>
      <c r="I243" s="195"/>
      <c r="J243" s="191"/>
      <c r="K243" s="191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165</v>
      </c>
      <c r="AU243" s="200" t="s">
        <v>86</v>
      </c>
      <c r="AV243" s="13" t="s">
        <v>84</v>
      </c>
      <c r="AW243" s="13" t="s">
        <v>37</v>
      </c>
      <c r="AX243" s="13" t="s">
        <v>76</v>
      </c>
      <c r="AY243" s="200" t="s">
        <v>157</v>
      </c>
    </row>
    <row r="244" spans="2:51" s="13" customFormat="1" ht="10">
      <c r="B244" s="190"/>
      <c r="C244" s="191"/>
      <c r="D244" s="192" t="s">
        <v>165</v>
      </c>
      <c r="E244" s="193" t="s">
        <v>19</v>
      </c>
      <c r="F244" s="194" t="s">
        <v>1713</v>
      </c>
      <c r="G244" s="191"/>
      <c r="H244" s="193" t="s">
        <v>19</v>
      </c>
      <c r="I244" s="195"/>
      <c r="J244" s="191"/>
      <c r="K244" s="191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165</v>
      </c>
      <c r="AU244" s="200" t="s">
        <v>86</v>
      </c>
      <c r="AV244" s="13" t="s">
        <v>84</v>
      </c>
      <c r="AW244" s="13" t="s">
        <v>37</v>
      </c>
      <c r="AX244" s="13" t="s">
        <v>76</v>
      </c>
      <c r="AY244" s="200" t="s">
        <v>157</v>
      </c>
    </row>
    <row r="245" spans="2:51" s="13" customFormat="1" ht="10">
      <c r="B245" s="190"/>
      <c r="C245" s="191"/>
      <c r="D245" s="192" t="s">
        <v>165</v>
      </c>
      <c r="E245" s="193" t="s">
        <v>19</v>
      </c>
      <c r="F245" s="194" t="s">
        <v>1888</v>
      </c>
      <c r="G245" s="191"/>
      <c r="H245" s="193" t="s">
        <v>19</v>
      </c>
      <c r="I245" s="195"/>
      <c r="J245" s="191"/>
      <c r="K245" s="191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165</v>
      </c>
      <c r="AU245" s="200" t="s">
        <v>86</v>
      </c>
      <c r="AV245" s="13" t="s">
        <v>84</v>
      </c>
      <c r="AW245" s="13" t="s">
        <v>37</v>
      </c>
      <c r="AX245" s="13" t="s">
        <v>76</v>
      </c>
      <c r="AY245" s="200" t="s">
        <v>157</v>
      </c>
    </row>
    <row r="246" spans="2:51" s="14" customFormat="1" ht="10">
      <c r="B246" s="201"/>
      <c r="C246" s="202"/>
      <c r="D246" s="192" t="s">
        <v>165</v>
      </c>
      <c r="E246" s="203" t="s">
        <v>19</v>
      </c>
      <c r="F246" s="204" t="s">
        <v>1981</v>
      </c>
      <c r="G246" s="202"/>
      <c r="H246" s="205">
        <v>5.656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165</v>
      </c>
      <c r="AU246" s="211" t="s">
        <v>86</v>
      </c>
      <c r="AV246" s="14" t="s">
        <v>86</v>
      </c>
      <c r="AW246" s="14" t="s">
        <v>37</v>
      </c>
      <c r="AX246" s="14" t="s">
        <v>76</v>
      </c>
      <c r="AY246" s="211" t="s">
        <v>157</v>
      </c>
    </row>
    <row r="247" spans="2:51" s="14" customFormat="1" ht="10">
      <c r="B247" s="201"/>
      <c r="C247" s="202"/>
      <c r="D247" s="192" t="s">
        <v>165</v>
      </c>
      <c r="E247" s="203" t="s">
        <v>19</v>
      </c>
      <c r="F247" s="204" t="s">
        <v>1982</v>
      </c>
      <c r="G247" s="202"/>
      <c r="H247" s="205">
        <v>9.972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165</v>
      </c>
      <c r="AU247" s="211" t="s">
        <v>86</v>
      </c>
      <c r="AV247" s="14" t="s">
        <v>86</v>
      </c>
      <c r="AW247" s="14" t="s">
        <v>37</v>
      </c>
      <c r="AX247" s="14" t="s">
        <v>76</v>
      </c>
      <c r="AY247" s="211" t="s">
        <v>157</v>
      </c>
    </row>
    <row r="248" spans="2:51" s="13" customFormat="1" ht="10">
      <c r="B248" s="190"/>
      <c r="C248" s="191"/>
      <c r="D248" s="192" t="s">
        <v>165</v>
      </c>
      <c r="E248" s="193" t="s">
        <v>19</v>
      </c>
      <c r="F248" s="194" t="s">
        <v>1713</v>
      </c>
      <c r="G248" s="191"/>
      <c r="H248" s="193" t="s">
        <v>19</v>
      </c>
      <c r="I248" s="195"/>
      <c r="J248" s="191"/>
      <c r="K248" s="191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165</v>
      </c>
      <c r="AU248" s="200" t="s">
        <v>86</v>
      </c>
      <c r="AV248" s="13" t="s">
        <v>84</v>
      </c>
      <c r="AW248" s="13" t="s">
        <v>37</v>
      </c>
      <c r="AX248" s="13" t="s">
        <v>76</v>
      </c>
      <c r="AY248" s="200" t="s">
        <v>157</v>
      </c>
    </row>
    <row r="249" spans="2:51" s="14" customFormat="1" ht="10">
      <c r="B249" s="201"/>
      <c r="C249" s="202"/>
      <c r="D249" s="192" t="s">
        <v>165</v>
      </c>
      <c r="E249" s="203" t="s">
        <v>19</v>
      </c>
      <c r="F249" s="204" t="s">
        <v>1983</v>
      </c>
      <c r="G249" s="202"/>
      <c r="H249" s="205">
        <v>1.305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165</v>
      </c>
      <c r="AU249" s="211" t="s">
        <v>86</v>
      </c>
      <c r="AV249" s="14" t="s">
        <v>86</v>
      </c>
      <c r="AW249" s="14" t="s">
        <v>37</v>
      </c>
      <c r="AX249" s="14" t="s">
        <v>76</v>
      </c>
      <c r="AY249" s="211" t="s">
        <v>157</v>
      </c>
    </row>
    <row r="250" spans="2:51" s="15" customFormat="1" ht="10">
      <c r="B250" s="217"/>
      <c r="C250" s="218"/>
      <c r="D250" s="192" t="s">
        <v>165</v>
      </c>
      <c r="E250" s="219" t="s">
        <v>19</v>
      </c>
      <c r="F250" s="220" t="s">
        <v>183</v>
      </c>
      <c r="G250" s="218"/>
      <c r="H250" s="221">
        <v>16.933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165</v>
      </c>
      <c r="AU250" s="227" t="s">
        <v>86</v>
      </c>
      <c r="AV250" s="15" t="s">
        <v>163</v>
      </c>
      <c r="AW250" s="15" t="s">
        <v>37</v>
      </c>
      <c r="AX250" s="15" t="s">
        <v>84</v>
      </c>
      <c r="AY250" s="227" t="s">
        <v>157</v>
      </c>
    </row>
    <row r="251" spans="1:65" s="2" customFormat="1" ht="14.4" customHeight="1">
      <c r="A251" s="36"/>
      <c r="B251" s="37"/>
      <c r="C251" s="176" t="s">
        <v>284</v>
      </c>
      <c r="D251" s="176" t="s">
        <v>159</v>
      </c>
      <c r="E251" s="177" t="s">
        <v>475</v>
      </c>
      <c r="F251" s="178" t="s">
        <v>476</v>
      </c>
      <c r="G251" s="179" t="s">
        <v>176</v>
      </c>
      <c r="H251" s="180">
        <v>16.933</v>
      </c>
      <c r="I251" s="181"/>
      <c r="J251" s="182">
        <f>ROUND(I251*H251,2)</f>
        <v>0</v>
      </c>
      <c r="K251" s="183"/>
      <c r="L251" s="41"/>
      <c r="M251" s="184" t="s">
        <v>19</v>
      </c>
      <c r="N251" s="185" t="s">
        <v>47</v>
      </c>
      <c r="O251" s="66"/>
      <c r="P251" s="186">
        <f>O251*H251</f>
        <v>0</v>
      </c>
      <c r="Q251" s="186">
        <v>0</v>
      </c>
      <c r="R251" s="186">
        <f>Q251*H251</f>
        <v>0</v>
      </c>
      <c r="S251" s="186">
        <v>0</v>
      </c>
      <c r="T251" s="18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8" t="s">
        <v>163</v>
      </c>
      <c r="AT251" s="188" t="s">
        <v>159</v>
      </c>
      <c r="AU251" s="188" t="s">
        <v>86</v>
      </c>
      <c r="AY251" s="19" t="s">
        <v>157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9" t="s">
        <v>84</v>
      </c>
      <c r="BK251" s="189">
        <f>ROUND(I251*H251,2)</f>
        <v>0</v>
      </c>
      <c r="BL251" s="19" t="s">
        <v>163</v>
      </c>
      <c r="BM251" s="188" t="s">
        <v>1984</v>
      </c>
    </row>
    <row r="252" spans="1:47" s="2" customFormat="1" ht="10">
      <c r="A252" s="36"/>
      <c r="B252" s="37"/>
      <c r="C252" s="38"/>
      <c r="D252" s="212" t="s">
        <v>178</v>
      </c>
      <c r="E252" s="38"/>
      <c r="F252" s="213" t="s">
        <v>478</v>
      </c>
      <c r="G252" s="38"/>
      <c r="H252" s="38"/>
      <c r="I252" s="214"/>
      <c r="J252" s="38"/>
      <c r="K252" s="38"/>
      <c r="L252" s="41"/>
      <c r="M252" s="215"/>
      <c r="N252" s="216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178</v>
      </c>
      <c r="AU252" s="19" t="s">
        <v>86</v>
      </c>
    </row>
    <row r="253" spans="2:51" s="13" customFormat="1" ht="10">
      <c r="B253" s="190"/>
      <c r="C253" s="191"/>
      <c r="D253" s="192" t="s">
        <v>165</v>
      </c>
      <c r="E253" s="193" t="s">
        <v>19</v>
      </c>
      <c r="F253" s="194" t="s">
        <v>343</v>
      </c>
      <c r="G253" s="191"/>
      <c r="H253" s="193" t="s">
        <v>19</v>
      </c>
      <c r="I253" s="195"/>
      <c r="J253" s="191"/>
      <c r="K253" s="191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165</v>
      </c>
      <c r="AU253" s="200" t="s">
        <v>86</v>
      </c>
      <c r="AV253" s="13" t="s">
        <v>84</v>
      </c>
      <c r="AW253" s="13" t="s">
        <v>37</v>
      </c>
      <c r="AX253" s="13" t="s">
        <v>76</v>
      </c>
      <c r="AY253" s="200" t="s">
        <v>157</v>
      </c>
    </row>
    <row r="254" spans="2:51" s="13" customFormat="1" ht="10">
      <c r="B254" s="190"/>
      <c r="C254" s="191"/>
      <c r="D254" s="192" t="s">
        <v>165</v>
      </c>
      <c r="E254" s="193" t="s">
        <v>19</v>
      </c>
      <c r="F254" s="194" t="s">
        <v>1888</v>
      </c>
      <c r="G254" s="191"/>
      <c r="H254" s="193" t="s">
        <v>19</v>
      </c>
      <c r="I254" s="195"/>
      <c r="J254" s="191"/>
      <c r="K254" s="191"/>
      <c r="L254" s="196"/>
      <c r="M254" s="197"/>
      <c r="N254" s="198"/>
      <c r="O254" s="198"/>
      <c r="P254" s="198"/>
      <c r="Q254" s="198"/>
      <c r="R254" s="198"/>
      <c r="S254" s="198"/>
      <c r="T254" s="199"/>
      <c r="AT254" s="200" t="s">
        <v>165</v>
      </c>
      <c r="AU254" s="200" t="s">
        <v>86</v>
      </c>
      <c r="AV254" s="13" t="s">
        <v>84</v>
      </c>
      <c r="AW254" s="13" t="s">
        <v>37</v>
      </c>
      <c r="AX254" s="13" t="s">
        <v>76</v>
      </c>
      <c r="AY254" s="200" t="s">
        <v>157</v>
      </c>
    </row>
    <row r="255" spans="2:51" s="13" customFormat="1" ht="10">
      <c r="B255" s="190"/>
      <c r="C255" s="191"/>
      <c r="D255" s="192" t="s">
        <v>165</v>
      </c>
      <c r="E255" s="193" t="s">
        <v>19</v>
      </c>
      <c r="F255" s="194" t="s">
        <v>1713</v>
      </c>
      <c r="G255" s="191"/>
      <c r="H255" s="193" t="s">
        <v>19</v>
      </c>
      <c r="I255" s="195"/>
      <c r="J255" s="191"/>
      <c r="K255" s="191"/>
      <c r="L255" s="196"/>
      <c r="M255" s="197"/>
      <c r="N255" s="198"/>
      <c r="O255" s="198"/>
      <c r="P255" s="198"/>
      <c r="Q255" s="198"/>
      <c r="R255" s="198"/>
      <c r="S255" s="198"/>
      <c r="T255" s="199"/>
      <c r="AT255" s="200" t="s">
        <v>165</v>
      </c>
      <c r="AU255" s="200" t="s">
        <v>86</v>
      </c>
      <c r="AV255" s="13" t="s">
        <v>84</v>
      </c>
      <c r="AW255" s="13" t="s">
        <v>37</v>
      </c>
      <c r="AX255" s="13" t="s">
        <v>76</v>
      </c>
      <c r="AY255" s="200" t="s">
        <v>157</v>
      </c>
    </row>
    <row r="256" spans="2:51" s="14" customFormat="1" ht="10">
      <c r="B256" s="201"/>
      <c r="C256" s="202"/>
      <c r="D256" s="192" t="s">
        <v>165</v>
      </c>
      <c r="E256" s="203" t="s">
        <v>19</v>
      </c>
      <c r="F256" s="204" t="s">
        <v>1985</v>
      </c>
      <c r="G256" s="202"/>
      <c r="H256" s="205">
        <v>16.933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165</v>
      </c>
      <c r="AU256" s="211" t="s">
        <v>86</v>
      </c>
      <c r="AV256" s="14" t="s">
        <v>86</v>
      </c>
      <c r="AW256" s="14" t="s">
        <v>37</v>
      </c>
      <c r="AX256" s="14" t="s">
        <v>84</v>
      </c>
      <c r="AY256" s="211" t="s">
        <v>157</v>
      </c>
    </row>
    <row r="257" spans="1:65" s="2" customFormat="1" ht="14.4" customHeight="1">
      <c r="A257" s="36"/>
      <c r="B257" s="37"/>
      <c r="C257" s="176" t="s">
        <v>8</v>
      </c>
      <c r="D257" s="176" t="s">
        <v>159</v>
      </c>
      <c r="E257" s="177" t="s">
        <v>481</v>
      </c>
      <c r="F257" s="178" t="s">
        <v>482</v>
      </c>
      <c r="G257" s="179" t="s">
        <v>483</v>
      </c>
      <c r="H257" s="180">
        <v>1.4</v>
      </c>
      <c r="I257" s="181"/>
      <c r="J257" s="182">
        <f>ROUND(I257*H257,2)</f>
        <v>0</v>
      </c>
      <c r="K257" s="183"/>
      <c r="L257" s="41"/>
      <c r="M257" s="184" t="s">
        <v>19</v>
      </c>
      <c r="N257" s="185" t="s">
        <v>47</v>
      </c>
      <c r="O257" s="66"/>
      <c r="P257" s="186">
        <f>O257*H257</f>
        <v>0</v>
      </c>
      <c r="Q257" s="186">
        <v>1.06062</v>
      </c>
      <c r="R257" s="186">
        <f>Q257*H257</f>
        <v>1.4848679999999999</v>
      </c>
      <c r="S257" s="186">
        <v>0</v>
      </c>
      <c r="T257" s="187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8" t="s">
        <v>163</v>
      </c>
      <c r="AT257" s="188" t="s">
        <v>159</v>
      </c>
      <c r="AU257" s="188" t="s">
        <v>86</v>
      </c>
      <c r="AY257" s="19" t="s">
        <v>157</v>
      </c>
      <c r="BE257" s="189">
        <f>IF(N257="základní",J257,0)</f>
        <v>0</v>
      </c>
      <c r="BF257" s="189">
        <f>IF(N257="snížená",J257,0)</f>
        <v>0</v>
      </c>
      <c r="BG257" s="189">
        <f>IF(N257="zákl. přenesená",J257,0)</f>
        <v>0</v>
      </c>
      <c r="BH257" s="189">
        <f>IF(N257="sníž. přenesená",J257,0)</f>
        <v>0</v>
      </c>
      <c r="BI257" s="189">
        <f>IF(N257="nulová",J257,0)</f>
        <v>0</v>
      </c>
      <c r="BJ257" s="19" t="s">
        <v>84</v>
      </c>
      <c r="BK257" s="189">
        <f>ROUND(I257*H257,2)</f>
        <v>0</v>
      </c>
      <c r="BL257" s="19" t="s">
        <v>163</v>
      </c>
      <c r="BM257" s="188" t="s">
        <v>1986</v>
      </c>
    </row>
    <row r="258" spans="1:47" s="2" customFormat="1" ht="10">
      <c r="A258" s="36"/>
      <c r="B258" s="37"/>
      <c r="C258" s="38"/>
      <c r="D258" s="212" t="s">
        <v>178</v>
      </c>
      <c r="E258" s="38"/>
      <c r="F258" s="213" t="s">
        <v>485</v>
      </c>
      <c r="G258" s="38"/>
      <c r="H258" s="38"/>
      <c r="I258" s="214"/>
      <c r="J258" s="38"/>
      <c r="K258" s="38"/>
      <c r="L258" s="41"/>
      <c r="M258" s="215"/>
      <c r="N258" s="216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178</v>
      </c>
      <c r="AU258" s="19" t="s">
        <v>86</v>
      </c>
    </row>
    <row r="259" spans="2:51" s="13" customFormat="1" ht="10">
      <c r="B259" s="190"/>
      <c r="C259" s="191"/>
      <c r="D259" s="192" t="s">
        <v>165</v>
      </c>
      <c r="E259" s="193" t="s">
        <v>19</v>
      </c>
      <c r="F259" s="194" t="s">
        <v>343</v>
      </c>
      <c r="G259" s="191"/>
      <c r="H259" s="193" t="s">
        <v>19</v>
      </c>
      <c r="I259" s="195"/>
      <c r="J259" s="191"/>
      <c r="K259" s="191"/>
      <c r="L259" s="196"/>
      <c r="M259" s="197"/>
      <c r="N259" s="198"/>
      <c r="O259" s="198"/>
      <c r="P259" s="198"/>
      <c r="Q259" s="198"/>
      <c r="R259" s="198"/>
      <c r="S259" s="198"/>
      <c r="T259" s="199"/>
      <c r="AT259" s="200" t="s">
        <v>165</v>
      </c>
      <c r="AU259" s="200" t="s">
        <v>86</v>
      </c>
      <c r="AV259" s="13" t="s">
        <v>84</v>
      </c>
      <c r="AW259" s="13" t="s">
        <v>37</v>
      </c>
      <c r="AX259" s="13" t="s">
        <v>76</v>
      </c>
      <c r="AY259" s="200" t="s">
        <v>157</v>
      </c>
    </row>
    <row r="260" spans="2:51" s="13" customFormat="1" ht="10">
      <c r="B260" s="190"/>
      <c r="C260" s="191"/>
      <c r="D260" s="192" t="s">
        <v>165</v>
      </c>
      <c r="E260" s="193" t="s">
        <v>19</v>
      </c>
      <c r="F260" s="194" t="s">
        <v>1713</v>
      </c>
      <c r="G260" s="191"/>
      <c r="H260" s="193" t="s">
        <v>19</v>
      </c>
      <c r="I260" s="195"/>
      <c r="J260" s="191"/>
      <c r="K260" s="191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165</v>
      </c>
      <c r="AU260" s="200" t="s">
        <v>86</v>
      </c>
      <c r="AV260" s="13" t="s">
        <v>84</v>
      </c>
      <c r="AW260" s="13" t="s">
        <v>37</v>
      </c>
      <c r="AX260" s="13" t="s">
        <v>76</v>
      </c>
      <c r="AY260" s="200" t="s">
        <v>157</v>
      </c>
    </row>
    <row r="261" spans="2:51" s="13" customFormat="1" ht="10">
      <c r="B261" s="190"/>
      <c r="C261" s="191"/>
      <c r="D261" s="192" t="s">
        <v>165</v>
      </c>
      <c r="E261" s="193" t="s">
        <v>19</v>
      </c>
      <c r="F261" s="194" t="s">
        <v>1762</v>
      </c>
      <c r="G261" s="191"/>
      <c r="H261" s="193" t="s">
        <v>19</v>
      </c>
      <c r="I261" s="195"/>
      <c r="J261" s="191"/>
      <c r="K261" s="191"/>
      <c r="L261" s="196"/>
      <c r="M261" s="197"/>
      <c r="N261" s="198"/>
      <c r="O261" s="198"/>
      <c r="P261" s="198"/>
      <c r="Q261" s="198"/>
      <c r="R261" s="198"/>
      <c r="S261" s="198"/>
      <c r="T261" s="199"/>
      <c r="AT261" s="200" t="s">
        <v>165</v>
      </c>
      <c r="AU261" s="200" t="s">
        <v>86</v>
      </c>
      <c r="AV261" s="13" t="s">
        <v>84</v>
      </c>
      <c r="AW261" s="13" t="s">
        <v>37</v>
      </c>
      <c r="AX261" s="13" t="s">
        <v>76</v>
      </c>
      <c r="AY261" s="200" t="s">
        <v>157</v>
      </c>
    </row>
    <row r="262" spans="2:51" s="14" customFormat="1" ht="10">
      <c r="B262" s="201"/>
      <c r="C262" s="202"/>
      <c r="D262" s="192" t="s">
        <v>165</v>
      </c>
      <c r="E262" s="203" t="s">
        <v>19</v>
      </c>
      <c r="F262" s="204" t="s">
        <v>1987</v>
      </c>
      <c r="G262" s="202"/>
      <c r="H262" s="205">
        <v>1.4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165</v>
      </c>
      <c r="AU262" s="211" t="s">
        <v>86</v>
      </c>
      <c r="AV262" s="14" t="s">
        <v>86</v>
      </c>
      <c r="AW262" s="14" t="s">
        <v>37</v>
      </c>
      <c r="AX262" s="14" t="s">
        <v>84</v>
      </c>
      <c r="AY262" s="211" t="s">
        <v>157</v>
      </c>
    </row>
    <row r="263" spans="1:65" s="2" customFormat="1" ht="14.4" customHeight="1">
      <c r="A263" s="36"/>
      <c r="B263" s="37"/>
      <c r="C263" s="176" t="s">
        <v>310</v>
      </c>
      <c r="D263" s="176" t="s">
        <v>159</v>
      </c>
      <c r="E263" s="177" t="s">
        <v>1988</v>
      </c>
      <c r="F263" s="178" t="s">
        <v>1989</v>
      </c>
      <c r="G263" s="179" t="s">
        <v>483</v>
      </c>
      <c r="H263" s="180">
        <v>1.896</v>
      </c>
      <c r="I263" s="181"/>
      <c r="J263" s="182">
        <f>ROUND(I263*H263,2)</f>
        <v>0</v>
      </c>
      <c r="K263" s="183"/>
      <c r="L263" s="41"/>
      <c r="M263" s="184" t="s">
        <v>19</v>
      </c>
      <c r="N263" s="185" t="s">
        <v>47</v>
      </c>
      <c r="O263" s="66"/>
      <c r="P263" s="186">
        <f>O263*H263</f>
        <v>0</v>
      </c>
      <c r="Q263" s="186">
        <v>1.06277</v>
      </c>
      <c r="R263" s="186">
        <f>Q263*H263</f>
        <v>2.01501192</v>
      </c>
      <c r="S263" s="186">
        <v>0</v>
      </c>
      <c r="T263" s="187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8" t="s">
        <v>163</v>
      </c>
      <c r="AT263" s="188" t="s">
        <v>159</v>
      </c>
      <c r="AU263" s="188" t="s">
        <v>86</v>
      </c>
      <c r="AY263" s="19" t="s">
        <v>157</v>
      </c>
      <c r="BE263" s="189">
        <f>IF(N263="základní",J263,0)</f>
        <v>0</v>
      </c>
      <c r="BF263" s="189">
        <f>IF(N263="snížená",J263,0)</f>
        <v>0</v>
      </c>
      <c r="BG263" s="189">
        <f>IF(N263="zákl. přenesená",J263,0)</f>
        <v>0</v>
      </c>
      <c r="BH263" s="189">
        <f>IF(N263="sníž. přenesená",J263,0)</f>
        <v>0</v>
      </c>
      <c r="BI263" s="189">
        <f>IF(N263="nulová",J263,0)</f>
        <v>0</v>
      </c>
      <c r="BJ263" s="19" t="s">
        <v>84</v>
      </c>
      <c r="BK263" s="189">
        <f>ROUND(I263*H263,2)</f>
        <v>0</v>
      </c>
      <c r="BL263" s="19" t="s">
        <v>163</v>
      </c>
      <c r="BM263" s="188" t="s">
        <v>1990</v>
      </c>
    </row>
    <row r="264" spans="1:47" s="2" customFormat="1" ht="10">
      <c r="A264" s="36"/>
      <c r="B264" s="37"/>
      <c r="C264" s="38"/>
      <c r="D264" s="212" t="s">
        <v>178</v>
      </c>
      <c r="E264" s="38"/>
      <c r="F264" s="213" t="s">
        <v>1991</v>
      </c>
      <c r="G264" s="38"/>
      <c r="H264" s="38"/>
      <c r="I264" s="214"/>
      <c r="J264" s="38"/>
      <c r="K264" s="38"/>
      <c r="L264" s="41"/>
      <c r="M264" s="215"/>
      <c r="N264" s="216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178</v>
      </c>
      <c r="AU264" s="19" t="s">
        <v>86</v>
      </c>
    </row>
    <row r="265" spans="2:51" s="13" customFormat="1" ht="10">
      <c r="B265" s="190"/>
      <c r="C265" s="191"/>
      <c r="D265" s="192" t="s">
        <v>165</v>
      </c>
      <c r="E265" s="193" t="s">
        <v>19</v>
      </c>
      <c r="F265" s="194" t="s">
        <v>343</v>
      </c>
      <c r="G265" s="191"/>
      <c r="H265" s="193" t="s">
        <v>19</v>
      </c>
      <c r="I265" s="195"/>
      <c r="J265" s="191"/>
      <c r="K265" s="191"/>
      <c r="L265" s="196"/>
      <c r="M265" s="197"/>
      <c r="N265" s="198"/>
      <c r="O265" s="198"/>
      <c r="P265" s="198"/>
      <c r="Q265" s="198"/>
      <c r="R265" s="198"/>
      <c r="S265" s="198"/>
      <c r="T265" s="199"/>
      <c r="AT265" s="200" t="s">
        <v>165</v>
      </c>
      <c r="AU265" s="200" t="s">
        <v>86</v>
      </c>
      <c r="AV265" s="13" t="s">
        <v>84</v>
      </c>
      <c r="AW265" s="13" t="s">
        <v>37</v>
      </c>
      <c r="AX265" s="13" t="s">
        <v>76</v>
      </c>
      <c r="AY265" s="200" t="s">
        <v>157</v>
      </c>
    </row>
    <row r="266" spans="2:51" s="13" customFormat="1" ht="10">
      <c r="B266" s="190"/>
      <c r="C266" s="191"/>
      <c r="D266" s="192" t="s">
        <v>165</v>
      </c>
      <c r="E266" s="193" t="s">
        <v>19</v>
      </c>
      <c r="F266" s="194" t="s">
        <v>1888</v>
      </c>
      <c r="G266" s="191"/>
      <c r="H266" s="193" t="s">
        <v>19</v>
      </c>
      <c r="I266" s="195"/>
      <c r="J266" s="191"/>
      <c r="K266" s="191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165</v>
      </c>
      <c r="AU266" s="200" t="s">
        <v>86</v>
      </c>
      <c r="AV266" s="13" t="s">
        <v>84</v>
      </c>
      <c r="AW266" s="13" t="s">
        <v>37</v>
      </c>
      <c r="AX266" s="13" t="s">
        <v>76</v>
      </c>
      <c r="AY266" s="200" t="s">
        <v>157</v>
      </c>
    </row>
    <row r="267" spans="2:51" s="13" customFormat="1" ht="10">
      <c r="B267" s="190"/>
      <c r="C267" s="191"/>
      <c r="D267" s="192" t="s">
        <v>165</v>
      </c>
      <c r="E267" s="193" t="s">
        <v>19</v>
      </c>
      <c r="F267" s="194" t="s">
        <v>1939</v>
      </c>
      <c r="G267" s="191"/>
      <c r="H267" s="193" t="s">
        <v>19</v>
      </c>
      <c r="I267" s="195"/>
      <c r="J267" s="191"/>
      <c r="K267" s="191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165</v>
      </c>
      <c r="AU267" s="200" t="s">
        <v>86</v>
      </c>
      <c r="AV267" s="13" t="s">
        <v>84</v>
      </c>
      <c r="AW267" s="13" t="s">
        <v>37</v>
      </c>
      <c r="AX267" s="13" t="s">
        <v>76</v>
      </c>
      <c r="AY267" s="200" t="s">
        <v>157</v>
      </c>
    </row>
    <row r="268" spans="2:51" s="14" customFormat="1" ht="10">
      <c r="B268" s="201"/>
      <c r="C268" s="202"/>
      <c r="D268" s="192" t="s">
        <v>165</v>
      </c>
      <c r="E268" s="203" t="s">
        <v>19</v>
      </c>
      <c r="F268" s="204" t="s">
        <v>1992</v>
      </c>
      <c r="G268" s="202"/>
      <c r="H268" s="205">
        <v>0.364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165</v>
      </c>
      <c r="AU268" s="211" t="s">
        <v>86</v>
      </c>
      <c r="AV268" s="14" t="s">
        <v>86</v>
      </c>
      <c r="AW268" s="14" t="s">
        <v>37</v>
      </c>
      <c r="AX268" s="14" t="s">
        <v>76</v>
      </c>
      <c r="AY268" s="211" t="s">
        <v>157</v>
      </c>
    </row>
    <row r="269" spans="2:51" s="13" customFormat="1" ht="10">
      <c r="B269" s="190"/>
      <c r="C269" s="191"/>
      <c r="D269" s="192" t="s">
        <v>165</v>
      </c>
      <c r="E269" s="193" t="s">
        <v>19</v>
      </c>
      <c r="F269" s="194" t="s">
        <v>1993</v>
      </c>
      <c r="G269" s="191"/>
      <c r="H269" s="193" t="s">
        <v>19</v>
      </c>
      <c r="I269" s="195"/>
      <c r="J269" s="191"/>
      <c r="K269" s="191"/>
      <c r="L269" s="196"/>
      <c r="M269" s="197"/>
      <c r="N269" s="198"/>
      <c r="O269" s="198"/>
      <c r="P269" s="198"/>
      <c r="Q269" s="198"/>
      <c r="R269" s="198"/>
      <c r="S269" s="198"/>
      <c r="T269" s="199"/>
      <c r="AT269" s="200" t="s">
        <v>165</v>
      </c>
      <c r="AU269" s="200" t="s">
        <v>86</v>
      </c>
      <c r="AV269" s="13" t="s">
        <v>84</v>
      </c>
      <c r="AW269" s="13" t="s">
        <v>37</v>
      </c>
      <c r="AX269" s="13" t="s">
        <v>76</v>
      </c>
      <c r="AY269" s="200" t="s">
        <v>157</v>
      </c>
    </row>
    <row r="270" spans="2:51" s="14" customFormat="1" ht="10">
      <c r="B270" s="201"/>
      <c r="C270" s="202"/>
      <c r="D270" s="192" t="s">
        <v>165</v>
      </c>
      <c r="E270" s="203" t="s">
        <v>19</v>
      </c>
      <c r="F270" s="204" t="s">
        <v>1994</v>
      </c>
      <c r="G270" s="202"/>
      <c r="H270" s="205">
        <v>1.896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165</v>
      </c>
      <c r="AU270" s="211" t="s">
        <v>86</v>
      </c>
      <c r="AV270" s="14" t="s">
        <v>86</v>
      </c>
      <c r="AW270" s="14" t="s">
        <v>37</v>
      </c>
      <c r="AX270" s="14" t="s">
        <v>84</v>
      </c>
      <c r="AY270" s="211" t="s">
        <v>157</v>
      </c>
    </row>
    <row r="271" spans="1:65" s="2" customFormat="1" ht="14.4" customHeight="1">
      <c r="A271" s="36"/>
      <c r="B271" s="37"/>
      <c r="C271" s="176" t="s">
        <v>318</v>
      </c>
      <c r="D271" s="176" t="s">
        <v>159</v>
      </c>
      <c r="E271" s="177" t="s">
        <v>1995</v>
      </c>
      <c r="F271" s="178" t="s">
        <v>1996</v>
      </c>
      <c r="G271" s="179" t="s">
        <v>254</v>
      </c>
      <c r="H271" s="180">
        <v>0.58</v>
      </c>
      <c r="I271" s="181"/>
      <c r="J271" s="182">
        <f>ROUND(I271*H271,2)</f>
        <v>0</v>
      </c>
      <c r="K271" s="183"/>
      <c r="L271" s="41"/>
      <c r="M271" s="184" t="s">
        <v>19</v>
      </c>
      <c r="N271" s="185" t="s">
        <v>47</v>
      </c>
      <c r="O271" s="66"/>
      <c r="P271" s="186">
        <f>O271*H271</f>
        <v>0</v>
      </c>
      <c r="Q271" s="186">
        <v>2.47461</v>
      </c>
      <c r="R271" s="186">
        <f>Q271*H271</f>
        <v>1.4352738</v>
      </c>
      <c r="S271" s="186">
        <v>0</v>
      </c>
      <c r="T271" s="187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8" t="s">
        <v>163</v>
      </c>
      <c r="AT271" s="188" t="s">
        <v>159</v>
      </c>
      <c r="AU271" s="188" t="s">
        <v>86</v>
      </c>
      <c r="AY271" s="19" t="s">
        <v>157</v>
      </c>
      <c r="BE271" s="189">
        <f>IF(N271="základní",J271,0)</f>
        <v>0</v>
      </c>
      <c r="BF271" s="189">
        <f>IF(N271="snížená",J271,0)</f>
        <v>0</v>
      </c>
      <c r="BG271" s="189">
        <f>IF(N271="zákl. přenesená",J271,0)</f>
        <v>0</v>
      </c>
      <c r="BH271" s="189">
        <f>IF(N271="sníž. přenesená",J271,0)</f>
        <v>0</v>
      </c>
      <c r="BI271" s="189">
        <f>IF(N271="nulová",J271,0)</f>
        <v>0</v>
      </c>
      <c r="BJ271" s="19" t="s">
        <v>84</v>
      </c>
      <c r="BK271" s="189">
        <f>ROUND(I271*H271,2)</f>
        <v>0</v>
      </c>
      <c r="BL271" s="19" t="s">
        <v>163</v>
      </c>
      <c r="BM271" s="188" t="s">
        <v>1997</v>
      </c>
    </row>
    <row r="272" spans="1:47" s="2" customFormat="1" ht="10">
      <c r="A272" s="36"/>
      <c r="B272" s="37"/>
      <c r="C272" s="38"/>
      <c r="D272" s="212" t="s">
        <v>178</v>
      </c>
      <c r="E272" s="38"/>
      <c r="F272" s="213" t="s">
        <v>1998</v>
      </c>
      <c r="G272" s="38"/>
      <c r="H272" s="38"/>
      <c r="I272" s="214"/>
      <c r="J272" s="38"/>
      <c r="K272" s="38"/>
      <c r="L272" s="41"/>
      <c r="M272" s="215"/>
      <c r="N272" s="216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178</v>
      </c>
      <c r="AU272" s="19" t="s">
        <v>86</v>
      </c>
    </row>
    <row r="273" spans="2:51" s="13" customFormat="1" ht="10">
      <c r="B273" s="190"/>
      <c r="C273" s="191"/>
      <c r="D273" s="192" t="s">
        <v>165</v>
      </c>
      <c r="E273" s="193" t="s">
        <v>19</v>
      </c>
      <c r="F273" s="194" t="s">
        <v>343</v>
      </c>
      <c r="G273" s="191"/>
      <c r="H273" s="193" t="s">
        <v>19</v>
      </c>
      <c r="I273" s="195"/>
      <c r="J273" s="191"/>
      <c r="K273" s="191"/>
      <c r="L273" s="196"/>
      <c r="M273" s="197"/>
      <c r="N273" s="198"/>
      <c r="O273" s="198"/>
      <c r="P273" s="198"/>
      <c r="Q273" s="198"/>
      <c r="R273" s="198"/>
      <c r="S273" s="198"/>
      <c r="T273" s="199"/>
      <c r="AT273" s="200" t="s">
        <v>165</v>
      </c>
      <c r="AU273" s="200" t="s">
        <v>86</v>
      </c>
      <c r="AV273" s="13" t="s">
        <v>84</v>
      </c>
      <c r="AW273" s="13" t="s">
        <v>37</v>
      </c>
      <c r="AX273" s="13" t="s">
        <v>76</v>
      </c>
      <c r="AY273" s="200" t="s">
        <v>157</v>
      </c>
    </row>
    <row r="274" spans="2:51" s="13" customFormat="1" ht="10">
      <c r="B274" s="190"/>
      <c r="C274" s="191"/>
      <c r="D274" s="192" t="s">
        <v>165</v>
      </c>
      <c r="E274" s="193" t="s">
        <v>19</v>
      </c>
      <c r="F274" s="194" t="s">
        <v>1713</v>
      </c>
      <c r="G274" s="191"/>
      <c r="H274" s="193" t="s">
        <v>19</v>
      </c>
      <c r="I274" s="195"/>
      <c r="J274" s="191"/>
      <c r="K274" s="191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165</v>
      </c>
      <c r="AU274" s="200" t="s">
        <v>86</v>
      </c>
      <c r="AV274" s="13" t="s">
        <v>84</v>
      </c>
      <c r="AW274" s="13" t="s">
        <v>37</v>
      </c>
      <c r="AX274" s="13" t="s">
        <v>76</v>
      </c>
      <c r="AY274" s="200" t="s">
        <v>157</v>
      </c>
    </row>
    <row r="275" spans="2:51" s="13" customFormat="1" ht="10">
      <c r="B275" s="190"/>
      <c r="C275" s="191"/>
      <c r="D275" s="192" t="s">
        <v>165</v>
      </c>
      <c r="E275" s="193" t="s">
        <v>19</v>
      </c>
      <c r="F275" s="194" t="s">
        <v>1999</v>
      </c>
      <c r="G275" s="191"/>
      <c r="H275" s="193" t="s">
        <v>19</v>
      </c>
      <c r="I275" s="195"/>
      <c r="J275" s="191"/>
      <c r="K275" s="191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165</v>
      </c>
      <c r="AU275" s="200" t="s">
        <v>86</v>
      </c>
      <c r="AV275" s="13" t="s">
        <v>84</v>
      </c>
      <c r="AW275" s="13" t="s">
        <v>37</v>
      </c>
      <c r="AX275" s="13" t="s">
        <v>76</v>
      </c>
      <c r="AY275" s="200" t="s">
        <v>157</v>
      </c>
    </row>
    <row r="276" spans="2:51" s="14" customFormat="1" ht="10">
      <c r="B276" s="201"/>
      <c r="C276" s="202"/>
      <c r="D276" s="192" t="s">
        <v>165</v>
      </c>
      <c r="E276" s="203" t="s">
        <v>19</v>
      </c>
      <c r="F276" s="204" t="s">
        <v>2000</v>
      </c>
      <c r="G276" s="202"/>
      <c r="H276" s="205">
        <v>0.825</v>
      </c>
      <c r="I276" s="206"/>
      <c r="J276" s="202"/>
      <c r="K276" s="202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165</v>
      </c>
      <c r="AU276" s="211" t="s">
        <v>86</v>
      </c>
      <c r="AV276" s="14" t="s">
        <v>86</v>
      </c>
      <c r="AW276" s="14" t="s">
        <v>37</v>
      </c>
      <c r="AX276" s="14" t="s">
        <v>76</v>
      </c>
      <c r="AY276" s="211" t="s">
        <v>157</v>
      </c>
    </row>
    <row r="277" spans="2:51" s="14" customFormat="1" ht="10">
      <c r="B277" s="201"/>
      <c r="C277" s="202"/>
      <c r="D277" s="192" t="s">
        <v>165</v>
      </c>
      <c r="E277" s="203" t="s">
        <v>19</v>
      </c>
      <c r="F277" s="204" t="s">
        <v>2001</v>
      </c>
      <c r="G277" s="202"/>
      <c r="H277" s="205">
        <v>-0.245</v>
      </c>
      <c r="I277" s="206"/>
      <c r="J277" s="202"/>
      <c r="K277" s="202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165</v>
      </c>
      <c r="AU277" s="211" t="s">
        <v>86</v>
      </c>
      <c r="AV277" s="14" t="s">
        <v>86</v>
      </c>
      <c r="AW277" s="14" t="s">
        <v>37</v>
      </c>
      <c r="AX277" s="14" t="s">
        <v>76</v>
      </c>
      <c r="AY277" s="211" t="s">
        <v>157</v>
      </c>
    </row>
    <row r="278" spans="2:51" s="15" customFormat="1" ht="10">
      <c r="B278" s="217"/>
      <c r="C278" s="218"/>
      <c r="D278" s="192" t="s">
        <v>165</v>
      </c>
      <c r="E278" s="219" t="s">
        <v>19</v>
      </c>
      <c r="F278" s="220" t="s">
        <v>183</v>
      </c>
      <c r="G278" s="218"/>
      <c r="H278" s="221">
        <v>0.58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165</v>
      </c>
      <c r="AU278" s="227" t="s">
        <v>86</v>
      </c>
      <c r="AV278" s="15" t="s">
        <v>163</v>
      </c>
      <c r="AW278" s="15" t="s">
        <v>37</v>
      </c>
      <c r="AX278" s="15" t="s">
        <v>84</v>
      </c>
      <c r="AY278" s="227" t="s">
        <v>157</v>
      </c>
    </row>
    <row r="279" spans="1:65" s="2" customFormat="1" ht="14.4" customHeight="1">
      <c r="A279" s="36"/>
      <c r="B279" s="37"/>
      <c r="C279" s="176" t="s">
        <v>331</v>
      </c>
      <c r="D279" s="176" t="s">
        <v>159</v>
      </c>
      <c r="E279" s="177" t="s">
        <v>517</v>
      </c>
      <c r="F279" s="178" t="s">
        <v>518</v>
      </c>
      <c r="G279" s="179" t="s">
        <v>176</v>
      </c>
      <c r="H279" s="180">
        <v>3.744</v>
      </c>
      <c r="I279" s="181"/>
      <c r="J279" s="182">
        <f>ROUND(I279*H279,2)</f>
        <v>0</v>
      </c>
      <c r="K279" s="183"/>
      <c r="L279" s="41"/>
      <c r="M279" s="184" t="s">
        <v>19</v>
      </c>
      <c r="N279" s="185" t="s">
        <v>47</v>
      </c>
      <c r="O279" s="66"/>
      <c r="P279" s="186">
        <f>O279*H279</f>
        <v>0</v>
      </c>
      <c r="Q279" s="186">
        <v>0.00264</v>
      </c>
      <c r="R279" s="186">
        <f>Q279*H279</f>
        <v>0.009884160000000001</v>
      </c>
      <c r="S279" s="186">
        <v>0</v>
      </c>
      <c r="T279" s="187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8" t="s">
        <v>163</v>
      </c>
      <c r="AT279" s="188" t="s">
        <v>159</v>
      </c>
      <c r="AU279" s="188" t="s">
        <v>86</v>
      </c>
      <c r="AY279" s="19" t="s">
        <v>157</v>
      </c>
      <c r="BE279" s="189">
        <f>IF(N279="základní",J279,0)</f>
        <v>0</v>
      </c>
      <c r="BF279" s="189">
        <f>IF(N279="snížená",J279,0)</f>
        <v>0</v>
      </c>
      <c r="BG279" s="189">
        <f>IF(N279="zákl. přenesená",J279,0)</f>
        <v>0</v>
      </c>
      <c r="BH279" s="189">
        <f>IF(N279="sníž. přenesená",J279,0)</f>
        <v>0</v>
      </c>
      <c r="BI279" s="189">
        <f>IF(N279="nulová",J279,0)</f>
        <v>0</v>
      </c>
      <c r="BJ279" s="19" t="s">
        <v>84</v>
      </c>
      <c r="BK279" s="189">
        <f>ROUND(I279*H279,2)</f>
        <v>0</v>
      </c>
      <c r="BL279" s="19" t="s">
        <v>163</v>
      </c>
      <c r="BM279" s="188" t="s">
        <v>2002</v>
      </c>
    </row>
    <row r="280" spans="1:47" s="2" customFormat="1" ht="10">
      <c r="A280" s="36"/>
      <c r="B280" s="37"/>
      <c r="C280" s="38"/>
      <c r="D280" s="212" t="s">
        <v>178</v>
      </c>
      <c r="E280" s="38"/>
      <c r="F280" s="213" t="s">
        <v>520</v>
      </c>
      <c r="G280" s="38"/>
      <c r="H280" s="38"/>
      <c r="I280" s="214"/>
      <c r="J280" s="38"/>
      <c r="K280" s="38"/>
      <c r="L280" s="41"/>
      <c r="M280" s="215"/>
      <c r="N280" s="216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178</v>
      </c>
      <c r="AU280" s="19" t="s">
        <v>86</v>
      </c>
    </row>
    <row r="281" spans="2:51" s="13" customFormat="1" ht="10">
      <c r="B281" s="190"/>
      <c r="C281" s="191"/>
      <c r="D281" s="192" t="s">
        <v>165</v>
      </c>
      <c r="E281" s="193" t="s">
        <v>19</v>
      </c>
      <c r="F281" s="194" t="s">
        <v>343</v>
      </c>
      <c r="G281" s="191"/>
      <c r="H281" s="193" t="s">
        <v>19</v>
      </c>
      <c r="I281" s="195"/>
      <c r="J281" s="191"/>
      <c r="K281" s="191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165</v>
      </c>
      <c r="AU281" s="200" t="s">
        <v>86</v>
      </c>
      <c r="AV281" s="13" t="s">
        <v>84</v>
      </c>
      <c r="AW281" s="13" t="s">
        <v>37</v>
      </c>
      <c r="AX281" s="13" t="s">
        <v>76</v>
      </c>
      <c r="AY281" s="200" t="s">
        <v>157</v>
      </c>
    </row>
    <row r="282" spans="2:51" s="13" customFormat="1" ht="10">
      <c r="B282" s="190"/>
      <c r="C282" s="191"/>
      <c r="D282" s="192" t="s">
        <v>165</v>
      </c>
      <c r="E282" s="193" t="s">
        <v>19</v>
      </c>
      <c r="F282" s="194" t="s">
        <v>1713</v>
      </c>
      <c r="G282" s="191"/>
      <c r="H282" s="193" t="s">
        <v>19</v>
      </c>
      <c r="I282" s="195"/>
      <c r="J282" s="191"/>
      <c r="K282" s="191"/>
      <c r="L282" s="196"/>
      <c r="M282" s="197"/>
      <c r="N282" s="198"/>
      <c r="O282" s="198"/>
      <c r="P282" s="198"/>
      <c r="Q282" s="198"/>
      <c r="R282" s="198"/>
      <c r="S282" s="198"/>
      <c r="T282" s="199"/>
      <c r="AT282" s="200" t="s">
        <v>165</v>
      </c>
      <c r="AU282" s="200" t="s">
        <v>86</v>
      </c>
      <c r="AV282" s="13" t="s">
        <v>84</v>
      </c>
      <c r="AW282" s="13" t="s">
        <v>37</v>
      </c>
      <c r="AX282" s="13" t="s">
        <v>76</v>
      </c>
      <c r="AY282" s="200" t="s">
        <v>157</v>
      </c>
    </row>
    <row r="283" spans="2:51" s="14" customFormat="1" ht="10">
      <c r="B283" s="201"/>
      <c r="C283" s="202"/>
      <c r="D283" s="192" t="s">
        <v>165</v>
      </c>
      <c r="E283" s="203" t="s">
        <v>19</v>
      </c>
      <c r="F283" s="204" t="s">
        <v>2003</v>
      </c>
      <c r="G283" s="202"/>
      <c r="H283" s="205">
        <v>2.538</v>
      </c>
      <c r="I283" s="206"/>
      <c r="J283" s="202"/>
      <c r="K283" s="202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165</v>
      </c>
      <c r="AU283" s="211" t="s">
        <v>86</v>
      </c>
      <c r="AV283" s="14" t="s">
        <v>86</v>
      </c>
      <c r="AW283" s="14" t="s">
        <v>37</v>
      </c>
      <c r="AX283" s="14" t="s">
        <v>76</v>
      </c>
      <c r="AY283" s="211" t="s">
        <v>157</v>
      </c>
    </row>
    <row r="284" spans="2:51" s="14" customFormat="1" ht="10">
      <c r="B284" s="201"/>
      <c r="C284" s="202"/>
      <c r="D284" s="192" t="s">
        <v>165</v>
      </c>
      <c r="E284" s="203" t="s">
        <v>19</v>
      </c>
      <c r="F284" s="204" t="s">
        <v>2004</v>
      </c>
      <c r="G284" s="202"/>
      <c r="H284" s="205">
        <v>1.206</v>
      </c>
      <c r="I284" s="206"/>
      <c r="J284" s="202"/>
      <c r="K284" s="202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165</v>
      </c>
      <c r="AU284" s="211" t="s">
        <v>86</v>
      </c>
      <c r="AV284" s="14" t="s">
        <v>86</v>
      </c>
      <c r="AW284" s="14" t="s">
        <v>37</v>
      </c>
      <c r="AX284" s="14" t="s">
        <v>76</v>
      </c>
      <c r="AY284" s="211" t="s">
        <v>157</v>
      </c>
    </row>
    <row r="285" spans="2:51" s="15" customFormat="1" ht="10">
      <c r="B285" s="217"/>
      <c r="C285" s="218"/>
      <c r="D285" s="192" t="s">
        <v>165</v>
      </c>
      <c r="E285" s="219" t="s">
        <v>19</v>
      </c>
      <c r="F285" s="220" t="s">
        <v>183</v>
      </c>
      <c r="G285" s="218"/>
      <c r="H285" s="221">
        <v>3.744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165</v>
      </c>
      <c r="AU285" s="227" t="s">
        <v>86</v>
      </c>
      <c r="AV285" s="15" t="s">
        <v>163</v>
      </c>
      <c r="AW285" s="15" t="s">
        <v>37</v>
      </c>
      <c r="AX285" s="15" t="s">
        <v>84</v>
      </c>
      <c r="AY285" s="227" t="s">
        <v>157</v>
      </c>
    </row>
    <row r="286" spans="1:65" s="2" customFormat="1" ht="14.4" customHeight="1">
      <c r="A286" s="36"/>
      <c r="B286" s="37"/>
      <c r="C286" s="176" t="s">
        <v>338</v>
      </c>
      <c r="D286" s="176" t="s">
        <v>159</v>
      </c>
      <c r="E286" s="177" t="s">
        <v>529</v>
      </c>
      <c r="F286" s="178" t="s">
        <v>530</v>
      </c>
      <c r="G286" s="179" t="s">
        <v>176</v>
      </c>
      <c r="H286" s="180">
        <v>3.744</v>
      </c>
      <c r="I286" s="181"/>
      <c r="J286" s="182">
        <f>ROUND(I286*H286,2)</f>
        <v>0</v>
      </c>
      <c r="K286" s="183"/>
      <c r="L286" s="41"/>
      <c r="M286" s="184" t="s">
        <v>19</v>
      </c>
      <c r="N286" s="185" t="s">
        <v>47</v>
      </c>
      <c r="O286" s="66"/>
      <c r="P286" s="186">
        <f>O286*H286</f>
        <v>0</v>
      </c>
      <c r="Q286" s="186">
        <v>0</v>
      </c>
      <c r="R286" s="186">
        <f>Q286*H286</f>
        <v>0</v>
      </c>
      <c r="S286" s="186">
        <v>0</v>
      </c>
      <c r="T286" s="187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8" t="s">
        <v>163</v>
      </c>
      <c r="AT286" s="188" t="s">
        <v>159</v>
      </c>
      <c r="AU286" s="188" t="s">
        <v>86</v>
      </c>
      <c r="AY286" s="19" t="s">
        <v>157</v>
      </c>
      <c r="BE286" s="189">
        <f>IF(N286="základní",J286,0)</f>
        <v>0</v>
      </c>
      <c r="BF286" s="189">
        <f>IF(N286="snížená",J286,0)</f>
        <v>0</v>
      </c>
      <c r="BG286" s="189">
        <f>IF(N286="zákl. přenesená",J286,0)</f>
        <v>0</v>
      </c>
      <c r="BH286" s="189">
        <f>IF(N286="sníž. přenesená",J286,0)</f>
        <v>0</v>
      </c>
      <c r="BI286" s="189">
        <f>IF(N286="nulová",J286,0)</f>
        <v>0</v>
      </c>
      <c r="BJ286" s="19" t="s">
        <v>84</v>
      </c>
      <c r="BK286" s="189">
        <f>ROUND(I286*H286,2)</f>
        <v>0</v>
      </c>
      <c r="BL286" s="19" t="s">
        <v>163</v>
      </c>
      <c r="BM286" s="188" t="s">
        <v>2005</v>
      </c>
    </row>
    <row r="287" spans="1:47" s="2" customFormat="1" ht="10">
      <c r="A287" s="36"/>
      <c r="B287" s="37"/>
      <c r="C287" s="38"/>
      <c r="D287" s="212" t="s">
        <v>178</v>
      </c>
      <c r="E287" s="38"/>
      <c r="F287" s="213" t="s">
        <v>532</v>
      </c>
      <c r="G287" s="38"/>
      <c r="H287" s="38"/>
      <c r="I287" s="214"/>
      <c r="J287" s="38"/>
      <c r="K287" s="38"/>
      <c r="L287" s="41"/>
      <c r="M287" s="215"/>
      <c r="N287" s="216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178</v>
      </c>
      <c r="AU287" s="19" t="s">
        <v>86</v>
      </c>
    </row>
    <row r="288" spans="2:51" s="13" customFormat="1" ht="10">
      <c r="B288" s="190"/>
      <c r="C288" s="191"/>
      <c r="D288" s="192" t="s">
        <v>165</v>
      </c>
      <c r="E288" s="193" t="s">
        <v>19</v>
      </c>
      <c r="F288" s="194" t="s">
        <v>343</v>
      </c>
      <c r="G288" s="191"/>
      <c r="H288" s="193" t="s">
        <v>19</v>
      </c>
      <c r="I288" s="195"/>
      <c r="J288" s="191"/>
      <c r="K288" s="191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165</v>
      </c>
      <c r="AU288" s="200" t="s">
        <v>86</v>
      </c>
      <c r="AV288" s="13" t="s">
        <v>84</v>
      </c>
      <c r="AW288" s="13" t="s">
        <v>37</v>
      </c>
      <c r="AX288" s="13" t="s">
        <v>76</v>
      </c>
      <c r="AY288" s="200" t="s">
        <v>157</v>
      </c>
    </row>
    <row r="289" spans="2:51" s="13" customFormat="1" ht="10">
      <c r="B289" s="190"/>
      <c r="C289" s="191"/>
      <c r="D289" s="192" t="s">
        <v>165</v>
      </c>
      <c r="E289" s="193" t="s">
        <v>19</v>
      </c>
      <c r="F289" s="194" t="s">
        <v>1713</v>
      </c>
      <c r="G289" s="191"/>
      <c r="H289" s="193" t="s">
        <v>19</v>
      </c>
      <c r="I289" s="195"/>
      <c r="J289" s="191"/>
      <c r="K289" s="191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165</v>
      </c>
      <c r="AU289" s="200" t="s">
        <v>86</v>
      </c>
      <c r="AV289" s="13" t="s">
        <v>84</v>
      </c>
      <c r="AW289" s="13" t="s">
        <v>37</v>
      </c>
      <c r="AX289" s="13" t="s">
        <v>76</v>
      </c>
      <c r="AY289" s="200" t="s">
        <v>157</v>
      </c>
    </row>
    <row r="290" spans="2:51" s="14" customFormat="1" ht="10">
      <c r="B290" s="201"/>
      <c r="C290" s="202"/>
      <c r="D290" s="192" t="s">
        <v>165</v>
      </c>
      <c r="E290" s="203" t="s">
        <v>19</v>
      </c>
      <c r="F290" s="204" t="s">
        <v>2006</v>
      </c>
      <c r="G290" s="202"/>
      <c r="H290" s="205">
        <v>3.744</v>
      </c>
      <c r="I290" s="206"/>
      <c r="J290" s="202"/>
      <c r="K290" s="202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165</v>
      </c>
      <c r="AU290" s="211" t="s">
        <v>86</v>
      </c>
      <c r="AV290" s="14" t="s">
        <v>86</v>
      </c>
      <c r="AW290" s="14" t="s">
        <v>37</v>
      </c>
      <c r="AX290" s="14" t="s">
        <v>84</v>
      </c>
      <c r="AY290" s="211" t="s">
        <v>157</v>
      </c>
    </row>
    <row r="291" spans="1:65" s="2" customFormat="1" ht="22.25" customHeight="1">
      <c r="A291" s="36"/>
      <c r="B291" s="37"/>
      <c r="C291" s="176" t="s">
        <v>348</v>
      </c>
      <c r="D291" s="176" t="s">
        <v>159</v>
      </c>
      <c r="E291" s="177" t="s">
        <v>2007</v>
      </c>
      <c r="F291" s="178" t="s">
        <v>2008</v>
      </c>
      <c r="G291" s="179" t="s">
        <v>176</v>
      </c>
      <c r="H291" s="180">
        <v>61.286</v>
      </c>
      <c r="I291" s="181"/>
      <c r="J291" s="182">
        <f>ROUND(I291*H291,2)</f>
        <v>0</v>
      </c>
      <c r="K291" s="183"/>
      <c r="L291" s="41"/>
      <c r="M291" s="184" t="s">
        <v>19</v>
      </c>
      <c r="N291" s="185" t="s">
        <v>47</v>
      </c>
      <c r="O291" s="66"/>
      <c r="P291" s="186">
        <f>O291*H291</f>
        <v>0</v>
      </c>
      <c r="Q291" s="186">
        <v>0.45195</v>
      </c>
      <c r="R291" s="186">
        <f>Q291*H291</f>
        <v>27.6982077</v>
      </c>
      <c r="S291" s="186">
        <v>0</v>
      </c>
      <c r="T291" s="187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8" t="s">
        <v>163</v>
      </c>
      <c r="AT291" s="188" t="s">
        <v>159</v>
      </c>
      <c r="AU291" s="188" t="s">
        <v>86</v>
      </c>
      <c r="AY291" s="19" t="s">
        <v>157</v>
      </c>
      <c r="BE291" s="189">
        <f>IF(N291="základní",J291,0)</f>
        <v>0</v>
      </c>
      <c r="BF291" s="189">
        <f>IF(N291="snížená",J291,0)</f>
        <v>0</v>
      </c>
      <c r="BG291" s="189">
        <f>IF(N291="zákl. přenesená",J291,0)</f>
        <v>0</v>
      </c>
      <c r="BH291" s="189">
        <f>IF(N291="sníž. přenesená",J291,0)</f>
        <v>0</v>
      </c>
      <c r="BI291" s="189">
        <f>IF(N291="nulová",J291,0)</f>
        <v>0</v>
      </c>
      <c r="BJ291" s="19" t="s">
        <v>84</v>
      </c>
      <c r="BK291" s="189">
        <f>ROUND(I291*H291,2)</f>
        <v>0</v>
      </c>
      <c r="BL291" s="19" t="s">
        <v>163</v>
      </c>
      <c r="BM291" s="188" t="s">
        <v>2009</v>
      </c>
    </row>
    <row r="292" spans="1:47" s="2" customFormat="1" ht="10">
      <c r="A292" s="36"/>
      <c r="B292" s="37"/>
      <c r="C292" s="38"/>
      <c r="D292" s="212" t="s">
        <v>178</v>
      </c>
      <c r="E292" s="38"/>
      <c r="F292" s="213" t="s">
        <v>2010</v>
      </c>
      <c r="G292" s="38"/>
      <c r="H292" s="38"/>
      <c r="I292" s="214"/>
      <c r="J292" s="38"/>
      <c r="K292" s="38"/>
      <c r="L292" s="41"/>
      <c r="M292" s="215"/>
      <c r="N292" s="216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178</v>
      </c>
      <c r="AU292" s="19" t="s">
        <v>86</v>
      </c>
    </row>
    <row r="293" spans="2:51" s="13" customFormat="1" ht="10">
      <c r="B293" s="190"/>
      <c r="C293" s="191"/>
      <c r="D293" s="192" t="s">
        <v>165</v>
      </c>
      <c r="E293" s="193" t="s">
        <v>19</v>
      </c>
      <c r="F293" s="194" t="s">
        <v>1888</v>
      </c>
      <c r="G293" s="191"/>
      <c r="H293" s="193" t="s">
        <v>19</v>
      </c>
      <c r="I293" s="195"/>
      <c r="J293" s="191"/>
      <c r="K293" s="191"/>
      <c r="L293" s="196"/>
      <c r="M293" s="197"/>
      <c r="N293" s="198"/>
      <c r="O293" s="198"/>
      <c r="P293" s="198"/>
      <c r="Q293" s="198"/>
      <c r="R293" s="198"/>
      <c r="S293" s="198"/>
      <c r="T293" s="199"/>
      <c r="AT293" s="200" t="s">
        <v>165</v>
      </c>
      <c r="AU293" s="200" t="s">
        <v>86</v>
      </c>
      <c r="AV293" s="13" t="s">
        <v>84</v>
      </c>
      <c r="AW293" s="13" t="s">
        <v>37</v>
      </c>
      <c r="AX293" s="13" t="s">
        <v>76</v>
      </c>
      <c r="AY293" s="200" t="s">
        <v>157</v>
      </c>
    </row>
    <row r="294" spans="2:51" s="13" customFormat="1" ht="10">
      <c r="B294" s="190"/>
      <c r="C294" s="191"/>
      <c r="D294" s="192" t="s">
        <v>165</v>
      </c>
      <c r="E294" s="193" t="s">
        <v>19</v>
      </c>
      <c r="F294" s="194" t="s">
        <v>2011</v>
      </c>
      <c r="G294" s="191"/>
      <c r="H294" s="193" t="s">
        <v>19</v>
      </c>
      <c r="I294" s="195"/>
      <c r="J294" s="191"/>
      <c r="K294" s="191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165</v>
      </c>
      <c r="AU294" s="200" t="s">
        <v>86</v>
      </c>
      <c r="AV294" s="13" t="s">
        <v>84</v>
      </c>
      <c r="AW294" s="13" t="s">
        <v>37</v>
      </c>
      <c r="AX294" s="13" t="s">
        <v>76</v>
      </c>
      <c r="AY294" s="200" t="s">
        <v>157</v>
      </c>
    </row>
    <row r="295" spans="2:51" s="14" customFormat="1" ht="10">
      <c r="B295" s="201"/>
      <c r="C295" s="202"/>
      <c r="D295" s="192" t="s">
        <v>165</v>
      </c>
      <c r="E295" s="203" t="s">
        <v>19</v>
      </c>
      <c r="F295" s="204" t="s">
        <v>2012</v>
      </c>
      <c r="G295" s="202"/>
      <c r="H295" s="205">
        <v>14.501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165</v>
      </c>
      <c r="AU295" s="211" t="s">
        <v>86</v>
      </c>
      <c r="AV295" s="14" t="s">
        <v>86</v>
      </c>
      <c r="AW295" s="14" t="s">
        <v>37</v>
      </c>
      <c r="AX295" s="14" t="s">
        <v>76</v>
      </c>
      <c r="AY295" s="211" t="s">
        <v>157</v>
      </c>
    </row>
    <row r="296" spans="2:51" s="13" customFormat="1" ht="10">
      <c r="B296" s="190"/>
      <c r="C296" s="191"/>
      <c r="D296" s="192" t="s">
        <v>165</v>
      </c>
      <c r="E296" s="193" t="s">
        <v>19</v>
      </c>
      <c r="F296" s="194" t="s">
        <v>2013</v>
      </c>
      <c r="G296" s="191"/>
      <c r="H296" s="193" t="s">
        <v>19</v>
      </c>
      <c r="I296" s="195"/>
      <c r="J296" s="191"/>
      <c r="K296" s="191"/>
      <c r="L296" s="196"/>
      <c r="M296" s="197"/>
      <c r="N296" s="198"/>
      <c r="O296" s="198"/>
      <c r="P296" s="198"/>
      <c r="Q296" s="198"/>
      <c r="R296" s="198"/>
      <c r="S296" s="198"/>
      <c r="T296" s="199"/>
      <c r="AT296" s="200" t="s">
        <v>165</v>
      </c>
      <c r="AU296" s="200" t="s">
        <v>86</v>
      </c>
      <c r="AV296" s="13" t="s">
        <v>84</v>
      </c>
      <c r="AW296" s="13" t="s">
        <v>37</v>
      </c>
      <c r="AX296" s="13" t="s">
        <v>76</v>
      </c>
      <c r="AY296" s="200" t="s">
        <v>157</v>
      </c>
    </row>
    <row r="297" spans="2:51" s="14" customFormat="1" ht="10">
      <c r="B297" s="201"/>
      <c r="C297" s="202"/>
      <c r="D297" s="192" t="s">
        <v>165</v>
      </c>
      <c r="E297" s="203" t="s">
        <v>19</v>
      </c>
      <c r="F297" s="204" t="s">
        <v>2014</v>
      </c>
      <c r="G297" s="202"/>
      <c r="H297" s="205">
        <v>4.857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165</v>
      </c>
      <c r="AU297" s="211" t="s">
        <v>86</v>
      </c>
      <c r="AV297" s="14" t="s">
        <v>86</v>
      </c>
      <c r="AW297" s="14" t="s">
        <v>37</v>
      </c>
      <c r="AX297" s="14" t="s">
        <v>76</v>
      </c>
      <c r="AY297" s="211" t="s">
        <v>157</v>
      </c>
    </row>
    <row r="298" spans="2:51" s="14" customFormat="1" ht="10">
      <c r="B298" s="201"/>
      <c r="C298" s="202"/>
      <c r="D298" s="192" t="s">
        <v>165</v>
      </c>
      <c r="E298" s="203" t="s">
        <v>19</v>
      </c>
      <c r="F298" s="204" t="s">
        <v>2015</v>
      </c>
      <c r="G298" s="202"/>
      <c r="H298" s="205">
        <v>0.16</v>
      </c>
      <c r="I298" s="206"/>
      <c r="J298" s="202"/>
      <c r="K298" s="202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165</v>
      </c>
      <c r="AU298" s="211" t="s">
        <v>86</v>
      </c>
      <c r="AV298" s="14" t="s">
        <v>86</v>
      </c>
      <c r="AW298" s="14" t="s">
        <v>37</v>
      </c>
      <c r="AX298" s="14" t="s">
        <v>76</v>
      </c>
      <c r="AY298" s="211" t="s">
        <v>157</v>
      </c>
    </row>
    <row r="299" spans="2:51" s="14" customFormat="1" ht="10">
      <c r="B299" s="201"/>
      <c r="C299" s="202"/>
      <c r="D299" s="192" t="s">
        <v>165</v>
      </c>
      <c r="E299" s="203" t="s">
        <v>19</v>
      </c>
      <c r="F299" s="204" t="s">
        <v>2016</v>
      </c>
      <c r="G299" s="202"/>
      <c r="H299" s="205">
        <v>5.656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165</v>
      </c>
      <c r="AU299" s="211" t="s">
        <v>86</v>
      </c>
      <c r="AV299" s="14" t="s">
        <v>86</v>
      </c>
      <c r="AW299" s="14" t="s">
        <v>37</v>
      </c>
      <c r="AX299" s="14" t="s">
        <v>76</v>
      </c>
      <c r="AY299" s="211" t="s">
        <v>157</v>
      </c>
    </row>
    <row r="300" spans="2:51" s="14" customFormat="1" ht="10">
      <c r="B300" s="201"/>
      <c r="C300" s="202"/>
      <c r="D300" s="192" t="s">
        <v>165</v>
      </c>
      <c r="E300" s="203" t="s">
        <v>19</v>
      </c>
      <c r="F300" s="204" t="s">
        <v>2017</v>
      </c>
      <c r="G300" s="202"/>
      <c r="H300" s="205">
        <v>0.16</v>
      </c>
      <c r="I300" s="206"/>
      <c r="J300" s="202"/>
      <c r="K300" s="202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165</v>
      </c>
      <c r="AU300" s="211" t="s">
        <v>86</v>
      </c>
      <c r="AV300" s="14" t="s">
        <v>86</v>
      </c>
      <c r="AW300" s="14" t="s">
        <v>37</v>
      </c>
      <c r="AX300" s="14" t="s">
        <v>76</v>
      </c>
      <c r="AY300" s="211" t="s">
        <v>157</v>
      </c>
    </row>
    <row r="301" spans="2:51" s="14" customFormat="1" ht="10">
      <c r="B301" s="201"/>
      <c r="C301" s="202"/>
      <c r="D301" s="192" t="s">
        <v>165</v>
      </c>
      <c r="E301" s="203" t="s">
        <v>19</v>
      </c>
      <c r="F301" s="204" t="s">
        <v>2018</v>
      </c>
      <c r="G301" s="202"/>
      <c r="H301" s="205">
        <v>5.328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165</v>
      </c>
      <c r="AU301" s="211" t="s">
        <v>86</v>
      </c>
      <c r="AV301" s="14" t="s">
        <v>86</v>
      </c>
      <c r="AW301" s="14" t="s">
        <v>37</v>
      </c>
      <c r="AX301" s="14" t="s">
        <v>76</v>
      </c>
      <c r="AY301" s="211" t="s">
        <v>157</v>
      </c>
    </row>
    <row r="302" spans="2:51" s="14" customFormat="1" ht="10">
      <c r="B302" s="201"/>
      <c r="C302" s="202"/>
      <c r="D302" s="192" t="s">
        <v>165</v>
      </c>
      <c r="E302" s="203" t="s">
        <v>19</v>
      </c>
      <c r="F302" s="204" t="s">
        <v>2019</v>
      </c>
      <c r="G302" s="202"/>
      <c r="H302" s="205">
        <v>0.16</v>
      </c>
      <c r="I302" s="206"/>
      <c r="J302" s="202"/>
      <c r="K302" s="202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165</v>
      </c>
      <c r="AU302" s="211" t="s">
        <v>86</v>
      </c>
      <c r="AV302" s="14" t="s">
        <v>86</v>
      </c>
      <c r="AW302" s="14" t="s">
        <v>37</v>
      </c>
      <c r="AX302" s="14" t="s">
        <v>76</v>
      </c>
      <c r="AY302" s="211" t="s">
        <v>157</v>
      </c>
    </row>
    <row r="303" spans="2:51" s="14" customFormat="1" ht="10">
      <c r="B303" s="201"/>
      <c r="C303" s="202"/>
      <c r="D303" s="192" t="s">
        <v>165</v>
      </c>
      <c r="E303" s="203" t="s">
        <v>19</v>
      </c>
      <c r="F303" s="204" t="s">
        <v>2020</v>
      </c>
      <c r="G303" s="202"/>
      <c r="H303" s="205">
        <v>4.992</v>
      </c>
      <c r="I303" s="206"/>
      <c r="J303" s="202"/>
      <c r="K303" s="202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165</v>
      </c>
      <c r="AU303" s="211" t="s">
        <v>86</v>
      </c>
      <c r="AV303" s="14" t="s">
        <v>86</v>
      </c>
      <c r="AW303" s="14" t="s">
        <v>37</v>
      </c>
      <c r="AX303" s="14" t="s">
        <v>76</v>
      </c>
      <c r="AY303" s="211" t="s">
        <v>157</v>
      </c>
    </row>
    <row r="304" spans="2:51" s="14" customFormat="1" ht="10">
      <c r="B304" s="201"/>
      <c r="C304" s="202"/>
      <c r="D304" s="192" t="s">
        <v>165</v>
      </c>
      <c r="E304" s="203" t="s">
        <v>19</v>
      </c>
      <c r="F304" s="204" t="s">
        <v>2021</v>
      </c>
      <c r="G304" s="202"/>
      <c r="H304" s="205">
        <v>0.16</v>
      </c>
      <c r="I304" s="206"/>
      <c r="J304" s="202"/>
      <c r="K304" s="202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165</v>
      </c>
      <c r="AU304" s="211" t="s">
        <v>86</v>
      </c>
      <c r="AV304" s="14" t="s">
        <v>86</v>
      </c>
      <c r="AW304" s="14" t="s">
        <v>37</v>
      </c>
      <c r="AX304" s="14" t="s">
        <v>76</v>
      </c>
      <c r="AY304" s="211" t="s">
        <v>157</v>
      </c>
    </row>
    <row r="305" spans="2:51" s="14" customFormat="1" ht="10">
      <c r="B305" s="201"/>
      <c r="C305" s="202"/>
      <c r="D305" s="192" t="s">
        <v>165</v>
      </c>
      <c r="E305" s="203" t="s">
        <v>19</v>
      </c>
      <c r="F305" s="204" t="s">
        <v>2022</v>
      </c>
      <c r="G305" s="202"/>
      <c r="H305" s="205">
        <v>4.64</v>
      </c>
      <c r="I305" s="206"/>
      <c r="J305" s="202"/>
      <c r="K305" s="202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165</v>
      </c>
      <c r="AU305" s="211" t="s">
        <v>86</v>
      </c>
      <c r="AV305" s="14" t="s">
        <v>86</v>
      </c>
      <c r="AW305" s="14" t="s">
        <v>37</v>
      </c>
      <c r="AX305" s="14" t="s">
        <v>76</v>
      </c>
      <c r="AY305" s="211" t="s">
        <v>157</v>
      </c>
    </row>
    <row r="306" spans="2:51" s="14" customFormat="1" ht="10">
      <c r="B306" s="201"/>
      <c r="C306" s="202"/>
      <c r="D306" s="192" t="s">
        <v>165</v>
      </c>
      <c r="E306" s="203" t="s">
        <v>19</v>
      </c>
      <c r="F306" s="204" t="s">
        <v>2023</v>
      </c>
      <c r="G306" s="202"/>
      <c r="H306" s="205">
        <v>0.16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165</v>
      </c>
      <c r="AU306" s="211" t="s">
        <v>86</v>
      </c>
      <c r="AV306" s="14" t="s">
        <v>86</v>
      </c>
      <c r="AW306" s="14" t="s">
        <v>37</v>
      </c>
      <c r="AX306" s="14" t="s">
        <v>76</v>
      </c>
      <c r="AY306" s="211" t="s">
        <v>157</v>
      </c>
    </row>
    <row r="307" spans="2:51" s="14" customFormat="1" ht="10">
      <c r="B307" s="201"/>
      <c r="C307" s="202"/>
      <c r="D307" s="192" t="s">
        <v>165</v>
      </c>
      <c r="E307" s="203" t="s">
        <v>19</v>
      </c>
      <c r="F307" s="204" t="s">
        <v>2024</v>
      </c>
      <c r="G307" s="202"/>
      <c r="H307" s="205">
        <v>4.328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165</v>
      </c>
      <c r="AU307" s="211" t="s">
        <v>86</v>
      </c>
      <c r="AV307" s="14" t="s">
        <v>86</v>
      </c>
      <c r="AW307" s="14" t="s">
        <v>37</v>
      </c>
      <c r="AX307" s="14" t="s">
        <v>76</v>
      </c>
      <c r="AY307" s="211" t="s">
        <v>157</v>
      </c>
    </row>
    <row r="308" spans="2:51" s="14" customFormat="1" ht="10">
      <c r="B308" s="201"/>
      <c r="C308" s="202"/>
      <c r="D308" s="192" t="s">
        <v>165</v>
      </c>
      <c r="E308" s="203" t="s">
        <v>19</v>
      </c>
      <c r="F308" s="204" t="s">
        <v>2025</v>
      </c>
      <c r="G308" s="202"/>
      <c r="H308" s="205">
        <v>0.16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165</v>
      </c>
      <c r="AU308" s="211" t="s">
        <v>86</v>
      </c>
      <c r="AV308" s="14" t="s">
        <v>86</v>
      </c>
      <c r="AW308" s="14" t="s">
        <v>37</v>
      </c>
      <c r="AX308" s="14" t="s">
        <v>76</v>
      </c>
      <c r="AY308" s="211" t="s">
        <v>157</v>
      </c>
    </row>
    <row r="309" spans="2:51" s="14" customFormat="1" ht="10">
      <c r="B309" s="201"/>
      <c r="C309" s="202"/>
      <c r="D309" s="192" t="s">
        <v>165</v>
      </c>
      <c r="E309" s="203" t="s">
        <v>19</v>
      </c>
      <c r="F309" s="204" t="s">
        <v>2026</v>
      </c>
      <c r="G309" s="202"/>
      <c r="H309" s="205">
        <v>4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165</v>
      </c>
      <c r="AU309" s="211" t="s">
        <v>86</v>
      </c>
      <c r="AV309" s="14" t="s">
        <v>86</v>
      </c>
      <c r="AW309" s="14" t="s">
        <v>37</v>
      </c>
      <c r="AX309" s="14" t="s">
        <v>76</v>
      </c>
      <c r="AY309" s="211" t="s">
        <v>157</v>
      </c>
    </row>
    <row r="310" spans="2:51" s="14" customFormat="1" ht="10">
      <c r="B310" s="201"/>
      <c r="C310" s="202"/>
      <c r="D310" s="192" t="s">
        <v>165</v>
      </c>
      <c r="E310" s="203" t="s">
        <v>19</v>
      </c>
      <c r="F310" s="204" t="s">
        <v>2027</v>
      </c>
      <c r="G310" s="202"/>
      <c r="H310" s="205">
        <v>0.16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165</v>
      </c>
      <c r="AU310" s="211" t="s">
        <v>86</v>
      </c>
      <c r="AV310" s="14" t="s">
        <v>86</v>
      </c>
      <c r="AW310" s="14" t="s">
        <v>37</v>
      </c>
      <c r="AX310" s="14" t="s">
        <v>76</v>
      </c>
      <c r="AY310" s="211" t="s">
        <v>157</v>
      </c>
    </row>
    <row r="311" spans="2:51" s="14" customFormat="1" ht="10">
      <c r="B311" s="201"/>
      <c r="C311" s="202"/>
      <c r="D311" s="192" t="s">
        <v>165</v>
      </c>
      <c r="E311" s="203" t="s">
        <v>19</v>
      </c>
      <c r="F311" s="204" t="s">
        <v>2028</v>
      </c>
      <c r="G311" s="202"/>
      <c r="H311" s="205">
        <v>3.664</v>
      </c>
      <c r="I311" s="206"/>
      <c r="J311" s="202"/>
      <c r="K311" s="202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165</v>
      </c>
      <c r="AU311" s="211" t="s">
        <v>86</v>
      </c>
      <c r="AV311" s="14" t="s">
        <v>86</v>
      </c>
      <c r="AW311" s="14" t="s">
        <v>37</v>
      </c>
      <c r="AX311" s="14" t="s">
        <v>76</v>
      </c>
      <c r="AY311" s="211" t="s">
        <v>157</v>
      </c>
    </row>
    <row r="312" spans="2:51" s="14" customFormat="1" ht="10">
      <c r="B312" s="201"/>
      <c r="C312" s="202"/>
      <c r="D312" s="192" t="s">
        <v>165</v>
      </c>
      <c r="E312" s="203" t="s">
        <v>19</v>
      </c>
      <c r="F312" s="204" t="s">
        <v>2029</v>
      </c>
      <c r="G312" s="202"/>
      <c r="H312" s="205">
        <v>0.16</v>
      </c>
      <c r="I312" s="206"/>
      <c r="J312" s="202"/>
      <c r="K312" s="202"/>
      <c r="L312" s="207"/>
      <c r="M312" s="208"/>
      <c r="N312" s="209"/>
      <c r="O312" s="209"/>
      <c r="P312" s="209"/>
      <c r="Q312" s="209"/>
      <c r="R312" s="209"/>
      <c r="S312" s="209"/>
      <c r="T312" s="210"/>
      <c r="AT312" s="211" t="s">
        <v>165</v>
      </c>
      <c r="AU312" s="211" t="s">
        <v>86</v>
      </c>
      <c r="AV312" s="14" t="s">
        <v>86</v>
      </c>
      <c r="AW312" s="14" t="s">
        <v>37</v>
      </c>
      <c r="AX312" s="14" t="s">
        <v>76</v>
      </c>
      <c r="AY312" s="211" t="s">
        <v>157</v>
      </c>
    </row>
    <row r="313" spans="2:51" s="14" customFormat="1" ht="10">
      <c r="B313" s="201"/>
      <c r="C313" s="202"/>
      <c r="D313" s="192" t="s">
        <v>165</v>
      </c>
      <c r="E313" s="203" t="s">
        <v>19</v>
      </c>
      <c r="F313" s="204" t="s">
        <v>2030</v>
      </c>
      <c r="G313" s="202"/>
      <c r="H313" s="205">
        <v>3.336</v>
      </c>
      <c r="I313" s="206"/>
      <c r="J313" s="202"/>
      <c r="K313" s="202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165</v>
      </c>
      <c r="AU313" s="211" t="s">
        <v>86</v>
      </c>
      <c r="AV313" s="14" t="s">
        <v>86</v>
      </c>
      <c r="AW313" s="14" t="s">
        <v>37</v>
      </c>
      <c r="AX313" s="14" t="s">
        <v>76</v>
      </c>
      <c r="AY313" s="211" t="s">
        <v>157</v>
      </c>
    </row>
    <row r="314" spans="2:51" s="14" customFormat="1" ht="10">
      <c r="B314" s="201"/>
      <c r="C314" s="202"/>
      <c r="D314" s="192" t="s">
        <v>165</v>
      </c>
      <c r="E314" s="203" t="s">
        <v>19</v>
      </c>
      <c r="F314" s="204" t="s">
        <v>2031</v>
      </c>
      <c r="G314" s="202"/>
      <c r="H314" s="205">
        <v>0.16</v>
      </c>
      <c r="I314" s="206"/>
      <c r="J314" s="202"/>
      <c r="K314" s="202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165</v>
      </c>
      <c r="AU314" s="211" t="s">
        <v>86</v>
      </c>
      <c r="AV314" s="14" t="s">
        <v>86</v>
      </c>
      <c r="AW314" s="14" t="s">
        <v>37</v>
      </c>
      <c r="AX314" s="14" t="s">
        <v>76</v>
      </c>
      <c r="AY314" s="211" t="s">
        <v>157</v>
      </c>
    </row>
    <row r="315" spans="2:51" s="14" customFormat="1" ht="10">
      <c r="B315" s="201"/>
      <c r="C315" s="202"/>
      <c r="D315" s="192" t="s">
        <v>165</v>
      </c>
      <c r="E315" s="203" t="s">
        <v>19</v>
      </c>
      <c r="F315" s="204" t="s">
        <v>2032</v>
      </c>
      <c r="G315" s="202"/>
      <c r="H315" s="205">
        <v>3</v>
      </c>
      <c r="I315" s="206"/>
      <c r="J315" s="202"/>
      <c r="K315" s="202"/>
      <c r="L315" s="207"/>
      <c r="M315" s="208"/>
      <c r="N315" s="209"/>
      <c r="O315" s="209"/>
      <c r="P315" s="209"/>
      <c r="Q315" s="209"/>
      <c r="R315" s="209"/>
      <c r="S315" s="209"/>
      <c r="T315" s="210"/>
      <c r="AT315" s="211" t="s">
        <v>165</v>
      </c>
      <c r="AU315" s="211" t="s">
        <v>86</v>
      </c>
      <c r="AV315" s="14" t="s">
        <v>86</v>
      </c>
      <c r="AW315" s="14" t="s">
        <v>37</v>
      </c>
      <c r="AX315" s="14" t="s">
        <v>76</v>
      </c>
      <c r="AY315" s="211" t="s">
        <v>157</v>
      </c>
    </row>
    <row r="316" spans="2:51" s="14" customFormat="1" ht="10">
      <c r="B316" s="201"/>
      <c r="C316" s="202"/>
      <c r="D316" s="192" t="s">
        <v>165</v>
      </c>
      <c r="E316" s="203" t="s">
        <v>19</v>
      </c>
      <c r="F316" s="204" t="s">
        <v>2033</v>
      </c>
      <c r="G316" s="202"/>
      <c r="H316" s="205">
        <v>0.16</v>
      </c>
      <c r="I316" s="206"/>
      <c r="J316" s="202"/>
      <c r="K316" s="202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165</v>
      </c>
      <c r="AU316" s="211" t="s">
        <v>86</v>
      </c>
      <c r="AV316" s="14" t="s">
        <v>86</v>
      </c>
      <c r="AW316" s="14" t="s">
        <v>37</v>
      </c>
      <c r="AX316" s="14" t="s">
        <v>76</v>
      </c>
      <c r="AY316" s="211" t="s">
        <v>157</v>
      </c>
    </row>
    <row r="317" spans="2:51" s="14" customFormat="1" ht="10">
      <c r="B317" s="201"/>
      <c r="C317" s="202"/>
      <c r="D317" s="192" t="s">
        <v>165</v>
      </c>
      <c r="E317" s="203" t="s">
        <v>19</v>
      </c>
      <c r="F317" s="204" t="s">
        <v>2034</v>
      </c>
      <c r="G317" s="202"/>
      <c r="H317" s="205">
        <v>1.384</v>
      </c>
      <c r="I317" s="206"/>
      <c r="J317" s="202"/>
      <c r="K317" s="202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165</v>
      </c>
      <c r="AU317" s="211" t="s">
        <v>86</v>
      </c>
      <c r="AV317" s="14" t="s">
        <v>86</v>
      </c>
      <c r="AW317" s="14" t="s">
        <v>37</v>
      </c>
      <c r="AX317" s="14" t="s">
        <v>76</v>
      </c>
      <c r="AY317" s="211" t="s">
        <v>157</v>
      </c>
    </row>
    <row r="318" spans="2:51" s="15" customFormat="1" ht="10">
      <c r="B318" s="217"/>
      <c r="C318" s="218"/>
      <c r="D318" s="192" t="s">
        <v>165</v>
      </c>
      <c r="E318" s="219" t="s">
        <v>19</v>
      </c>
      <c r="F318" s="220" t="s">
        <v>183</v>
      </c>
      <c r="G318" s="218"/>
      <c r="H318" s="221">
        <v>61.286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165</v>
      </c>
      <c r="AU318" s="227" t="s">
        <v>86</v>
      </c>
      <c r="AV318" s="15" t="s">
        <v>163</v>
      </c>
      <c r="AW318" s="15" t="s">
        <v>37</v>
      </c>
      <c r="AX318" s="15" t="s">
        <v>84</v>
      </c>
      <c r="AY318" s="227" t="s">
        <v>157</v>
      </c>
    </row>
    <row r="319" spans="1:65" s="2" customFormat="1" ht="14.4" customHeight="1">
      <c r="A319" s="36"/>
      <c r="B319" s="37"/>
      <c r="C319" s="176" t="s">
        <v>7</v>
      </c>
      <c r="D319" s="176" t="s">
        <v>159</v>
      </c>
      <c r="E319" s="177" t="s">
        <v>552</v>
      </c>
      <c r="F319" s="178" t="s">
        <v>553</v>
      </c>
      <c r="G319" s="179" t="s">
        <v>176</v>
      </c>
      <c r="H319" s="180">
        <v>6.688</v>
      </c>
      <c r="I319" s="181"/>
      <c r="J319" s="182">
        <f>ROUND(I319*H319,2)</f>
        <v>0</v>
      </c>
      <c r="K319" s="183"/>
      <c r="L319" s="41"/>
      <c r="M319" s="184" t="s">
        <v>19</v>
      </c>
      <c r="N319" s="185" t="s">
        <v>47</v>
      </c>
      <c r="O319" s="66"/>
      <c r="P319" s="186">
        <f>O319*H319</f>
        <v>0</v>
      </c>
      <c r="Q319" s="186">
        <v>0.00275</v>
      </c>
      <c r="R319" s="186">
        <f>Q319*H319</f>
        <v>0.018392</v>
      </c>
      <c r="S319" s="186">
        <v>0</v>
      </c>
      <c r="T319" s="187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8" t="s">
        <v>163</v>
      </c>
      <c r="AT319" s="188" t="s">
        <v>159</v>
      </c>
      <c r="AU319" s="188" t="s">
        <v>86</v>
      </c>
      <c r="AY319" s="19" t="s">
        <v>157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19" t="s">
        <v>84</v>
      </c>
      <c r="BK319" s="189">
        <f>ROUND(I319*H319,2)</f>
        <v>0</v>
      </c>
      <c r="BL319" s="19" t="s">
        <v>163</v>
      </c>
      <c r="BM319" s="188" t="s">
        <v>2035</v>
      </c>
    </row>
    <row r="320" spans="1:47" s="2" customFormat="1" ht="10">
      <c r="A320" s="36"/>
      <c r="B320" s="37"/>
      <c r="C320" s="38"/>
      <c r="D320" s="212" t="s">
        <v>178</v>
      </c>
      <c r="E320" s="38"/>
      <c r="F320" s="213" t="s">
        <v>555</v>
      </c>
      <c r="G320" s="38"/>
      <c r="H320" s="38"/>
      <c r="I320" s="214"/>
      <c r="J320" s="38"/>
      <c r="K320" s="38"/>
      <c r="L320" s="41"/>
      <c r="M320" s="215"/>
      <c r="N320" s="216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178</v>
      </c>
      <c r="AU320" s="19" t="s">
        <v>86</v>
      </c>
    </row>
    <row r="321" spans="2:51" s="13" customFormat="1" ht="10">
      <c r="B321" s="190"/>
      <c r="C321" s="191"/>
      <c r="D321" s="192" t="s">
        <v>165</v>
      </c>
      <c r="E321" s="193" t="s">
        <v>19</v>
      </c>
      <c r="F321" s="194" t="s">
        <v>343</v>
      </c>
      <c r="G321" s="191"/>
      <c r="H321" s="193" t="s">
        <v>19</v>
      </c>
      <c r="I321" s="195"/>
      <c r="J321" s="191"/>
      <c r="K321" s="191"/>
      <c r="L321" s="196"/>
      <c r="M321" s="197"/>
      <c r="N321" s="198"/>
      <c r="O321" s="198"/>
      <c r="P321" s="198"/>
      <c r="Q321" s="198"/>
      <c r="R321" s="198"/>
      <c r="S321" s="198"/>
      <c r="T321" s="199"/>
      <c r="AT321" s="200" t="s">
        <v>165</v>
      </c>
      <c r="AU321" s="200" t="s">
        <v>86</v>
      </c>
      <c r="AV321" s="13" t="s">
        <v>84</v>
      </c>
      <c r="AW321" s="13" t="s">
        <v>37</v>
      </c>
      <c r="AX321" s="13" t="s">
        <v>76</v>
      </c>
      <c r="AY321" s="200" t="s">
        <v>157</v>
      </c>
    </row>
    <row r="322" spans="2:51" s="13" customFormat="1" ht="10">
      <c r="B322" s="190"/>
      <c r="C322" s="191"/>
      <c r="D322" s="192" t="s">
        <v>165</v>
      </c>
      <c r="E322" s="193" t="s">
        <v>19</v>
      </c>
      <c r="F322" s="194" t="s">
        <v>1713</v>
      </c>
      <c r="G322" s="191"/>
      <c r="H322" s="193" t="s">
        <v>19</v>
      </c>
      <c r="I322" s="195"/>
      <c r="J322" s="191"/>
      <c r="K322" s="191"/>
      <c r="L322" s="196"/>
      <c r="M322" s="197"/>
      <c r="N322" s="198"/>
      <c r="O322" s="198"/>
      <c r="P322" s="198"/>
      <c r="Q322" s="198"/>
      <c r="R322" s="198"/>
      <c r="S322" s="198"/>
      <c r="T322" s="199"/>
      <c r="AT322" s="200" t="s">
        <v>165</v>
      </c>
      <c r="AU322" s="200" t="s">
        <v>86</v>
      </c>
      <c r="AV322" s="13" t="s">
        <v>84</v>
      </c>
      <c r="AW322" s="13" t="s">
        <v>37</v>
      </c>
      <c r="AX322" s="13" t="s">
        <v>76</v>
      </c>
      <c r="AY322" s="200" t="s">
        <v>157</v>
      </c>
    </row>
    <row r="323" spans="2:51" s="14" customFormat="1" ht="10">
      <c r="B323" s="201"/>
      <c r="C323" s="202"/>
      <c r="D323" s="192" t="s">
        <v>165</v>
      </c>
      <c r="E323" s="203" t="s">
        <v>19</v>
      </c>
      <c r="F323" s="204" t="s">
        <v>2036</v>
      </c>
      <c r="G323" s="202"/>
      <c r="H323" s="205">
        <v>3.338</v>
      </c>
      <c r="I323" s="206"/>
      <c r="J323" s="202"/>
      <c r="K323" s="202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165</v>
      </c>
      <c r="AU323" s="211" t="s">
        <v>86</v>
      </c>
      <c r="AV323" s="14" t="s">
        <v>86</v>
      </c>
      <c r="AW323" s="14" t="s">
        <v>37</v>
      </c>
      <c r="AX323" s="14" t="s">
        <v>76</v>
      </c>
      <c r="AY323" s="211" t="s">
        <v>157</v>
      </c>
    </row>
    <row r="324" spans="2:51" s="14" customFormat="1" ht="10">
      <c r="B324" s="201"/>
      <c r="C324" s="202"/>
      <c r="D324" s="192" t="s">
        <v>165</v>
      </c>
      <c r="E324" s="203" t="s">
        <v>19</v>
      </c>
      <c r="F324" s="204" t="s">
        <v>2037</v>
      </c>
      <c r="G324" s="202"/>
      <c r="H324" s="205">
        <v>3.35</v>
      </c>
      <c r="I324" s="206"/>
      <c r="J324" s="202"/>
      <c r="K324" s="202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165</v>
      </c>
      <c r="AU324" s="211" t="s">
        <v>86</v>
      </c>
      <c r="AV324" s="14" t="s">
        <v>86</v>
      </c>
      <c r="AW324" s="14" t="s">
        <v>37</v>
      </c>
      <c r="AX324" s="14" t="s">
        <v>76</v>
      </c>
      <c r="AY324" s="211" t="s">
        <v>157</v>
      </c>
    </row>
    <row r="325" spans="2:51" s="15" customFormat="1" ht="10">
      <c r="B325" s="217"/>
      <c r="C325" s="218"/>
      <c r="D325" s="192" t="s">
        <v>165</v>
      </c>
      <c r="E325" s="219" t="s">
        <v>19</v>
      </c>
      <c r="F325" s="220" t="s">
        <v>183</v>
      </c>
      <c r="G325" s="218"/>
      <c r="H325" s="221">
        <v>6.688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165</v>
      </c>
      <c r="AU325" s="227" t="s">
        <v>86</v>
      </c>
      <c r="AV325" s="15" t="s">
        <v>163</v>
      </c>
      <c r="AW325" s="15" t="s">
        <v>37</v>
      </c>
      <c r="AX325" s="15" t="s">
        <v>84</v>
      </c>
      <c r="AY325" s="227" t="s">
        <v>157</v>
      </c>
    </row>
    <row r="326" spans="1:65" s="2" customFormat="1" ht="14.4" customHeight="1">
      <c r="A326" s="36"/>
      <c r="B326" s="37"/>
      <c r="C326" s="176" t="s">
        <v>391</v>
      </c>
      <c r="D326" s="176" t="s">
        <v>159</v>
      </c>
      <c r="E326" s="177" t="s">
        <v>559</v>
      </c>
      <c r="F326" s="178" t="s">
        <v>560</v>
      </c>
      <c r="G326" s="179" t="s">
        <v>176</v>
      </c>
      <c r="H326" s="180">
        <v>6.688</v>
      </c>
      <c r="I326" s="181"/>
      <c r="J326" s="182">
        <f>ROUND(I326*H326,2)</f>
        <v>0</v>
      </c>
      <c r="K326" s="183"/>
      <c r="L326" s="41"/>
      <c r="M326" s="184" t="s">
        <v>19</v>
      </c>
      <c r="N326" s="185" t="s">
        <v>47</v>
      </c>
      <c r="O326" s="66"/>
      <c r="P326" s="186">
        <f>O326*H326</f>
        <v>0</v>
      </c>
      <c r="Q326" s="186">
        <v>0</v>
      </c>
      <c r="R326" s="186">
        <f>Q326*H326</f>
        <v>0</v>
      </c>
      <c r="S326" s="186">
        <v>0</v>
      </c>
      <c r="T326" s="187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8" t="s">
        <v>163</v>
      </c>
      <c r="AT326" s="188" t="s">
        <v>159</v>
      </c>
      <c r="AU326" s="188" t="s">
        <v>86</v>
      </c>
      <c r="AY326" s="19" t="s">
        <v>157</v>
      </c>
      <c r="BE326" s="189">
        <f>IF(N326="základní",J326,0)</f>
        <v>0</v>
      </c>
      <c r="BF326" s="189">
        <f>IF(N326="snížená",J326,0)</f>
        <v>0</v>
      </c>
      <c r="BG326" s="189">
        <f>IF(N326="zákl. přenesená",J326,0)</f>
        <v>0</v>
      </c>
      <c r="BH326" s="189">
        <f>IF(N326="sníž. přenesená",J326,0)</f>
        <v>0</v>
      </c>
      <c r="BI326" s="189">
        <f>IF(N326="nulová",J326,0)</f>
        <v>0</v>
      </c>
      <c r="BJ326" s="19" t="s">
        <v>84</v>
      </c>
      <c r="BK326" s="189">
        <f>ROUND(I326*H326,2)</f>
        <v>0</v>
      </c>
      <c r="BL326" s="19" t="s">
        <v>163</v>
      </c>
      <c r="BM326" s="188" t="s">
        <v>2038</v>
      </c>
    </row>
    <row r="327" spans="1:47" s="2" customFormat="1" ht="10">
      <c r="A327" s="36"/>
      <c r="B327" s="37"/>
      <c r="C327" s="38"/>
      <c r="D327" s="212" t="s">
        <v>178</v>
      </c>
      <c r="E327" s="38"/>
      <c r="F327" s="213" t="s">
        <v>562</v>
      </c>
      <c r="G327" s="38"/>
      <c r="H327" s="38"/>
      <c r="I327" s="214"/>
      <c r="J327" s="38"/>
      <c r="K327" s="38"/>
      <c r="L327" s="41"/>
      <c r="M327" s="215"/>
      <c r="N327" s="216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178</v>
      </c>
      <c r="AU327" s="19" t="s">
        <v>86</v>
      </c>
    </row>
    <row r="328" spans="2:51" s="13" customFormat="1" ht="10">
      <c r="B328" s="190"/>
      <c r="C328" s="191"/>
      <c r="D328" s="192" t="s">
        <v>165</v>
      </c>
      <c r="E328" s="193" t="s">
        <v>19</v>
      </c>
      <c r="F328" s="194" t="s">
        <v>343</v>
      </c>
      <c r="G328" s="191"/>
      <c r="H328" s="193" t="s">
        <v>19</v>
      </c>
      <c r="I328" s="195"/>
      <c r="J328" s="191"/>
      <c r="K328" s="191"/>
      <c r="L328" s="196"/>
      <c r="M328" s="197"/>
      <c r="N328" s="198"/>
      <c r="O328" s="198"/>
      <c r="P328" s="198"/>
      <c r="Q328" s="198"/>
      <c r="R328" s="198"/>
      <c r="S328" s="198"/>
      <c r="T328" s="199"/>
      <c r="AT328" s="200" t="s">
        <v>165</v>
      </c>
      <c r="AU328" s="200" t="s">
        <v>86</v>
      </c>
      <c r="AV328" s="13" t="s">
        <v>84</v>
      </c>
      <c r="AW328" s="13" t="s">
        <v>37</v>
      </c>
      <c r="AX328" s="13" t="s">
        <v>76</v>
      </c>
      <c r="AY328" s="200" t="s">
        <v>157</v>
      </c>
    </row>
    <row r="329" spans="2:51" s="13" customFormat="1" ht="10">
      <c r="B329" s="190"/>
      <c r="C329" s="191"/>
      <c r="D329" s="192" t="s">
        <v>165</v>
      </c>
      <c r="E329" s="193" t="s">
        <v>19</v>
      </c>
      <c r="F329" s="194" t="s">
        <v>1713</v>
      </c>
      <c r="G329" s="191"/>
      <c r="H329" s="193" t="s">
        <v>19</v>
      </c>
      <c r="I329" s="195"/>
      <c r="J329" s="191"/>
      <c r="K329" s="191"/>
      <c r="L329" s="196"/>
      <c r="M329" s="197"/>
      <c r="N329" s="198"/>
      <c r="O329" s="198"/>
      <c r="P329" s="198"/>
      <c r="Q329" s="198"/>
      <c r="R329" s="198"/>
      <c r="S329" s="198"/>
      <c r="T329" s="199"/>
      <c r="AT329" s="200" t="s">
        <v>165</v>
      </c>
      <c r="AU329" s="200" t="s">
        <v>86</v>
      </c>
      <c r="AV329" s="13" t="s">
        <v>84</v>
      </c>
      <c r="AW329" s="13" t="s">
        <v>37</v>
      </c>
      <c r="AX329" s="13" t="s">
        <v>76</v>
      </c>
      <c r="AY329" s="200" t="s">
        <v>157</v>
      </c>
    </row>
    <row r="330" spans="2:51" s="14" customFormat="1" ht="10">
      <c r="B330" s="201"/>
      <c r="C330" s="202"/>
      <c r="D330" s="192" t="s">
        <v>165</v>
      </c>
      <c r="E330" s="203" t="s">
        <v>19</v>
      </c>
      <c r="F330" s="204" t="s">
        <v>2039</v>
      </c>
      <c r="G330" s="202"/>
      <c r="H330" s="205">
        <v>6.688</v>
      </c>
      <c r="I330" s="206"/>
      <c r="J330" s="202"/>
      <c r="K330" s="202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165</v>
      </c>
      <c r="AU330" s="211" t="s">
        <v>86</v>
      </c>
      <c r="AV330" s="14" t="s">
        <v>86</v>
      </c>
      <c r="AW330" s="14" t="s">
        <v>37</v>
      </c>
      <c r="AX330" s="14" t="s">
        <v>84</v>
      </c>
      <c r="AY330" s="211" t="s">
        <v>157</v>
      </c>
    </row>
    <row r="331" spans="2:63" s="12" customFormat="1" ht="22.75" customHeight="1">
      <c r="B331" s="160"/>
      <c r="C331" s="161"/>
      <c r="D331" s="162" t="s">
        <v>75</v>
      </c>
      <c r="E331" s="174" t="s">
        <v>163</v>
      </c>
      <c r="F331" s="174" t="s">
        <v>766</v>
      </c>
      <c r="G331" s="161"/>
      <c r="H331" s="161"/>
      <c r="I331" s="164"/>
      <c r="J331" s="175">
        <f>BK331</f>
        <v>0</v>
      </c>
      <c r="K331" s="161"/>
      <c r="L331" s="166"/>
      <c r="M331" s="167"/>
      <c r="N331" s="168"/>
      <c r="O331" s="168"/>
      <c r="P331" s="169">
        <f>SUM(P332:P386)</f>
        <v>0</v>
      </c>
      <c r="Q331" s="168"/>
      <c r="R331" s="169">
        <f>SUM(R332:R386)</f>
        <v>62.16085393</v>
      </c>
      <c r="S331" s="168"/>
      <c r="T331" s="170">
        <f>SUM(T332:T386)</f>
        <v>0</v>
      </c>
      <c r="AR331" s="171" t="s">
        <v>84</v>
      </c>
      <c r="AT331" s="172" t="s">
        <v>75</v>
      </c>
      <c r="AU331" s="172" t="s">
        <v>84</v>
      </c>
      <c r="AY331" s="171" t="s">
        <v>157</v>
      </c>
      <c r="BK331" s="173">
        <f>SUM(BK332:BK386)</f>
        <v>0</v>
      </c>
    </row>
    <row r="332" spans="1:65" s="2" customFormat="1" ht="22.25" customHeight="1">
      <c r="A332" s="36"/>
      <c r="B332" s="37"/>
      <c r="C332" s="176" t="s">
        <v>398</v>
      </c>
      <c r="D332" s="176" t="s">
        <v>159</v>
      </c>
      <c r="E332" s="177" t="s">
        <v>1802</v>
      </c>
      <c r="F332" s="178" t="s">
        <v>1803</v>
      </c>
      <c r="G332" s="179" t="s">
        <v>254</v>
      </c>
      <c r="H332" s="180">
        <v>4.206</v>
      </c>
      <c r="I332" s="181"/>
      <c r="J332" s="182">
        <f>ROUND(I332*H332,2)</f>
        <v>0</v>
      </c>
      <c r="K332" s="183"/>
      <c r="L332" s="41"/>
      <c r="M332" s="184" t="s">
        <v>19</v>
      </c>
      <c r="N332" s="185" t="s">
        <v>47</v>
      </c>
      <c r="O332" s="66"/>
      <c r="P332" s="186">
        <f>O332*H332</f>
        <v>0</v>
      </c>
      <c r="Q332" s="186">
        <v>2.45343</v>
      </c>
      <c r="R332" s="186">
        <f>Q332*H332</f>
        <v>10.31912658</v>
      </c>
      <c r="S332" s="186">
        <v>0</v>
      </c>
      <c r="T332" s="187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8" t="s">
        <v>163</v>
      </c>
      <c r="AT332" s="188" t="s">
        <v>159</v>
      </c>
      <c r="AU332" s="188" t="s">
        <v>86</v>
      </c>
      <c r="AY332" s="19" t="s">
        <v>157</v>
      </c>
      <c r="BE332" s="189">
        <f>IF(N332="základní",J332,0)</f>
        <v>0</v>
      </c>
      <c r="BF332" s="189">
        <f>IF(N332="snížená",J332,0)</f>
        <v>0</v>
      </c>
      <c r="BG332" s="189">
        <f>IF(N332="zákl. přenesená",J332,0)</f>
        <v>0</v>
      </c>
      <c r="BH332" s="189">
        <f>IF(N332="sníž. přenesená",J332,0)</f>
        <v>0</v>
      </c>
      <c r="BI332" s="189">
        <f>IF(N332="nulová",J332,0)</f>
        <v>0</v>
      </c>
      <c r="BJ332" s="19" t="s">
        <v>84</v>
      </c>
      <c r="BK332" s="189">
        <f>ROUND(I332*H332,2)</f>
        <v>0</v>
      </c>
      <c r="BL332" s="19" t="s">
        <v>163</v>
      </c>
      <c r="BM332" s="188" t="s">
        <v>2040</v>
      </c>
    </row>
    <row r="333" spans="1:47" s="2" customFormat="1" ht="10">
      <c r="A333" s="36"/>
      <c r="B333" s="37"/>
      <c r="C333" s="38"/>
      <c r="D333" s="212" t="s">
        <v>178</v>
      </c>
      <c r="E333" s="38"/>
      <c r="F333" s="213" t="s">
        <v>1805</v>
      </c>
      <c r="G333" s="38"/>
      <c r="H333" s="38"/>
      <c r="I333" s="214"/>
      <c r="J333" s="38"/>
      <c r="K333" s="38"/>
      <c r="L333" s="41"/>
      <c r="M333" s="215"/>
      <c r="N333" s="216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178</v>
      </c>
      <c r="AU333" s="19" t="s">
        <v>86</v>
      </c>
    </row>
    <row r="334" spans="2:51" s="13" customFormat="1" ht="10">
      <c r="B334" s="190"/>
      <c r="C334" s="191"/>
      <c r="D334" s="192" t="s">
        <v>165</v>
      </c>
      <c r="E334" s="193" t="s">
        <v>19</v>
      </c>
      <c r="F334" s="194" t="s">
        <v>1713</v>
      </c>
      <c r="G334" s="191"/>
      <c r="H334" s="193" t="s">
        <v>19</v>
      </c>
      <c r="I334" s="195"/>
      <c r="J334" s="191"/>
      <c r="K334" s="191"/>
      <c r="L334" s="196"/>
      <c r="M334" s="197"/>
      <c r="N334" s="198"/>
      <c r="O334" s="198"/>
      <c r="P334" s="198"/>
      <c r="Q334" s="198"/>
      <c r="R334" s="198"/>
      <c r="S334" s="198"/>
      <c r="T334" s="199"/>
      <c r="AT334" s="200" t="s">
        <v>165</v>
      </c>
      <c r="AU334" s="200" t="s">
        <v>86</v>
      </c>
      <c r="AV334" s="13" t="s">
        <v>84</v>
      </c>
      <c r="AW334" s="13" t="s">
        <v>37</v>
      </c>
      <c r="AX334" s="13" t="s">
        <v>76</v>
      </c>
      <c r="AY334" s="200" t="s">
        <v>157</v>
      </c>
    </row>
    <row r="335" spans="2:51" s="14" customFormat="1" ht="10">
      <c r="B335" s="201"/>
      <c r="C335" s="202"/>
      <c r="D335" s="192" t="s">
        <v>165</v>
      </c>
      <c r="E335" s="203" t="s">
        <v>19</v>
      </c>
      <c r="F335" s="204" t="s">
        <v>2041</v>
      </c>
      <c r="G335" s="202"/>
      <c r="H335" s="205">
        <v>4.853</v>
      </c>
      <c r="I335" s="206"/>
      <c r="J335" s="202"/>
      <c r="K335" s="202"/>
      <c r="L335" s="207"/>
      <c r="M335" s="208"/>
      <c r="N335" s="209"/>
      <c r="O335" s="209"/>
      <c r="P335" s="209"/>
      <c r="Q335" s="209"/>
      <c r="R335" s="209"/>
      <c r="S335" s="209"/>
      <c r="T335" s="210"/>
      <c r="AT335" s="211" t="s">
        <v>165</v>
      </c>
      <c r="AU335" s="211" t="s">
        <v>86</v>
      </c>
      <c r="AV335" s="14" t="s">
        <v>86</v>
      </c>
      <c r="AW335" s="14" t="s">
        <v>37</v>
      </c>
      <c r="AX335" s="14" t="s">
        <v>76</v>
      </c>
      <c r="AY335" s="211" t="s">
        <v>157</v>
      </c>
    </row>
    <row r="336" spans="2:51" s="14" customFormat="1" ht="10">
      <c r="B336" s="201"/>
      <c r="C336" s="202"/>
      <c r="D336" s="192" t="s">
        <v>165</v>
      </c>
      <c r="E336" s="203" t="s">
        <v>19</v>
      </c>
      <c r="F336" s="204" t="s">
        <v>2042</v>
      </c>
      <c r="G336" s="202"/>
      <c r="H336" s="205">
        <v>-0.647</v>
      </c>
      <c r="I336" s="206"/>
      <c r="J336" s="202"/>
      <c r="K336" s="202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165</v>
      </c>
      <c r="AU336" s="211" t="s">
        <v>86</v>
      </c>
      <c r="AV336" s="14" t="s">
        <v>86</v>
      </c>
      <c r="AW336" s="14" t="s">
        <v>37</v>
      </c>
      <c r="AX336" s="14" t="s">
        <v>76</v>
      </c>
      <c r="AY336" s="211" t="s">
        <v>157</v>
      </c>
    </row>
    <row r="337" spans="2:51" s="15" customFormat="1" ht="10">
      <c r="B337" s="217"/>
      <c r="C337" s="218"/>
      <c r="D337" s="192" t="s">
        <v>165</v>
      </c>
      <c r="E337" s="219" t="s">
        <v>19</v>
      </c>
      <c r="F337" s="220" t="s">
        <v>183</v>
      </c>
      <c r="G337" s="218"/>
      <c r="H337" s="221">
        <v>4.206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165</v>
      </c>
      <c r="AU337" s="227" t="s">
        <v>86</v>
      </c>
      <c r="AV337" s="15" t="s">
        <v>163</v>
      </c>
      <c r="AW337" s="15" t="s">
        <v>37</v>
      </c>
      <c r="AX337" s="15" t="s">
        <v>84</v>
      </c>
      <c r="AY337" s="227" t="s">
        <v>157</v>
      </c>
    </row>
    <row r="338" spans="1:65" s="2" customFormat="1" ht="19.75" customHeight="1">
      <c r="A338" s="36"/>
      <c r="B338" s="37"/>
      <c r="C338" s="176" t="s">
        <v>406</v>
      </c>
      <c r="D338" s="176" t="s">
        <v>159</v>
      </c>
      <c r="E338" s="177" t="s">
        <v>2043</v>
      </c>
      <c r="F338" s="178" t="s">
        <v>2044</v>
      </c>
      <c r="G338" s="179" t="s">
        <v>176</v>
      </c>
      <c r="H338" s="180">
        <v>5.952</v>
      </c>
      <c r="I338" s="181"/>
      <c r="J338" s="182">
        <f>ROUND(I338*H338,2)</f>
        <v>0</v>
      </c>
      <c r="K338" s="183"/>
      <c r="L338" s="41"/>
      <c r="M338" s="184" t="s">
        <v>19</v>
      </c>
      <c r="N338" s="185" t="s">
        <v>47</v>
      </c>
      <c r="O338" s="66"/>
      <c r="P338" s="186">
        <f>O338*H338</f>
        <v>0</v>
      </c>
      <c r="Q338" s="186">
        <v>0.00533</v>
      </c>
      <c r="R338" s="186">
        <f>Q338*H338</f>
        <v>0.03172416</v>
      </c>
      <c r="S338" s="186">
        <v>0</v>
      </c>
      <c r="T338" s="187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8" t="s">
        <v>163</v>
      </c>
      <c r="AT338" s="188" t="s">
        <v>159</v>
      </c>
      <c r="AU338" s="188" t="s">
        <v>86</v>
      </c>
      <c r="AY338" s="19" t="s">
        <v>157</v>
      </c>
      <c r="BE338" s="189">
        <f>IF(N338="základní",J338,0)</f>
        <v>0</v>
      </c>
      <c r="BF338" s="189">
        <f>IF(N338="snížená",J338,0)</f>
        <v>0</v>
      </c>
      <c r="BG338" s="189">
        <f>IF(N338="zákl. přenesená",J338,0)</f>
        <v>0</v>
      </c>
      <c r="BH338" s="189">
        <f>IF(N338="sníž. přenesená",J338,0)</f>
        <v>0</v>
      </c>
      <c r="BI338" s="189">
        <f>IF(N338="nulová",J338,0)</f>
        <v>0</v>
      </c>
      <c r="BJ338" s="19" t="s">
        <v>84</v>
      </c>
      <c r="BK338" s="189">
        <f>ROUND(I338*H338,2)</f>
        <v>0</v>
      </c>
      <c r="BL338" s="19" t="s">
        <v>163</v>
      </c>
      <c r="BM338" s="188" t="s">
        <v>2045</v>
      </c>
    </row>
    <row r="339" spans="1:47" s="2" customFormat="1" ht="10">
      <c r="A339" s="36"/>
      <c r="B339" s="37"/>
      <c r="C339" s="38"/>
      <c r="D339" s="212" t="s">
        <v>178</v>
      </c>
      <c r="E339" s="38"/>
      <c r="F339" s="213" t="s">
        <v>2046</v>
      </c>
      <c r="G339" s="38"/>
      <c r="H339" s="38"/>
      <c r="I339" s="214"/>
      <c r="J339" s="38"/>
      <c r="K339" s="38"/>
      <c r="L339" s="41"/>
      <c r="M339" s="215"/>
      <c r="N339" s="216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178</v>
      </c>
      <c r="AU339" s="19" t="s">
        <v>86</v>
      </c>
    </row>
    <row r="340" spans="2:51" s="13" customFormat="1" ht="10">
      <c r="B340" s="190"/>
      <c r="C340" s="191"/>
      <c r="D340" s="192" t="s">
        <v>165</v>
      </c>
      <c r="E340" s="193" t="s">
        <v>19</v>
      </c>
      <c r="F340" s="194" t="s">
        <v>1713</v>
      </c>
      <c r="G340" s="191"/>
      <c r="H340" s="193" t="s">
        <v>19</v>
      </c>
      <c r="I340" s="195"/>
      <c r="J340" s="191"/>
      <c r="K340" s="191"/>
      <c r="L340" s="196"/>
      <c r="M340" s="197"/>
      <c r="N340" s="198"/>
      <c r="O340" s="198"/>
      <c r="P340" s="198"/>
      <c r="Q340" s="198"/>
      <c r="R340" s="198"/>
      <c r="S340" s="198"/>
      <c r="T340" s="199"/>
      <c r="AT340" s="200" t="s">
        <v>165</v>
      </c>
      <c r="AU340" s="200" t="s">
        <v>86</v>
      </c>
      <c r="AV340" s="13" t="s">
        <v>84</v>
      </c>
      <c r="AW340" s="13" t="s">
        <v>37</v>
      </c>
      <c r="AX340" s="13" t="s">
        <v>76</v>
      </c>
      <c r="AY340" s="200" t="s">
        <v>157</v>
      </c>
    </row>
    <row r="341" spans="2:51" s="14" customFormat="1" ht="10">
      <c r="B341" s="201"/>
      <c r="C341" s="202"/>
      <c r="D341" s="192" t="s">
        <v>165</v>
      </c>
      <c r="E341" s="203" t="s">
        <v>19</v>
      </c>
      <c r="F341" s="204" t="s">
        <v>2047</v>
      </c>
      <c r="G341" s="202"/>
      <c r="H341" s="205">
        <v>4.489</v>
      </c>
      <c r="I341" s="206"/>
      <c r="J341" s="202"/>
      <c r="K341" s="202"/>
      <c r="L341" s="207"/>
      <c r="M341" s="208"/>
      <c r="N341" s="209"/>
      <c r="O341" s="209"/>
      <c r="P341" s="209"/>
      <c r="Q341" s="209"/>
      <c r="R341" s="209"/>
      <c r="S341" s="209"/>
      <c r="T341" s="210"/>
      <c r="AT341" s="211" t="s">
        <v>165</v>
      </c>
      <c r="AU341" s="211" t="s">
        <v>86</v>
      </c>
      <c r="AV341" s="14" t="s">
        <v>86</v>
      </c>
      <c r="AW341" s="14" t="s">
        <v>37</v>
      </c>
      <c r="AX341" s="14" t="s">
        <v>76</v>
      </c>
      <c r="AY341" s="211" t="s">
        <v>157</v>
      </c>
    </row>
    <row r="342" spans="2:51" s="14" customFormat="1" ht="10">
      <c r="B342" s="201"/>
      <c r="C342" s="202"/>
      <c r="D342" s="192" t="s">
        <v>165</v>
      </c>
      <c r="E342" s="203" t="s">
        <v>19</v>
      </c>
      <c r="F342" s="204" t="s">
        <v>2048</v>
      </c>
      <c r="G342" s="202"/>
      <c r="H342" s="205">
        <v>0.96</v>
      </c>
      <c r="I342" s="206"/>
      <c r="J342" s="202"/>
      <c r="K342" s="202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165</v>
      </c>
      <c r="AU342" s="211" t="s">
        <v>86</v>
      </c>
      <c r="AV342" s="14" t="s">
        <v>86</v>
      </c>
      <c r="AW342" s="14" t="s">
        <v>37</v>
      </c>
      <c r="AX342" s="14" t="s">
        <v>76</v>
      </c>
      <c r="AY342" s="211" t="s">
        <v>157</v>
      </c>
    </row>
    <row r="343" spans="2:51" s="14" customFormat="1" ht="10">
      <c r="B343" s="201"/>
      <c r="C343" s="202"/>
      <c r="D343" s="192" t="s">
        <v>165</v>
      </c>
      <c r="E343" s="203" t="s">
        <v>19</v>
      </c>
      <c r="F343" s="204" t="s">
        <v>2049</v>
      </c>
      <c r="G343" s="202"/>
      <c r="H343" s="205">
        <v>0.503</v>
      </c>
      <c r="I343" s="206"/>
      <c r="J343" s="202"/>
      <c r="K343" s="202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165</v>
      </c>
      <c r="AU343" s="211" t="s">
        <v>86</v>
      </c>
      <c r="AV343" s="14" t="s">
        <v>86</v>
      </c>
      <c r="AW343" s="14" t="s">
        <v>37</v>
      </c>
      <c r="AX343" s="14" t="s">
        <v>76</v>
      </c>
      <c r="AY343" s="211" t="s">
        <v>157</v>
      </c>
    </row>
    <row r="344" spans="2:51" s="15" customFormat="1" ht="10">
      <c r="B344" s="217"/>
      <c r="C344" s="218"/>
      <c r="D344" s="192" t="s">
        <v>165</v>
      </c>
      <c r="E344" s="219" t="s">
        <v>19</v>
      </c>
      <c r="F344" s="220" t="s">
        <v>183</v>
      </c>
      <c r="G344" s="218"/>
      <c r="H344" s="221">
        <v>5.952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165</v>
      </c>
      <c r="AU344" s="227" t="s">
        <v>86</v>
      </c>
      <c r="AV344" s="15" t="s">
        <v>163</v>
      </c>
      <c r="AW344" s="15" t="s">
        <v>37</v>
      </c>
      <c r="AX344" s="15" t="s">
        <v>84</v>
      </c>
      <c r="AY344" s="227" t="s">
        <v>157</v>
      </c>
    </row>
    <row r="345" spans="1:65" s="2" customFormat="1" ht="19.75" customHeight="1">
      <c r="A345" s="36"/>
      <c r="B345" s="37"/>
      <c r="C345" s="176" t="s">
        <v>412</v>
      </c>
      <c r="D345" s="176" t="s">
        <v>159</v>
      </c>
      <c r="E345" s="177" t="s">
        <v>2050</v>
      </c>
      <c r="F345" s="178" t="s">
        <v>2051</v>
      </c>
      <c r="G345" s="179" t="s">
        <v>176</v>
      </c>
      <c r="H345" s="180">
        <v>5.952</v>
      </c>
      <c r="I345" s="181"/>
      <c r="J345" s="182">
        <f>ROUND(I345*H345,2)</f>
        <v>0</v>
      </c>
      <c r="K345" s="183"/>
      <c r="L345" s="41"/>
      <c r="M345" s="184" t="s">
        <v>19</v>
      </c>
      <c r="N345" s="185" t="s">
        <v>47</v>
      </c>
      <c r="O345" s="66"/>
      <c r="P345" s="186">
        <f>O345*H345</f>
        <v>0</v>
      </c>
      <c r="Q345" s="186">
        <v>0</v>
      </c>
      <c r="R345" s="186">
        <f>Q345*H345</f>
        <v>0</v>
      </c>
      <c r="S345" s="186">
        <v>0</v>
      </c>
      <c r="T345" s="187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8" t="s">
        <v>163</v>
      </c>
      <c r="AT345" s="188" t="s">
        <v>159</v>
      </c>
      <c r="AU345" s="188" t="s">
        <v>86</v>
      </c>
      <c r="AY345" s="19" t="s">
        <v>157</v>
      </c>
      <c r="BE345" s="189">
        <f>IF(N345="základní",J345,0)</f>
        <v>0</v>
      </c>
      <c r="BF345" s="189">
        <f>IF(N345="snížená",J345,0)</f>
        <v>0</v>
      </c>
      <c r="BG345" s="189">
        <f>IF(N345="zákl. přenesená",J345,0)</f>
        <v>0</v>
      </c>
      <c r="BH345" s="189">
        <f>IF(N345="sníž. přenesená",J345,0)</f>
        <v>0</v>
      </c>
      <c r="BI345" s="189">
        <f>IF(N345="nulová",J345,0)</f>
        <v>0</v>
      </c>
      <c r="BJ345" s="19" t="s">
        <v>84</v>
      </c>
      <c r="BK345" s="189">
        <f>ROUND(I345*H345,2)</f>
        <v>0</v>
      </c>
      <c r="BL345" s="19" t="s">
        <v>163</v>
      </c>
      <c r="BM345" s="188" t="s">
        <v>2052</v>
      </c>
    </row>
    <row r="346" spans="1:47" s="2" customFormat="1" ht="10">
      <c r="A346" s="36"/>
      <c r="B346" s="37"/>
      <c r="C346" s="38"/>
      <c r="D346" s="212" t="s">
        <v>178</v>
      </c>
      <c r="E346" s="38"/>
      <c r="F346" s="213" t="s">
        <v>2053</v>
      </c>
      <c r="G346" s="38"/>
      <c r="H346" s="38"/>
      <c r="I346" s="214"/>
      <c r="J346" s="38"/>
      <c r="K346" s="38"/>
      <c r="L346" s="41"/>
      <c r="M346" s="215"/>
      <c r="N346" s="216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178</v>
      </c>
      <c r="AU346" s="19" t="s">
        <v>86</v>
      </c>
    </row>
    <row r="347" spans="2:51" s="13" customFormat="1" ht="10">
      <c r="B347" s="190"/>
      <c r="C347" s="191"/>
      <c r="D347" s="192" t="s">
        <v>165</v>
      </c>
      <c r="E347" s="193" t="s">
        <v>19</v>
      </c>
      <c r="F347" s="194" t="s">
        <v>1713</v>
      </c>
      <c r="G347" s="191"/>
      <c r="H347" s="193" t="s">
        <v>19</v>
      </c>
      <c r="I347" s="195"/>
      <c r="J347" s="191"/>
      <c r="K347" s="191"/>
      <c r="L347" s="196"/>
      <c r="M347" s="197"/>
      <c r="N347" s="198"/>
      <c r="O347" s="198"/>
      <c r="P347" s="198"/>
      <c r="Q347" s="198"/>
      <c r="R347" s="198"/>
      <c r="S347" s="198"/>
      <c r="T347" s="199"/>
      <c r="AT347" s="200" t="s">
        <v>165</v>
      </c>
      <c r="AU347" s="200" t="s">
        <v>86</v>
      </c>
      <c r="AV347" s="13" t="s">
        <v>84</v>
      </c>
      <c r="AW347" s="13" t="s">
        <v>37</v>
      </c>
      <c r="AX347" s="13" t="s">
        <v>76</v>
      </c>
      <c r="AY347" s="200" t="s">
        <v>157</v>
      </c>
    </row>
    <row r="348" spans="2:51" s="14" customFormat="1" ht="10">
      <c r="B348" s="201"/>
      <c r="C348" s="202"/>
      <c r="D348" s="192" t="s">
        <v>165</v>
      </c>
      <c r="E348" s="203" t="s">
        <v>19</v>
      </c>
      <c r="F348" s="204" t="s">
        <v>2054</v>
      </c>
      <c r="G348" s="202"/>
      <c r="H348" s="205">
        <v>5.952</v>
      </c>
      <c r="I348" s="206"/>
      <c r="J348" s="202"/>
      <c r="K348" s="202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165</v>
      </c>
      <c r="AU348" s="211" t="s">
        <v>86</v>
      </c>
      <c r="AV348" s="14" t="s">
        <v>86</v>
      </c>
      <c r="AW348" s="14" t="s">
        <v>37</v>
      </c>
      <c r="AX348" s="14" t="s">
        <v>84</v>
      </c>
      <c r="AY348" s="211" t="s">
        <v>157</v>
      </c>
    </row>
    <row r="349" spans="1:65" s="2" customFormat="1" ht="22.25" customHeight="1">
      <c r="A349" s="36"/>
      <c r="B349" s="37"/>
      <c r="C349" s="176" t="s">
        <v>419</v>
      </c>
      <c r="D349" s="176" t="s">
        <v>159</v>
      </c>
      <c r="E349" s="177" t="s">
        <v>2055</v>
      </c>
      <c r="F349" s="178" t="s">
        <v>2056</v>
      </c>
      <c r="G349" s="179" t="s">
        <v>176</v>
      </c>
      <c r="H349" s="180">
        <v>13.823</v>
      </c>
      <c r="I349" s="181"/>
      <c r="J349" s="182">
        <f>ROUND(I349*H349,2)</f>
        <v>0</v>
      </c>
      <c r="K349" s="183"/>
      <c r="L349" s="41"/>
      <c r="M349" s="184" t="s">
        <v>19</v>
      </c>
      <c r="N349" s="185" t="s">
        <v>47</v>
      </c>
      <c r="O349" s="66"/>
      <c r="P349" s="186">
        <f>O349*H349</f>
        <v>0</v>
      </c>
      <c r="Q349" s="186">
        <v>0.00088</v>
      </c>
      <c r="R349" s="186">
        <f>Q349*H349</f>
        <v>0.012164240000000002</v>
      </c>
      <c r="S349" s="186">
        <v>0</v>
      </c>
      <c r="T349" s="187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8" t="s">
        <v>163</v>
      </c>
      <c r="AT349" s="188" t="s">
        <v>159</v>
      </c>
      <c r="AU349" s="188" t="s">
        <v>86</v>
      </c>
      <c r="AY349" s="19" t="s">
        <v>157</v>
      </c>
      <c r="BE349" s="189">
        <f>IF(N349="základní",J349,0)</f>
        <v>0</v>
      </c>
      <c r="BF349" s="189">
        <f>IF(N349="snížená",J349,0)</f>
        <v>0</v>
      </c>
      <c r="BG349" s="189">
        <f>IF(N349="zákl. přenesená",J349,0)</f>
        <v>0</v>
      </c>
      <c r="BH349" s="189">
        <f>IF(N349="sníž. přenesená",J349,0)</f>
        <v>0</v>
      </c>
      <c r="BI349" s="189">
        <f>IF(N349="nulová",J349,0)</f>
        <v>0</v>
      </c>
      <c r="BJ349" s="19" t="s">
        <v>84</v>
      </c>
      <c r="BK349" s="189">
        <f>ROUND(I349*H349,2)</f>
        <v>0</v>
      </c>
      <c r="BL349" s="19" t="s">
        <v>163</v>
      </c>
      <c r="BM349" s="188" t="s">
        <v>2057</v>
      </c>
    </row>
    <row r="350" spans="1:47" s="2" customFormat="1" ht="10">
      <c r="A350" s="36"/>
      <c r="B350" s="37"/>
      <c r="C350" s="38"/>
      <c r="D350" s="212" t="s">
        <v>178</v>
      </c>
      <c r="E350" s="38"/>
      <c r="F350" s="213" t="s">
        <v>2058</v>
      </c>
      <c r="G350" s="38"/>
      <c r="H350" s="38"/>
      <c r="I350" s="214"/>
      <c r="J350" s="38"/>
      <c r="K350" s="38"/>
      <c r="L350" s="41"/>
      <c r="M350" s="215"/>
      <c r="N350" s="216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178</v>
      </c>
      <c r="AU350" s="19" t="s">
        <v>86</v>
      </c>
    </row>
    <row r="351" spans="2:51" s="13" customFormat="1" ht="10">
      <c r="B351" s="190"/>
      <c r="C351" s="191"/>
      <c r="D351" s="192" t="s">
        <v>165</v>
      </c>
      <c r="E351" s="193" t="s">
        <v>19</v>
      </c>
      <c r="F351" s="194" t="s">
        <v>1713</v>
      </c>
      <c r="G351" s="191"/>
      <c r="H351" s="193" t="s">
        <v>19</v>
      </c>
      <c r="I351" s="195"/>
      <c r="J351" s="191"/>
      <c r="K351" s="191"/>
      <c r="L351" s="196"/>
      <c r="M351" s="197"/>
      <c r="N351" s="198"/>
      <c r="O351" s="198"/>
      <c r="P351" s="198"/>
      <c r="Q351" s="198"/>
      <c r="R351" s="198"/>
      <c r="S351" s="198"/>
      <c r="T351" s="199"/>
      <c r="AT351" s="200" t="s">
        <v>165</v>
      </c>
      <c r="AU351" s="200" t="s">
        <v>86</v>
      </c>
      <c r="AV351" s="13" t="s">
        <v>84</v>
      </c>
      <c r="AW351" s="13" t="s">
        <v>37</v>
      </c>
      <c r="AX351" s="13" t="s">
        <v>76</v>
      </c>
      <c r="AY351" s="200" t="s">
        <v>157</v>
      </c>
    </row>
    <row r="352" spans="2:51" s="14" customFormat="1" ht="10">
      <c r="B352" s="201"/>
      <c r="C352" s="202"/>
      <c r="D352" s="192" t="s">
        <v>165</v>
      </c>
      <c r="E352" s="203" t="s">
        <v>19</v>
      </c>
      <c r="F352" s="204" t="s">
        <v>2059</v>
      </c>
      <c r="G352" s="202"/>
      <c r="H352" s="205">
        <v>13.823</v>
      </c>
      <c r="I352" s="206"/>
      <c r="J352" s="202"/>
      <c r="K352" s="202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165</v>
      </c>
      <c r="AU352" s="211" t="s">
        <v>86</v>
      </c>
      <c r="AV352" s="14" t="s">
        <v>86</v>
      </c>
      <c r="AW352" s="14" t="s">
        <v>37</v>
      </c>
      <c r="AX352" s="14" t="s">
        <v>84</v>
      </c>
      <c r="AY352" s="211" t="s">
        <v>157</v>
      </c>
    </row>
    <row r="353" spans="1:65" s="2" customFormat="1" ht="22.25" customHeight="1">
      <c r="A353" s="36"/>
      <c r="B353" s="37"/>
      <c r="C353" s="176" t="s">
        <v>431</v>
      </c>
      <c r="D353" s="176" t="s">
        <v>159</v>
      </c>
      <c r="E353" s="177" t="s">
        <v>2060</v>
      </c>
      <c r="F353" s="178" t="s">
        <v>2061</v>
      </c>
      <c r="G353" s="179" t="s">
        <v>176</v>
      </c>
      <c r="H353" s="180">
        <v>13.823</v>
      </c>
      <c r="I353" s="181"/>
      <c r="J353" s="182">
        <f>ROUND(I353*H353,2)</f>
        <v>0</v>
      </c>
      <c r="K353" s="183"/>
      <c r="L353" s="41"/>
      <c r="M353" s="184" t="s">
        <v>19</v>
      </c>
      <c r="N353" s="185" t="s">
        <v>47</v>
      </c>
      <c r="O353" s="66"/>
      <c r="P353" s="186">
        <f>O353*H353</f>
        <v>0</v>
      </c>
      <c r="Q353" s="186">
        <v>0</v>
      </c>
      <c r="R353" s="186">
        <f>Q353*H353</f>
        <v>0</v>
      </c>
      <c r="S353" s="186">
        <v>0</v>
      </c>
      <c r="T353" s="187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8" t="s">
        <v>163</v>
      </c>
      <c r="AT353" s="188" t="s">
        <v>159</v>
      </c>
      <c r="AU353" s="188" t="s">
        <v>86</v>
      </c>
      <c r="AY353" s="19" t="s">
        <v>157</v>
      </c>
      <c r="BE353" s="189">
        <f>IF(N353="základní",J353,0)</f>
        <v>0</v>
      </c>
      <c r="BF353" s="189">
        <f>IF(N353="snížená",J353,0)</f>
        <v>0</v>
      </c>
      <c r="BG353" s="189">
        <f>IF(N353="zákl. přenesená",J353,0)</f>
        <v>0</v>
      </c>
      <c r="BH353" s="189">
        <f>IF(N353="sníž. přenesená",J353,0)</f>
        <v>0</v>
      </c>
      <c r="BI353" s="189">
        <f>IF(N353="nulová",J353,0)</f>
        <v>0</v>
      </c>
      <c r="BJ353" s="19" t="s">
        <v>84</v>
      </c>
      <c r="BK353" s="189">
        <f>ROUND(I353*H353,2)</f>
        <v>0</v>
      </c>
      <c r="BL353" s="19" t="s">
        <v>163</v>
      </c>
      <c r="BM353" s="188" t="s">
        <v>2062</v>
      </c>
    </row>
    <row r="354" spans="1:47" s="2" customFormat="1" ht="10">
      <c r="A354" s="36"/>
      <c r="B354" s="37"/>
      <c r="C354" s="38"/>
      <c r="D354" s="212" t="s">
        <v>178</v>
      </c>
      <c r="E354" s="38"/>
      <c r="F354" s="213" t="s">
        <v>2063</v>
      </c>
      <c r="G354" s="38"/>
      <c r="H354" s="38"/>
      <c r="I354" s="214"/>
      <c r="J354" s="38"/>
      <c r="K354" s="38"/>
      <c r="L354" s="41"/>
      <c r="M354" s="215"/>
      <c r="N354" s="216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178</v>
      </c>
      <c r="AU354" s="19" t="s">
        <v>86</v>
      </c>
    </row>
    <row r="355" spans="2:51" s="13" customFormat="1" ht="10">
      <c r="B355" s="190"/>
      <c r="C355" s="191"/>
      <c r="D355" s="192" t="s">
        <v>165</v>
      </c>
      <c r="E355" s="193" t="s">
        <v>19</v>
      </c>
      <c r="F355" s="194" t="s">
        <v>1713</v>
      </c>
      <c r="G355" s="191"/>
      <c r="H355" s="193" t="s">
        <v>19</v>
      </c>
      <c r="I355" s="195"/>
      <c r="J355" s="191"/>
      <c r="K355" s="191"/>
      <c r="L355" s="196"/>
      <c r="M355" s="197"/>
      <c r="N355" s="198"/>
      <c r="O355" s="198"/>
      <c r="P355" s="198"/>
      <c r="Q355" s="198"/>
      <c r="R355" s="198"/>
      <c r="S355" s="198"/>
      <c r="T355" s="199"/>
      <c r="AT355" s="200" t="s">
        <v>165</v>
      </c>
      <c r="AU355" s="200" t="s">
        <v>86</v>
      </c>
      <c r="AV355" s="13" t="s">
        <v>84</v>
      </c>
      <c r="AW355" s="13" t="s">
        <v>37</v>
      </c>
      <c r="AX355" s="13" t="s">
        <v>76</v>
      </c>
      <c r="AY355" s="200" t="s">
        <v>157</v>
      </c>
    </row>
    <row r="356" spans="2:51" s="14" customFormat="1" ht="10">
      <c r="B356" s="201"/>
      <c r="C356" s="202"/>
      <c r="D356" s="192" t="s">
        <v>165</v>
      </c>
      <c r="E356" s="203" t="s">
        <v>19</v>
      </c>
      <c r="F356" s="204" t="s">
        <v>2064</v>
      </c>
      <c r="G356" s="202"/>
      <c r="H356" s="205">
        <v>13.823</v>
      </c>
      <c r="I356" s="206"/>
      <c r="J356" s="202"/>
      <c r="K356" s="202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165</v>
      </c>
      <c r="AU356" s="211" t="s">
        <v>86</v>
      </c>
      <c r="AV356" s="14" t="s">
        <v>86</v>
      </c>
      <c r="AW356" s="14" t="s">
        <v>37</v>
      </c>
      <c r="AX356" s="14" t="s">
        <v>84</v>
      </c>
      <c r="AY356" s="211" t="s">
        <v>157</v>
      </c>
    </row>
    <row r="357" spans="1:65" s="2" customFormat="1" ht="40.25" customHeight="1">
      <c r="A357" s="36"/>
      <c r="B357" s="37"/>
      <c r="C357" s="176" t="s">
        <v>454</v>
      </c>
      <c r="D357" s="176" t="s">
        <v>159</v>
      </c>
      <c r="E357" s="177" t="s">
        <v>1829</v>
      </c>
      <c r="F357" s="178" t="s">
        <v>1830</v>
      </c>
      <c r="G357" s="179" t="s">
        <v>483</v>
      </c>
      <c r="H357" s="180">
        <v>0.589</v>
      </c>
      <c r="I357" s="181"/>
      <c r="J357" s="182">
        <f>ROUND(I357*H357,2)</f>
        <v>0</v>
      </c>
      <c r="K357" s="183"/>
      <c r="L357" s="41"/>
      <c r="M357" s="184" t="s">
        <v>19</v>
      </c>
      <c r="N357" s="185" t="s">
        <v>47</v>
      </c>
      <c r="O357" s="66"/>
      <c r="P357" s="186">
        <f>O357*H357</f>
        <v>0</v>
      </c>
      <c r="Q357" s="186">
        <v>1.05555</v>
      </c>
      <c r="R357" s="186">
        <f>Q357*H357</f>
        <v>0.62171895</v>
      </c>
      <c r="S357" s="186">
        <v>0</v>
      </c>
      <c r="T357" s="187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8" t="s">
        <v>163</v>
      </c>
      <c r="AT357" s="188" t="s">
        <v>159</v>
      </c>
      <c r="AU357" s="188" t="s">
        <v>86</v>
      </c>
      <c r="AY357" s="19" t="s">
        <v>157</v>
      </c>
      <c r="BE357" s="189">
        <f>IF(N357="základní",J357,0)</f>
        <v>0</v>
      </c>
      <c r="BF357" s="189">
        <f>IF(N357="snížená",J357,0)</f>
        <v>0</v>
      </c>
      <c r="BG357" s="189">
        <f>IF(N357="zákl. přenesená",J357,0)</f>
        <v>0</v>
      </c>
      <c r="BH357" s="189">
        <f>IF(N357="sníž. přenesená",J357,0)</f>
        <v>0</v>
      </c>
      <c r="BI357" s="189">
        <f>IF(N357="nulová",J357,0)</f>
        <v>0</v>
      </c>
      <c r="BJ357" s="19" t="s">
        <v>84</v>
      </c>
      <c r="BK357" s="189">
        <f>ROUND(I357*H357,2)</f>
        <v>0</v>
      </c>
      <c r="BL357" s="19" t="s">
        <v>163</v>
      </c>
      <c r="BM357" s="188" t="s">
        <v>2065</v>
      </c>
    </row>
    <row r="358" spans="1:47" s="2" customFormat="1" ht="10">
      <c r="A358" s="36"/>
      <c r="B358" s="37"/>
      <c r="C358" s="38"/>
      <c r="D358" s="212" t="s">
        <v>178</v>
      </c>
      <c r="E358" s="38"/>
      <c r="F358" s="213" t="s">
        <v>1832</v>
      </c>
      <c r="G358" s="38"/>
      <c r="H358" s="38"/>
      <c r="I358" s="214"/>
      <c r="J358" s="38"/>
      <c r="K358" s="38"/>
      <c r="L358" s="41"/>
      <c r="M358" s="215"/>
      <c r="N358" s="216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178</v>
      </c>
      <c r="AU358" s="19" t="s">
        <v>86</v>
      </c>
    </row>
    <row r="359" spans="2:51" s="13" customFormat="1" ht="10">
      <c r="B359" s="190"/>
      <c r="C359" s="191"/>
      <c r="D359" s="192" t="s">
        <v>165</v>
      </c>
      <c r="E359" s="193" t="s">
        <v>19</v>
      </c>
      <c r="F359" s="194" t="s">
        <v>1713</v>
      </c>
      <c r="G359" s="191"/>
      <c r="H359" s="193" t="s">
        <v>19</v>
      </c>
      <c r="I359" s="195"/>
      <c r="J359" s="191"/>
      <c r="K359" s="191"/>
      <c r="L359" s="196"/>
      <c r="M359" s="197"/>
      <c r="N359" s="198"/>
      <c r="O359" s="198"/>
      <c r="P359" s="198"/>
      <c r="Q359" s="198"/>
      <c r="R359" s="198"/>
      <c r="S359" s="198"/>
      <c r="T359" s="199"/>
      <c r="AT359" s="200" t="s">
        <v>165</v>
      </c>
      <c r="AU359" s="200" t="s">
        <v>86</v>
      </c>
      <c r="AV359" s="13" t="s">
        <v>84</v>
      </c>
      <c r="AW359" s="13" t="s">
        <v>37</v>
      </c>
      <c r="AX359" s="13" t="s">
        <v>76</v>
      </c>
      <c r="AY359" s="200" t="s">
        <v>157</v>
      </c>
    </row>
    <row r="360" spans="2:51" s="13" customFormat="1" ht="10">
      <c r="B360" s="190"/>
      <c r="C360" s="191"/>
      <c r="D360" s="192" t="s">
        <v>165</v>
      </c>
      <c r="E360" s="193" t="s">
        <v>19</v>
      </c>
      <c r="F360" s="194" t="s">
        <v>1762</v>
      </c>
      <c r="G360" s="191"/>
      <c r="H360" s="193" t="s">
        <v>19</v>
      </c>
      <c r="I360" s="195"/>
      <c r="J360" s="191"/>
      <c r="K360" s="191"/>
      <c r="L360" s="196"/>
      <c r="M360" s="197"/>
      <c r="N360" s="198"/>
      <c r="O360" s="198"/>
      <c r="P360" s="198"/>
      <c r="Q360" s="198"/>
      <c r="R360" s="198"/>
      <c r="S360" s="198"/>
      <c r="T360" s="199"/>
      <c r="AT360" s="200" t="s">
        <v>165</v>
      </c>
      <c r="AU360" s="200" t="s">
        <v>86</v>
      </c>
      <c r="AV360" s="13" t="s">
        <v>84</v>
      </c>
      <c r="AW360" s="13" t="s">
        <v>37</v>
      </c>
      <c r="AX360" s="13" t="s">
        <v>76</v>
      </c>
      <c r="AY360" s="200" t="s">
        <v>157</v>
      </c>
    </row>
    <row r="361" spans="2:51" s="14" customFormat="1" ht="10">
      <c r="B361" s="201"/>
      <c r="C361" s="202"/>
      <c r="D361" s="192" t="s">
        <v>165</v>
      </c>
      <c r="E361" s="203" t="s">
        <v>19</v>
      </c>
      <c r="F361" s="204" t="s">
        <v>2066</v>
      </c>
      <c r="G361" s="202"/>
      <c r="H361" s="205">
        <v>0.589</v>
      </c>
      <c r="I361" s="206"/>
      <c r="J361" s="202"/>
      <c r="K361" s="202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165</v>
      </c>
      <c r="AU361" s="211" t="s">
        <v>86</v>
      </c>
      <c r="AV361" s="14" t="s">
        <v>86</v>
      </c>
      <c r="AW361" s="14" t="s">
        <v>37</v>
      </c>
      <c r="AX361" s="14" t="s">
        <v>84</v>
      </c>
      <c r="AY361" s="211" t="s">
        <v>157</v>
      </c>
    </row>
    <row r="362" spans="1:65" s="2" customFormat="1" ht="14.4" customHeight="1">
      <c r="A362" s="36"/>
      <c r="B362" s="37"/>
      <c r="C362" s="176" t="s">
        <v>466</v>
      </c>
      <c r="D362" s="176" t="s">
        <v>159</v>
      </c>
      <c r="E362" s="177" t="s">
        <v>2067</v>
      </c>
      <c r="F362" s="178" t="s">
        <v>2068</v>
      </c>
      <c r="G362" s="179" t="s">
        <v>162</v>
      </c>
      <c r="H362" s="180">
        <v>4</v>
      </c>
      <c r="I362" s="181"/>
      <c r="J362" s="182">
        <f>ROUND(I362*H362,2)</f>
        <v>0</v>
      </c>
      <c r="K362" s="183"/>
      <c r="L362" s="41"/>
      <c r="M362" s="184" t="s">
        <v>19</v>
      </c>
      <c r="N362" s="185" t="s">
        <v>47</v>
      </c>
      <c r="O362" s="66"/>
      <c r="P362" s="186">
        <f>O362*H362</f>
        <v>0</v>
      </c>
      <c r="Q362" s="186">
        <v>0.08488</v>
      </c>
      <c r="R362" s="186">
        <f>Q362*H362</f>
        <v>0.33952</v>
      </c>
      <c r="S362" s="186">
        <v>0</v>
      </c>
      <c r="T362" s="187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8" t="s">
        <v>163</v>
      </c>
      <c r="AT362" s="188" t="s">
        <v>159</v>
      </c>
      <c r="AU362" s="188" t="s">
        <v>86</v>
      </c>
      <c r="AY362" s="19" t="s">
        <v>157</v>
      </c>
      <c r="BE362" s="189">
        <f>IF(N362="základní",J362,0)</f>
        <v>0</v>
      </c>
      <c r="BF362" s="189">
        <f>IF(N362="snížená",J362,0)</f>
        <v>0</v>
      </c>
      <c r="BG362" s="189">
        <f>IF(N362="zákl. přenesená",J362,0)</f>
        <v>0</v>
      </c>
      <c r="BH362" s="189">
        <f>IF(N362="sníž. přenesená",J362,0)</f>
        <v>0</v>
      </c>
      <c r="BI362" s="189">
        <f>IF(N362="nulová",J362,0)</f>
        <v>0</v>
      </c>
      <c r="BJ362" s="19" t="s">
        <v>84</v>
      </c>
      <c r="BK362" s="189">
        <f>ROUND(I362*H362,2)</f>
        <v>0</v>
      </c>
      <c r="BL362" s="19" t="s">
        <v>163</v>
      </c>
      <c r="BM362" s="188" t="s">
        <v>2069</v>
      </c>
    </row>
    <row r="363" spans="2:51" s="13" customFormat="1" ht="10">
      <c r="B363" s="190"/>
      <c r="C363" s="191"/>
      <c r="D363" s="192" t="s">
        <v>165</v>
      </c>
      <c r="E363" s="193" t="s">
        <v>19</v>
      </c>
      <c r="F363" s="194" t="s">
        <v>343</v>
      </c>
      <c r="G363" s="191"/>
      <c r="H363" s="193" t="s">
        <v>19</v>
      </c>
      <c r="I363" s="195"/>
      <c r="J363" s="191"/>
      <c r="K363" s="191"/>
      <c r="L363" s="196"/>
      <c r="M363" s="197"/>
      <c r="N363" s="198"/>
      <c r="O363" s="198"/>
      <c r="P363" s="198"/>
      <c r="Q363" s="198"/>
      <c r="R363" s="198"/>
      <c r="S363" s="198"/>
      <c r="T363" s="199"/>
      <c r="AT363" s="200" t="s">
        <v>165</v>
      </c>
      <c r="AU363" s="200" t="s">
        <v>86</v>
      </c>
      <c r="AV363" s="13" t="s">
        <v>84</v>
      </c>
      <c r="AW363" s="13" t="s">
        <v>37</v>
      </c>
      <c r="AX363" s="13" t="s">
        <v>76</v>
      </c>
      <c r="AY363" s="200" t="s">
        <v>157</v>
      </c>
    </row>
    <row r="364" spans="2:51" s="13" customFormat="1" ht="10">
      <c r="B364" s="190"/>
      <c r="C364" s="191"/>
      <c r="D364" s="192" t="s">
        <v>165</v>
      </c>
      <c r="E364" s="193" t="s">
        <v>19</v>
      </c>
      <c r="F364" s="194" t="s">
        <v>357</v>
      </c>
      <c r="G364" s="191"/>
      <c r="H364" s="193" t="s">
        <v>19</v>
      </c>
      <c r="I364" s="195"/>
      <c r="J364" s="191"/>
      <c r="K364" s="191"/>
      <c r="L364" s="196"/>
      <c r="M364" s="197"/>
      <c r="N364" s="198"/>
      <c r="O364" s="198"/>
      <c r="P364" s="198"/>
      <c r="Q364" s="198"/>
      <c r="R364" s="198"/>
      <c r="S364" s="198"/>
      <c r="T364" s="199"/>
      <c r="AT364" s="200" t="s">
        <v>165</v>
      </c>
      <c r="AU364" s="200" t="s">
        <v>86</v>
      </c>
      <c r="AV364" s="13" t="s">
        <v>84</v>
      </c>
      <c r="AW364" s="13" t="s">
        <v>37</v>
      </c>
      <c r="AX364" s="13" t="s">
        <v>76</v>
      </c>
      <c r="AY364" s="200" t="s">
        <v>157</v>
      </c>
    </row>
    <row r="365" spans="2:51" s="13" customFormat="1" ht="10">
      <c r="B365" s="190"/>
      <c r="C365" s="191"/>
      <c r="D365" s="192" t="s">
        <v>165</v>
      </c>
      <c r="E365" s="193" t="s">
        <v>19</v>
      </c>
      <c r="F365" s="194" t="s">
        <v>2070</v>
      </c>
      <c r="G365" s="191"/>
      <c r="H365" s="193" t="s">
        <v>19</v>
      </c>
      <c r="I365" s="195"/>
      <c r="J365" s="191"/>
      <c r="K365" s="191"/>
      <c r="L365" s="196"/>
      <c r="M365" s="197"/>
      <c r="N365" s="198"/>
      <c r="O365" s="198"/>
      <c r="P365" s="198"/>
      <c r="Q365" s="198"/>
      <c r="R365" s="198"/>
      <c r="S365" s="198"/>
      <c r="T365" s="199"/>
      <c r="AT365" s="200" t="s">
        <v>165</v>
      </c>
      <c r="AU365" s="200" t="s">
        <v>86</v>
      </c>
      <c r="AV365" s="13" t="s">
        <v>84</v>
      </c>
      <c r="AW365" s="13" t="s">
        <v>37</v>
      </c>
      <c r="AX365" s="13" t="s">
        <v>76</v>
      </c>
      <c r="AY365" s="200" t="s">
        <v>157</v>
      </c>
    </row>
    <row r="366" spans="2:51" s="13" customFormat="1" ht="10">
      <c r="B366" s="190"/>
      <c r="C366" s="191"/>
      <c r="D366" s="192" t="s">
        <v>165</v>
      </c>
      <c r="E366" s="193" t="s">
        <v>19</v>
      </c>
      <c r="F366" s="194" t="s">
        <v>1900</v>
      </c>
      <c r="G366" s="191"/>
      <c r="H366" s="193" t="s">
        <v>19</v>
      </c>
      <c r="I366" s="195"/>
      <c r="J366" s="191"/>
      <c r="K366" s="191"/>
      <c r="L366" s="196"/>
      <c r="M366" s="197"/>
      <c r="N366" s="198"/>
      <c r="O366" s="198"/>
      <c r="P366" s="198"/>
      <c r="Q366" s="198"/>
      <c r="R366" s="198"/>
      <c r="S366" s="198"/>
      <c r="T366" s="199"/>
      <c r="AT366" s="200" t="s">
        <v>165</v>
      </c>
      <c r="AU366" s="200" t="s">
        <v>86</v>
      </c>
      <c r="AV366" s="13" t="s">
        <v>84</v>
      </c>
      <c r="AW366" s="13" t="s">
        <v>37</v>
      </c>
      <c r="AX366" s="13" t="s">
        <v>76</v>
      </c>
      <c r="AY366" s="200" t="s">
        <v>157</v>
      </c>
    </row>
    <row r="367" spans="2:51" s="14" customFormat="1" ht="10">
      <c r="B367" s="201"/>
      <c r="C367" s="202"/>
      <c r="D367" s="192" t="s">
        <v>165</v>
      </c>
      <c r="E367" s="203" t="s">
        <v>19</v>
      </c>
      <c r="F367" s="204" t="s">
        <v>2071</v>
      </c>
      <c r="G367" s="202"/>
      <c r="H367" s="205">
        <v>4</v>
      </c>
      <c r="I367" s="206"/>
      <c r="J367" s="202"/>
      <c r="K367" s="202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165</v>
      </c>
      <c r="AU367" s="211" t="s">
        <v>86</v>
      </c>
      <c r="AV367" s="14" t="s">
        <v>86</v>
      </c>
      <c r="AW367" s="14" t="s">
        <v>37</v>
      </c>
      <c r="AX367" s="14" t="s">
        <v>84</v>
      </c>
      <c r="AY367" s="211" t="s">
        <v>157</v>
      </c>
    </row>
    <row r="368" spans="1:65" s="2" customFormat="1" ht="14.4" customHeight="1">
      <c r="A368" s="36"/>
      <c r="B368" s="37"/>
      <c r="C368" s="239" t="s">
        <v>474</v>
      </c>
      <c r="D368" s="239" t="s">
        <v>311</v>
      </c>
      <c r="E368" s="240" t="s">
        <v>2072</v>
      </c>
      <c r="F368" s="241" t="s">
        <v>2073</v>
      </c>
      <c r="G368" s="242" t="s">
        <v>162</v>
      </c>
      <c r="H368" s="243">
        <v>4</v>
      </c>
      <c r="I368" s="244"/>
      <c r="J368" s="245">
        <f>ROUND(I368*H368,2)</f>
        <v>0</v>
      </c>
      <c r="K368" s="246"/>
      <c r="L368" s="247"/>
      <c r="M368" s="248" t="s">
        <v>19</v>
      </c>
      <c r="N368" s="249" t="s">
        <v>47</v>
      </c>
      <c r="O368" s="66"/>
      <c r="P368" s="186">
        <f>O368*H368</f>
        <v>0</v>
      </c>
      <c r="Q368" s="186">
        <v>8.262</v>
      </c>
      <c r="R368" s="186">
        <f>Q368*H368</f>
        <v>33.048</v>
      </c>
      <c r="S368" s="186">
        <v>0</v>
      </c>
      <c r="T368" s="187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8" t="s">
        <v>211</v>
      </c>
      <c r="AT368" s="188" t="s">
        <v>311</v>
      </c>
      <c r="AU368" s="188" t="s">
        <v>86</v>
      </c>
      <c r="AY368" s="19" t="s">
        <v>157</v>
      </c>
      <c r="BE368" s="189">
        <f>IF(N368="základní",J368,0)</f>
        <v>0</v>
      </c>
      <c r="BF368" s="189">
        <f>IF(N368="snížená",J368,0)</f>
        <v>0</v>
      </c>
      <c r="BG368" s="189">
        <f>IF(N368="zákl. přenesená",J368,0)</f>
        <v>0</v>
      </c>
      <c r="BH368" s="189">
        <f>IF(N368="sníž. přenesená",J368,0)</f>
        <v>0</v>
      </c>
      <c r="BI368" s="189">
        <f>IF(N368="nulová",J368,0)</f>
        <v>0</v>
      </c>
      <c r="BJ368" s="19" t="s">
        <v>84</v>
      </c>
      <c r="BK368" s="189">
        <f>ROUND(I368*H368,2)</f>
        <v>0</v>
      </c>
      <c r="BL368" s="19" t="s">
        <v>163</v>
      </c>
      <c r="BM368" s="188" t="s">
        <v>2074</v>
      </c>
    </row>
    <row r="369" spans="1:47" s="2" customFormat="1" ht="10">
      <c r="A369" s="36"/>
      <c r="B369" s="37"/>
      <c r="C369" s="38"/>
      <c r="D369" s="212" t="s">
        <v>178</v>
      </c>
      <c r="E369" s="38"/>
      <c r="F369" s="213" t="s">
        <v>2075</v>
      </c>
      <c r="G369" s="38"/>
      <c r="H369" s="38"/>
      <c r="I369" s="214"/>
      <c r="J369" s="38"/>
      <c r="K369" s="38"/>
      <c r="L369" s="41"/>
      <c r="M369" s="215"/>
      <c r="N369" s="216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178</v>
      </c>
      <c r="AU369" s="19" t="s">
        <v>86</v>
      </c>
    </row>
    <row r="370" spans="2:51" s="13" customFormat="1" ht="10">
      <c r="B370" s="190"/>
      <c r="C370" s="191"/>
      <c r="D370" s="192" t="s">
        <v>165</v>
      </c>
      <c r="E370" s="193" t="s">
        <v>19</v>
      </c>
      <c r="F370" s="194" t="s">
        <v>343</v>
      </c>
      <c r="G370" s="191"/>
      <c r="H370" s="193" t="s">
        <v>19</v>
      </c>
      <c r="I370" s="195"/>
      <c r="J370" s="191"/>
      <c r="K370" s="191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165</v>
      </c>
      <c r="AU370" s="200" t="s">
        <v>86</v>
      </c>
      <c r="AV370" s="13" t="s">
        <v>84</v>
      </c>
      <c r="AW370" s="13" t="s">
        <v>37</v>
      </c>
      <c r="AX370" s="13" t="s">
        <v>76</v>
      </c>
      <c r="AY370" s="200" t="s">
        <v>157</v>
      </c>
    </row>
    <row r="371" spans="2:51" s="13" customFormat="1" ht="10">
      <c r="B371" s="190"/>
      <c r="C371" s="191"/>
      <c r="D371" s="192" t="s">
        <v>165</v>
      </c>
      <c r="E371" s="193" t="s">
        <v>19</v>
      </c>
      <c r="F371" s="194" t="s">
        <v>357</v>
      </c>
      <c r="G371" s="191"/>
      <c r="H371" s="193" t="s">
        <v>19</v>
      </c>
      <c r="I371" s="195"/>
      <c r="J371" s="191"/>
      <c r="K371" s="191"/>
      <c r="L371" s="196"/>
      <c r="M371" s="197"/>
      <c r="N371" s="198"/>
      <c r="O371" s="198"/>
      <c r="P371" s="198"/>
      <c r="Q371" s="198"/>
      <c r="R371" s="198"/>
      <c r="S371" s="198"/>
      <c r="T371" s="199"/>
      <c r="AT371" s="200" t="s">
        <v>165</v>
      </c>
      <c r="AU371" s="200" t="s">
        <v>86</v>
      </c>
      <c r="AV371" s="13" t="s">
        <v>84</v>
      </c>
      <c r="AW371" s="13" t="s">
        <v>37</v>
      </c>
      <c r="AX371" s="13" t="s">
        <v>76</v>
      </c>
      <c r="AY371" s="200" t="s">
        <v>157</v>
      </c>
    </row>
    <row r="372" spans="2:51" s="13" customFormat="1" ht="10">
      <c r="B372" s="190"/>
      <c r="C372" s="191"/>
      <c r="D372" s="192" t="s">
        <v>165</v>
      </c>
      <c r="E372" s="193" t="s">
        <v>19</v>
      </c>
      <c r="F372" s="194" t="s">
        <v>2076</v>
      </c>
      <c r="G372" s="191"/>
      <c r="H372" s="193" t="s">
        <v>19</v>
      </c>
      <c r="I372" s="195"/>
      <c r="J372" s="191"/>
      <c r="K372" s="191"/>
      <c r="L372" s="196"/>
      <c r="M372" s="197"/>
      <c r="N372" s="198"/>
      <c r="O372" s="198"/>
      <c r="P372" s="198"/>
      <c r="Q372" s="198"/>
      <c r="R372" s="198"/>
      <c r="S372" s="198"/>
      <c r="T372" s="199"/>
      <c r="AT372" s="200" t="s">
        <v>165</v>
      </c>
      <c r="AU372" s="200" t="s">
        <v>86</v>
      </c>
      <c r="AV372" s="13" t="s">
        <v>84</v>
      </c>
      <c r="AW372" s="13" t="s">
        <v>37</v>
      </c>
      <c r="AX372" s="13" t="s">
        <v>76</v>
      </c>
      <c r="AY372" s="200" t="s">
        <v>157</v>
      </c>
    </row>
    <row r="373" spans="2:51" s="13" customFormat="1" ht="10">
      <c r="B373" s="190"/>
      <c r="C373" s="191"/>
      <c r="D373" s="192" t="s">
        <v>165</v>
      </c>
      <c r="E373" s="193" t="s">
        <v>19</v>
      </c>
      <c r="F373" s="194" t="s">
        <v>2077</v>
      </c>
      <c r="G373" s="191"/>
      <c r="H373" s="193" t="s">
        <v>19</v>
      </c>
      <c r="I373" s="195"/>
      <c r="J373" s="191"/>
      <c r="K373" s="191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165</v>
      </c>
      <c r="AU373" s="200" t="s">
        <v>86</v>
      </c>
      <c r="AV373" s="13" t="s">
        <v>84</v>
      </c>
      <c r="AW373" s="13" t="s">
        <v>37</v>
      </c>
      <c r="AX373" s="13" t="s">
        <v>76</v>
      </c>
      <c r="AY373" s="200" t="s">
        <v>157</v>
      </c>
    </row>
    <row r="374" spans="2:51" s="14" customFormat="1" ht="10">
      <c r="B374" s="201"/>
      <c r="C374" s="202"/>
      <c r="D374" s="192" t="s">
        <v>165</v>
      </c>
      <c r="E374" s="203" t="s">
        <v>19</v>
      </c>
      <c r="F374" s="204" t="s">
        <v>2078</v>
      </c>
      <c r="G374" s="202"/>
      <c r="H374" s="205">
        <v>4</v>
      </c>
      <c r="I374" s="206"/>
      <c r="J374" s="202"/>
      <c r="K374" s="202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165</v>
      </c>
      <c r="AU374" s="211" t="s">
        <v>86</v>
      </c>
      <c r="AV374" s="14" t="s">
        <v>86</v>
      </c>
      <c r="AW374" s="14" t="s">
        <v>37</v>
      </c>
      <c r="AX374" s="14" t="s">
        <v>84</v>
      </c>
      <c r="AY374" s="211" t="s">
        <v>157</v>
      </c>
    </row>
    <row r="375" spans="1:65" s="2" customFormat="1" ht="14.4" customHeight="1">
      <c r="A375" s="36"/>
      <c r="B375" s="37"/>
      <c r="C375" s="176" t="s">
        <v>480</v>
      </c>
      <c r="D375" s="176" t="s">
        <v>159</v>
      </c>
      <c r="E375" s="177" t="s">
        <v>2079</v>
      </c>
      <c r="F375" s="178" t="s">
        <v>2080</v>
      </c>
      <c r="G375" s="179" t="s">
        <v>162</v>
      </c>
      <c r="H375" s="180">
        <v>116</v>
      </c>
      <c r="I375" s="181"/>
      <c r="J375" s="182">
        <f>ROUND(I375*H375,2)</f>
        <v>0</v>
      </c>
      <c r="K375" s="183"/>
      <c r="L375" s="41"/>
      <c r="M375" s="184" t="s">
        <v>19</v>
      </c>
      <c r="N375" s="185" t="s">
        <v>47</v>
      </c>
      <c r="O375" s="66"/>
      <c r="P375" s="186">
        <f>O375*H375</f>
        <v>0</v>
      </c>
      <c r="Q375" s="186">
        <v>0.03335</v>
      </c>
      <c r="R375" s="186">
        <f>Q375*H375</f>
        <v>3.8686</v>
      </c>
      <c r="S375" s="186">
        <v>0</v>
      </c>
      <c r="T375" s="187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8" t="s">
        <v>163</v>
      </c>
      <c r="AT375" s="188" t="s">
        <v>159</v>
      </c>
      <c r="AU375" s="188" t="s">
        <v>86</v>
      </c>
      <c r="AY375" s="19" t="s">
        <v>157</v>
      </c>
      <c r="BE375" s="189">
        <f>IF(N375="základní",J375,0)</f>
        <v>0</v>
      </c>
      <c r="BF375" s="189">
        <f>IF(N375="snížená",J375,0)</f>
        <v>0</v>
      </c>
      <c r="BG375" s="189">
        <f>IF(N375="zákl. přenesená",J375,0)</f>
        <v>0</v>
      </c>
      <c r="BH375" s="189">
        <f>IF(N375="sníž. přenesená",J375,0)</f>
        <v>0</v>
      </c>
      <c r="BI375" s="189">
        <f>IF(N375="nulová",J375,0)</f>
        <v>0</v>
      </c>
      <c r="BJ375" s="19" t="s">
        <v>84</v>
      </c>
      <c r="BK375" s="189">
        <f>ROUND(I375*H375,2)</f>
        <v>0</v>
      </c>
      <c r="BL375" s="19" t="s">
        <v>163</v>
      </c>
      <c r="BM375" s="188" t="s">
        <v>2081</v>
      </c>
    </row>
    <row r="376" spans="2:51" s="13" customFormat="1" ht="10">
      <c r="B376" s="190"/>
      <c r="C376" s="191"/>
      <c r="D376" s="192" t="s">
        <v>165</v>
      </c>
      <c r="E376" s="193" t="s">
        <v>19</v>
      </c>
      <c r="F376" s="194" t="s">
        <v>343</v>
      </c>
      <c r="G376" s="191"/>
      <c r="H376" s="193" t="s">
        <v>19</v>
      </c>
      <c r="I376" s="195"/>
      <c r="J376" s="191"/>
      <c r="K376" s="191"/>
      <c r="L376" s="196"/>
      <c r="M376" s="197"/>
      <c r="N376" s="198"/>
      <c r="O376" s="198"/>
      <c r="P376" s="198"/>
      <c r="Q376" s="198"/>
      <c r="R376" s="198"/>
      <c r="S376" s="198"/>
      <c r="T376" s="199"/>
      <c r="AT376" s="200" t="s">
        <v>165</v>
      </c>
      <c r="AU376" s="200" t="s">
        <v>86</v>
      </c>
      <c r="AV376" s="13" t="s">
        <v>84</v>
      </c>
      <c r="AW376" s="13" t="s">
        <v>37</v>
      </c>
      <c r="AX376" s="13" t="s">
        <v>76</v>
      </c>
      <c r="AY376" s="200" t="s">
        <v>157</v>
      </c>
    </row>
    <row r="377" spans="2:51" s="13" customFormat="1" ht="10">
      <c r="B377" s="190"/>
      <c r="C377" s="191"/>
      <c r="D377" s="192" t="s">
        <v>165</v>
      </c>
      <c r="E377" s="193" t="s">
        <v>19</v>
      </c>
      <c r="F377" s="194" t="s">
        <v>357</v>
      </c>
      <c r="G377" s="191"/>
      <c r="H377" s="193" t="s">
        <v>19</v>
      </c>
      <c r="I377" s="195"/>
      <c r="J377" s="191"/>
      <c r="K377" s="191"/>
      <c r="L377" s="196"/>
      <c r="M377" s="197"/>
      <c r="N377" s="198"/>
      <c r="O377" s="198"/>
      <c r="P377" s="198"/>
      <c r="Q377" s="198"/>
      <c r="R377" s="198"/>
      <c r="S377" s="198"/>
      <c r="T377" s="199"/>
      <c r="AT377" s="200" t="s">
        <v>165</v>
      </c>
      <c r="AU377" s="200" t="s">
        <v>86</v>
      </c>
      <c r="AV377" s="13" t="s">
        <v>84</v>
      </c>
      <c r="AW377" s="13" t="s">
        <v>37</v>
      </c>
      <c r="AX377" s="13" t="s">
        <v>76</v>
      </c>
      <c r="AY377" s="200" t="s">
        <v>157</v>
      </c>
    </row>
    <row r="378" spans="2:51" s="13" customFormat="1" ht="10">
      <c r="B378" s="190"/>
      <c r="C378" s="191"/>
      <c r="D378" s="192" t="s">
        <v>165</v>
      </c>
      <c r="E378" s="193" t="s">
        <v>19</v>
      </c>
      <c r="F378" s="194" t="s">
        <v>2082</v>
      </c>
      <c r="G378" s="191"/>
      <c r="H378" s="193" t="s">
        <v>19</v>
      </c>
      <c r="I378" s="195"/>
      <c r="J378" s="191"/>
      <c r="K378" s="191"/>
      <c r="L378" s="196"/>
      <c r="M378" s="197"/>
      <c r="N378" s="198"/>
      <c r="O378" s="198"/>
      <c r="P378" s="198"/>
      <c r="Q378" s="198"/>
      <c r="R378" s="198"/>
      <c r="S378" s="198"/>
      <c r="T378" s="199"/>
      <c r="AT378" s="200" t="s">
        <v>165</v>
      </c>
      <c r="AU378" s="200" t="s">
        <v>86</v>
      </c>
      <c r="AV378" s="13" t="s">
        <v>84</v>
      </c>
      <c r="AW378" s="13" t="s">
        <v>37</v>
      </c>
      <c r="AX378" s="13" t="s">
        <v>76</v>
      </c>
      <c r="AY378" s="200" t="s">
        <v>157</v>
      </c>
    </row>
    <row r="379" spans="2:51" s="14" customFormat="1" ht="10">
      <c r="B379" s="201"/>
      <c r="C379" s="202"/>
      <c r="D379" s="192" t="s">
        <v>165</v>
      </c>
      <c r="E379" s="203" t="s">
        <v>19</v>
      </c>
      <c r="F379" s="204" t="s">
        <v>2083</v>
      </c>
      <c r="G379" s="202"/>
      <c r="H379" s="205">
        <v>116</v>
      </c>
      <c r="I379" s="206"/>
      <c r="J379" s="202"/>
      <c r="K379" s="202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165</v>
      </c>
      <c r="AU379" s="211" t="s">
        <v>86</v>
      </c>
      <c r="AV379" s="14" t="s">
        <v>86</v>
      </c>
      <c r="AW379" s="14" t="s">
        <v>37</v>
      </c>
      <c r="AX379" s="14" t="s">
        <v>84</v>
      </c>
      <c r="AY379" s="211" t="s">
        <v>157</v>
      </c>
    </row>
    <row r="380" spans="1:65" s="2" customFormat="1" ht="14.4" customHeight="1">
      <c r="A380" s="36"/>
      <c r="B380" s="37"/>
      <c r="C380" s="239" t="s">
        <v>490</v>
      </c>
      <c r="D380" s="239" t="s">
        <v>311</v>
      </c>
      <c r="E380" s="240" t="s">
        <v>823</v>
      </c>
      <c r="F380" s="241" t="s">
        <v>2084</v>
      </c>
      <c r="G380" s="242" t="s">
        <v>162</v>
      </c>
      <c r="H380" s="243">
        <v>116</v>
      </c>
      <c r="I380" s="244"/>
      <c r="J380" s="245">
        <f>ROUND(I380*H380,2)</f>
        <v>0</v>
      </c>
      <c r="K380" s="246"/>
      <c r="L380" s="247"/>
      <c r="M380" s="248" t="s">
        <v>19</v>
      </c>
      <c r="N380" s="249" t="s">
        <v>47</v>
      </c>
      <c r="O380" s="66"/>
      <c r="P380" s="186">
        <f>O380*H380</f>
        <v>0</v>
      </c>
      <c r="Q380" s="186">
        <v>0.12</v>
      </c>
      <c r="R380" s="186">
        <f>Q380*H380</f>
        <v>13.92</v>
      </c>
      <c r="S380" s="186">
        <v>0</v>
      </c>
      <c r="T380" s="187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8" t="s">
        <v>211</v>
      </c>
      <c r="AT380" s="188" t="s">
        <v>311</v>
      </c>
      <c r="AU380" s="188" t="s">
        <v>86</v>
      </c>
      <c r="AY380" s="19" t="s">
        <v>157</v>
      </c>
      <c r="BE380" s="189">
        <f>IF(N380="základní",J380,0)</f>
        <v>0</v>
      </c>
      <c r="BF380" s="189">
        <f>IF(N380="snížená",J380,0)</f>
        <v>0</v>
      </c>
      <c r="BG380" s="189">
        <f>IF(N380="zákl. přenesená",J380,0)</f>
        <v>0</v>
      </c>
      <c r="BH380" s="189">
        <f>IF(N380="sníž. přenesená",J380,0)</f>
        <v>0</v>
      </c>
      <c r="BI380" s="189">
        <f>IF(N380="nulová",J380,0)</f>
        <v>0</v>
      </c>
      <c r="BJ380" s="19" t="s">
        <v>84</v>
      </c>
      <c r="BK380" s="189">
        <f>ROUND(I380*H380,2)</f>
        <v>0</v>
      </c>
      <c r="BL380" s="19" t="s">
        <v>163</v>
      </c>
      <c r="BM380" s="188" t="s">
        <v>2085</v>
      </c>
    </row>
    <row r="381" spans="1:47" s="2" customFormat="1" ht="10">
      <c r="A381" s="36"/>
      <c r="B381" s="37"/>
      <c r="C381" s="38"/>
      <c r="D381" s="212" t="s">
        <v>178</v>
      </c>
      <c r="E381" s="38"/>
      <c r="F381" s="213" t="s">
        <v>826</v>
      </c>
      <c r="G381" s="38"/>
      <c r="H381" s="38"/>
      <c r="I381" s="214"/>
      <c r="J381" s="38"/>
      <c r="K381" s="38"/>
      <c r="L381" s="41"/>
      <c r="M381" s="215"/>
      <c r="N381" s="216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178</v>
      </c>
      <c r="AU381" s="19" t="s">
        <v>86</v>
      </c>
    </row>
    <row r="382" spans="2:51" s="13" customFormat="1" ht="10">
      <c r="B382" s="190"/>
      <c r="C382" s="191"/>
      <c r="D382" s="192" t="s">
        <v>165</v>
      </c>
      <c r="E382" s="193" t="s">
        <v>19</v>
      </c>
      <c r="F382" s="194" t="s">
        <v>343</v>
      </c>
      <c r="G382" s="191"/>
      <c r="H382" s="193" t="s">
        <v>19</v>
      </c>
      <c r="I382" s="195"/>
      <c r="J382" s="191"/>
      <c r="K382" s="191"/>
      <c r="L382" s="196"/>
      <c r="M382" s="197"/>
      <c r="N382" s="198"/>
      <c r="O382" s="198"/>
      <c r="P382" s="198"/>
      <c r="Q382" s="198"/>
      <c r="R382" s="198"/>
      <c r="S382" s="198"/>
      <c r="T382" s="199"/>
      <c r="AT382" s="200" t="s">
        <v>165</v>
      </c>
      <c r="AU382" s="200" t="s">
        <v>86</v>
      </c>
      <c r="AV382" s="13" t="s">
        <v>84</v>
      </c>
      <c r="AW382" s="13" t="s">
        <v>37</v>
      </c>
      <c r="AX382" s="13" t="s">
        <v>76</v>
      </c>
      <c r="AY382" s="200" t="s">
        <v>157</v>
      </c>
    </row>
    <row r="383" spans="2:51" s="13" customFormat="1" ht="10">
      <c r="B383" s="190"/>
      <c r="C383" s="191"/>
      <c r="D383" s="192" t="s">
        <v>165</v>
      </c>
      <c r="E383" s="193" t="s">
        <v>19</v>
      </c>
      <c r="F383" s="194" t="s">
        <v>357</v>
      </c>
      <c r="G383" s="191"/>
      <c r="H383" s="193" t="s">
        <v>19</v>
      </c>
      <c r="I383" s="195"/>
      <c r="J383" s="191"/>
      <c r="K383" s="191"/>
      <c r="L383" s="196"/>
      <c r="M383" s="197"/>
      <c r="N383" s="198"/>
      <c r="O383" s="198"/>
      <c r="P383" s="198"/>
      <c r="Q383" s="198"/>
      <c r="R383" s="198"/>
      <c r="S383" s="198"/>
      <c r="T383" s="199"/>
      <c r="AT383" s="200" t="s">
        <v>165</v>
      </c>
      <c r="AU383" s="200" t="s">
        <v>86</v>
      </c>
      <c r="AV383" s="13" t="s">
        <v>84</v>
      </c>
      <c r="AW383" s="13" t="s">
        <v>37</v>
      </c>
      <c r="AX383" s="13" t="s">
        <v>76</v>
      </c>
      <c r="AY383" s="200" t="s">
        <v>157</v>
      </c>
    </row>
    <row r="384" spans="2:51" s="13" customFormat="1" ht="10">
      <c r="B384" s="190"/>
      <c r="C384" s="191"/>
      <c r="D384" s="192" t="s">
        <v>165</v>
      </c>
      <c r="E384" s="193" t="s">
        <v>19</v>
      </c>
      <c r="F384" s="194" t="s">
        <v>2082</v>
      </c>
      <c r="G384" s="191"/>
      <c r="H384" s="193" t="s">
        <v>19</v>
      </c>
      <c r="I384" s="195"/>
      <c r="J384" s="191"/>
      <c r="K384" s="191"/>
      <c r="L384" s="196"/>
      <c r="M384" s="197"/>
      <c r="N384" s="198"/>
      <c r="O384" s="198"/>
      <c r="P384" s="198"/>
      <c r="Q384" s="198"/>
      <c r="R384" s="198"/>
      <c r="S384" s="198"/>
      <c r="T384" s="199"/>
      <c r="AT384" s="200" t="s">
        <v>165</v>
      </c>
      <c r="AU384" s="200" t="s">
        <v>86</v>
      </c>
      <c r="AV384" s="13" t="s">
        <v>84</v>
      </c>
      <c r="AW384" s="13" t="s">
        <v>37</v>
      </c>
      <c r="AX384" s="13" t="s">
        <v>76</v>
      </c>
      <c r="AY384" s="200" t="s">
        <v>157</v>
      </c>
    </row>
    <row r="385" spans="2:51" s="13" customFormat="1" ht="10">
      <c r="B385" s="190"/>
      <c r="C385" s="191"/>
      <c r="D385" s="192" t="s">
        <v>165</v>
      </c>
      <c r="E385" s="193" t="s">
        <v>19</v>
      </c>
      <c r="F385" s="194" t="s">
        <v>2086</v>
      </c>
      <c r="G385" s="191"/>
      <c r="H385" s="193" t="s">
        <v>19</v>
      </c>
      <c r="I385" s="195"/>
      <c r="J385" s="191"/>
      <c r="K385" s="191"/>
      <c r="L385" s="196"/>
      <c r="M385" s="197"/>
      <c r="N385" s="198"/>
      <c r="O385" s="198"/>
      <c r="P385" s="198"/>
      <c r="Q385" s="198"/>
      <c r="R385" s="198"/>
      <c r="S385" s="198"/>
      <c r="T385" s="199"/>
      <c r="AT385" s="200" t="s">
        <v>165</v>
      </c>
      <c r="AU385" s="200" t="s">
        <v>86</v>
      </c>
      <c r="AV385" s="13" t="s">
        <v>84</v>
      </c>
      <c r="AW385" s="13" t="s">
        <v>37</v>
      </c>
      <c r="AX385" s="13" t="s">
        <v>76</v>
      </c>
      <c r="AY385" s="200" t="s">
        <v>157</v>
      </c>
    </row>
    <row r="386" spans="2:51" s="14" customFormat="1" ht="10">
      <c r="B386" s="201"/>
      <c r="C386" s="202"/>
      <c r="D386" s="192" t="s">
        <v>165</v>
      </c>
      <c r="E386" s="203" t="s">
        <v>19</v>
      </c>
      <c r="F386" s="204" t="s">
        <v>2083</v>
      </c>
      <c r="G386" s="202"/>
      <c r="H386" s="205">
        <v>116</v>
      </c>
      <c r="I386" s="206"/>
      <c r="J386" s="202"/>
      <c r="K386" s="202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165</v>
      </c>
      <c r="AU386" s="211" t="s">
        <v>86</v>
      </c>
      <c r="AV386" s="14" t="s">
        <v>86</v>
      </c>
      <c r="AW386" s="14" t="s">
        <v>37</v>
      </c>
      <c r="AX386" s="14" t="s">
        <v>84</v>
      </c>
      <c r="AY386" s="211" t="s">
        <v>157</v>
      </c>
    </row>
    <row r="387" spans="2:63" s="12" customFormat="1" ht="22.75" customHeight="1">
      <c r="B387" s="160"/>
      <c r="C387" s="161"/>
      <c r="D387" s="162" t="s">
        <v>75</v>
      </c>
      <c r="E387" s="174" t="s">
        <v>211</v>
      </c>
      <c r="F387" s="174" t="s">
        <v>1082</v>
      </c>
      <c r="G387" s="161"/>
      <c r="H387" s="161"/>
      <c r="I387" s="164"/>
      <c r="J387" s="175">
        <f>BK387</f>
        <v>0</v>
      </c>
      <c r="K387" s="161"/>
      <c r="L387" s="166"/>
      <c r="M387" s="167"/>
      <c r="N387" s="168"/>
      <c r="O387" s="168"/>
      <c r="P387" s="169">
        <f>SUM(P388:P427)</f>
        <v>0</v>
      </c>
      <c r="Q387" s="168"/>
      <c r="R387" s="169">
        <f>SUM(R388:R427)</f>
        <v>54.551686430000004</v>
      </c>
      <c r="S387" s="168"/>
      <c r="T387" s="170">
        <f>SUM(T388:T427)</f>
        <v>0</v>
      </c>
      <c r="AR387" s="171" t="s">
        <v>84</v>
      </c>
      <c r="AT387" s="172" t="s">
        <v>75</v>
      </c>
      <c r="AU387" s="172" t="s">
        <v>84</v>
      </c>
      <c r="AY387" s="171" t="s">
        <v>157</v>
      </c>
      <c r="BK387" s="173">
        <f>SUM(BK388:BK427)</f>
        <v>0</v>
      </c>
    </row>
    <row r="388" spans="1:65" s="2" customFormat="1" ht="14.4" customHeight="1">
      <c r="A388" s="36"/>
      <c r="B388" s="37"/>
      <c r="C388" s="176" t="s">
        <v>497</v>
      </c>
      <c r="D388" s="176" t="s">
        <v>159</v>
      </c>
      <c r="E388" s="177" t="s">
        <v>1096</v>
      </c>
      <c r="F388" s="178" t="s">
        <v>1097</v>
      </c>
      <c r="G388" s="179" t="s">
        <v>162</v>
      </c>
      <c r="H388" s="180">
        <v>3</v>
      </c>
      <c r="I388" s="181"/>
      <c r="J388" s="182">
        <f>ROUND(I388*H388,2)</f>
        <v>0</v>
      </c>
      <c r="K388" s="183"/>
      <c r="L388" s="41"/>
      <c r="M388" s="184" t="s">
        <v>19</v>
      </c>
      <c r="N388" s="185" t="s">
        <v>47</v>
      </c>
      <c r="O388" s="66"/>
      <c r="P388" s="186">
        <f>O388*H388</f>
        <v>0</v>
      </c>
      <c r="Q388" s="186">
        <v>0.21734</v>
      </c>
      <c r="R388" s="186">
        <f>Q388*H388</f>
        <v>0.65202</v>
      </c>
      <c r="S388" s="186">
        <v>0</v>
      </c>
      <c r="T388" s="187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8" t="s">
        <v>163</v>
      </c>
      <c r="AT388" s="188" t="s">
        <v>159</v>
      </c>
      <c r="AU388" s="188" t="s">
        <v>86</v>
      </c>
      <c r="AY388" s="19" t="s">
        <v>157</v>
      </c>
      <c r="BE388" s="189">
        <f>IF(N388="základní",J388,0)</f>
        <v>0</v>
      </c>
      <c r="BF388" s="189">
        <f>IF(N388="snížená",J388,0)</f>
        <v>0</v>
      </c>
      <c r="BG388" s="189">
        <f>IF(N388="zákl. přenesená",J388,0)</f>
        <v>0</v>
      </c>
      <c r="BH388" s="189">
        <f>IF(N388="sníž. přenesená",J388,0)</f>
        <v>0</v>
      </c>
      <c r="BI388" s="189">
        <f>IF(N388="nulová",J388,0)</f>
        <v>0</v>
      </c>
      <c r="BJ388" s="19" t="s">
        <v>84</v>
      </c>
      <c r="BK388" s="189">
        <f>ROUND(I388*H388,2)</f>
        <v>0</v>
      </c>
      <c r="BL388" s="19" t="s">
        <v>163</v>
      </c>
      <c r="BM388" s="188" t="s">
        <v>2087</v>
      </c>
    </row>
    <row r="389" spans="1:47" s="2" customFormat="1" ht="10">
      <c r="A389" s="36"/>
      <c r="B389" s="37"/>
      <c r="C389" s="38"/>
      <c r="D389" s="212" t="s">
        <v>178</v>
      </c>
      <c r="E389" s="38"/>
      <c r="F389" s="213" t="s">
        <v>1099</v>
      </c>
      <c r="G389" s="38"/>
      <c r="H389" s="38"/>
      <c r="I389" s="214"/>
      <c r="J389" s="38"/>
      <c r="K389" s="38"/>
      <c r="L389" s="41"/>
      <c r="M389" s="215"/>
      <c r="N389" s="216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178</v>
      </c>
      <c r="AU389" s="19" t="s">
        <v>86</v>
      </c>
    </row>
    <row r="390" spans="2:51" s="13" customFormat="1" ht="10">
      <c r="B390" s="190"/>
      <c r="C390" s="191"/>
      <c r="D390" s="192" t="s">
        <v>165</v>
      </c>
      <c r="E390" s="193" t="s">
        <v>19</v>
      </c>
      <c r="F390" s="194" t="s">
        <v>289</v>
      </c>
      <c r="G390" s="191"/>
      <c r="H390" s="193" t="s">
        <v>19</v>
      </c>
      <c r="I390" s="195"/>
      <c r="J390" s="191"/>
      <c r="K390" s="191"/>
      <c r="L390" s="196"/>
      <c r="M390" s="197"/>
      <c r="N390" s="198"/>
      <c r="O390" s="198"/>
      <c r="P390" s="198"/>
      <c r="Q390" s="198"/>
      <c r="R390" s="198"/>
      <c r="S390" s="198"/>
      <c r="T390" s="199"/>
      <c r="AT390" s="200" t="s">
        <v>165</v>
      </c>
      <c r="AU390" s="200" t="s">
        <v>86</v>
      </c>
      <c r="AV390" s="13" t="s">
        <v>84</v>
      </c>
      <c r="AW390" s="13" t="s">
        <v>37</v>
      </c>
      <c r="AX390" s="13" t="s">
        <v>76</v>
      </c>
      <c r="AY390" s="200" t="s">
        <v>157</v>
      </c>
    </row>
    <row r="391" spans="2:51" s="13" customFormat="1" ht="10">
      <c r="B391" s="190"/>
      <c r="C391" s="191"/>
      <c r="D391" s="192" t="s">
        <v>165</v>
      </c>
      <c r="E391" s="193" t="s">
        <v>19</v>
      </c>
      <c r="F391" s="194" t="s">
        <v>1713</v>
      </c>
      <c r="G391" s="191"/>
      <c r="H391" s="193" t="s">
        <v>19</v>
      </c>
      <c r="I391" s="195"/>
      <c r="J391" s="191"/>
      <c r="K391" s="191"/>
      <c r="L391" s="196"/>
      <c r="M391" s="197"/>
      <c r="N391" s="198"/>
      <c r="O391" s="198"/>
      <c r="P391" s="198"/>
      <c r="Q391" s="198"/>
      <c r="R391" s="198"/>
      <c r="S391" s="198"/>
      <c r="T391" s="199"/>
      <c r="AT391" s="200" t="s">
        <v>165</v>
      </c>
      <c r="AU391" s="200" t="s">
        <v>86</v>
      </c>
      <c r="AV391" s="13" t="s">
        <v>84</v>
      </c>
      <c r="AW391" s="13" t="s">
        <v>37</v>
      </c>
      <c r="AX391" s="13" t="s">
        <v>76</v>
      </c>
      <c r="AY391" s="200" t="s">
        <v>157</v>
      </c>
    </row>
    <row r="392" spans="2:51" s="13" customFormat="1" ht="10">
      <c r="B392" s="190"/>
      <c r="C392" s="191"/>
      <c r="D392" s="192" t="s">
        <v>165</v>
      </c>
      <c r="E392" s="193" t="s">
        <v>19</v>
      </c>
      <c r="F392" s="194" t="s">
        <v>853</v>
      </c>
      <c r="G392" s="191"/>
      <c r="H392" s="193" t="s">
        <v>19</v>
      </c>
      <c r="I392" s="195"/>
      <c r="J392" s="191"/>
      <c r="K392" s="191"/>
      <c r="L392" s="196"/>
      <c r="M392" s="197"/>
      <c r="N392" s="198"/>
      <c r="O392" s="198"/>
      <c r="P392" s="198"/>
      <c r="Q392" s="198"/>
      <c r="R392" s="198"/>
      <c r="S392" s="198"/>
      <c r="T392" s="199"/>
      <c r="AT392" s="200" t="s">
        <v>165</v>
      </c>
      <c r="AU392" s="200" t="s">
        <v>86</v>
      </c>
      <c r="AV392" s="13" t="s">
        <v>84</v>
      </c>
      <c r="AW392" s="13" t="s">
        <v>37</v>
      </c>
      <c r="AX392" s="13" t="s">
        <v>76</v>
      </c>
      <c r="AY392" s="200" t="s">
        <v>157</v>
      </c>
    </row>
    <row r="393" spans="2:51" s="14" customFormat="1" ht="10">
      <c r="B393" s="201"/>
      <c r="C393" s="202"/>
      <c r="D393" s="192" t="s">
        <v>165</v>
      </c>
      <c r="E393" s="203" t="s">
        <v>19</v>
      </c>
      <c r="F393" s="204" t="s">
        <v>2088</v>
      </c>
      <c r="G393" s="202"/>
      <c r="H393" s="205">
        <v>2</v>
      </c>
      <c r="I393" s="206"/>
      <c r="J393" s="202"/>
      <c r="K393" s="202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165</v>
      </c>
      <c r="AU393" s="211" t="s">
        <v>86</v>
      </c>
      <c r="AV393" s="14" t="s">
        <v>86</v>
      </c>
      <c r="AW393" s="14" t="s">
        <v>37</v>
      </c>
      <c r="AX393" s="14" t="s">
        <v>76</v>
      </c>
      <c r="AY393" s="211" t="s">
        <v>157</v>
      </c>
    </row>
    <row r="394" spans="2:51" s="14" customFormat="1" ht="10">
      <c r="B394" s="201"/>
      <c r="C394" s="202"/>
      <c r="D394" s="192" t="s">
        <v>165</v>
      </c>
      <c r="E394" s="203" t="s">
        <v>19</v>
      </c>
      <c r="F394" s="204" t="s">
        <v>2089</v>
      </c>
      <c r="G394" s="202"/>
      <c r="H394" s="205">
        <v>1</v>
      </c>
      <c r="I394" s="206"/>
      <c r="J394" s="202"/>
      <c r="K394" s="202"/>
      <c r="L394" s="207"/>
      <c r="M394" s="208"/>
      <c r="N394" s="209"/>
      <c r="O394" s="209"/>
      <c r="P394" s="209"/>
      <c r="Q394" s="209"/>
      <c r="R394" s="209"/>
      <c r="S394" s="209"/>
      <c r="T394" s="210"/>
      <c r="AT394" s="211" t="s">
        <v>165</v>
      </c>
      <c r="AU394" s="211" t="s">
        <v>86</v>
      </c>
      <c r="AV394" s="14" t="s">
        <v>86</v>
      </c>
      <c r="AW394" s="14" t="s">
        <v>37</v>
      </c>
      <c r="AX394" s="14" t="s">
        <v>76</v>
      </c>
      <c r="AY394" s="211" t="s">
        <v>157</v>
      </c>
    </row>
    <row r="395" spans="2:51" s="15" customFormat="1" ht="10">
      <c r="B395" s="217"/>
      <c r="C395" s="218"/>
      <c r="D395" s="192" t="s">
        <v>165</v>
      </c>
      <c r="E395" s="219" t="s">
        <v>19</v>
      </c>
      <c r="F395" s="220" t="s">
        <v>183</v>
      </c>
      <c r="G395" s="218"/>
      <c r="H395" s="221">
        <v>3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165</v>
      </c>
      <c r="AU395" s="227" t="s">
        <v>86</v>
      </c>
      <c r="AV395" s="15" t="s">
        <v>163</v>
      </c>
      <c r="AW395" s="15" t="s">
        <v>37</v>
      </c>
      <c r="AX395" s="15" t="s">
        <v>84</v>
      </c>
      <c r="AY395" s="227" t="s">
        <v>157</v>
      </c>
    </row>
    <row r="396" spans="1:65" s="2" customFormat="1" ht="14.4" customHeight="1">
      <c r="A396" s="36"/>
      <c r="B396" s="37"/>
      <c r="C396" s="239" t="s">
        <v>510</v>
      </c>
      <c r="D396" s="239" t="s">
        <v>311</v>
      </c>
      <c r="E396" s="240" t="s">
        <v>2090</v>
      </c>
      <c r="F396" s="241" t="s">
        <v>2091</v>
      </c>
      <c r="G396" s="242" t="s">
        <v>162</v>
      </c>
      <c r="H396" s="243">
        <v>2</v>
      </c>
      <c r="I396" s="244"/>
      <c r="J396" s="245">
        <f>ROUND(I396*H396,2)</f>
        <v>0</v>
      </c>
      <c r="K396" s="246"/>
      <c r="L396" s="247"/>
      <c r="M396" s="248" t="s">
        <v>19</v>
      </c>
      <c r="N396" s="249" t="s">
        <v>47</v>
      </c>
      <c r="O396" s="66"/>
      <c r="P396" s="186">
        <f>O396*H396</f>
        <v>0</v>
      </c>
      <c r="Q396" s="186">
        <v>0</v>
      </c>
      <c r="R396" s="186">
        <f>Q396*H396</f>
        <v>0</v>
      </c>
      <c r="S396" s="186">
        <v>0</v>
      </c>
      <c r="T396" s="187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8" t="s">
        <v>211</v>
      </c>
      <c r="AT396" s="188" t="s">
        <v>311</v>
      </c>
      <c r="AU396" s="188" t="s">
        <v>86</v>
      </c>
      <c r="AY396" s="19" t="s">
        <v>157</v>
      </c>
      <c r="BE396" s="189">
        <f>IF(N396="základní",J396,0)</f>
        <v>0</v>
      </c>
      <c r="BF396" s="189">
        <f>IF(N396="snížená",J396,0)</f>
        <v>0</v>
      </c>
      <c r="BG396" s="189">
        <f>IF(N396="zákl. přenesená",J396,0)</f>
        <v>0</v>
      </c>
      <c r="BH396" s="189">
        <f>IF(N396="sníž. přenesená",J396,0)</f>
        <v>0</v>
      </c>
      <c r="BI396" s="189">
        <f>IF(N396="nulová",J396,0)</f>
        <v>0</v>
      </c>
      <c r="BJ396" s="19" t="s">
        <v>84</v>
      </c>
      <c r="BK396" s="189">
        <f>ROUND(I396*H396,2)</f>
        <v>0</v>
      </c>
      <c r="BL396" s="19" t="s">
        <v>163</v>
      </c>
      <c r="BM396" s="188" t="s">
        <v>2092</v>
      </c>
    </row>
    <row r="397" spans="2:51" s="13" customFormat="1" ht="10">
      <c r="B397" s="190"/>
      <c r="C397" s="191"/>
      <c r="D397" s="192" t="s">
        <v>165</v>
      </c>
      <c r="E397" s="193" t="s">
        <v>19</v>
      </c>
      <c r="F397" s="194" t="s">
        <v>343</v>
      </c>
      <c r="G397" s="191"/>
      <c r="H397" s="193" t="s">
        <v>19</v>
      </c>
      <c r="I397" s="195"/>
      <c r="J397" s="191"/>
      <c r="K397" s="191"/>
      <c r="L397" s="196"/>
      <c r="M397" s="197"/>
      <c r="N397" s="198"/>
      <c r="O397" s="198"/>
      <c r="P397" s="198"/>
      <c r="Q397" s="198"/>
      <c r="R397" s="198"/>
      <c r="S397" s="198"/>
      <c r="T397" s="199"/>
      <c r="AT397" s="200" t="s">
        <v>165</v>
      </c>
      <c r="AU397" s="200" t="s">
        <v>86</v>
      </c>
      <c r="AV397" s="13" t="s">
        <v>84</v>
      </c>
      <c r="AW397" s="13" t="s">
        <v>37</v>
      </c>
      <c r="AX397" s="13" t="s">
        <v>76</v>
      </c>
      <c r="AY397" s="200" t="s">
        <v>157</v>
      </c>
    </row>
    <row r="398" spans="2:51" s="13" customFormat="1" ht="10">
      <c r="B398" s="190"/>
      <c r="C398" s="191"/>
      <c r="D398" s="192" t="s">
        <v>165</v>
      </c>
      <c r="E398" s="193" t="s">
        <v>19</v>
      </c>
      <c r="F398" s="194" t="s">
        <v>1713</v>
      </c>
      <c r="G398" s="191"/>
      <c r="H398" s="193" t="s">
        <v>19</v>
      </c>
      <c r="I398" s="195"/>
      <c r="J398" s="191"/>
      <c r="K398" s="191"/>
      <c r="L398" s="196"/>
      <c r="M398" s="197"/>
      <c r="N398" s="198"/>
      <c r="O398" s="198"/>
      <c r="P398" s="198"/>
      <c r="Q398" s="198"/>
      <c r="R398" s="198"/>
      <c r="S398" s="198"/>
      <c r="T398" s="199"/>
      <c r="AT398" s="200" t="s">
        <v>165</v>
      </c>
      <c r="AU398" s="200" t="s">
        <v>86</v>
      </c>
      <c r="AV398" s="13" t="s">
        <v>84</v>
      </c>
      <c r="AW398" s="13" t="s">
        <v>37</v>
      </c>
      <c r="AX398" s="13" t="s">
        <v>76</v>
      </c>
      <c r="AY398" s="200" t="s">
        <v>157</v>
      </c>
    </row>
    <row r="399" spans="2:51" s="14" customFormat="1" ht="10">
      <c r="B399" s="201"/>
      <c r="C399" s="202"/>
      <c r="D399" s="192" t="s">
        <v>165</v>
      </c>
      <c r="E399" s="203" t="s">
        <v>19</v>
      </c>
      <c r="F399" s="204" t="s">
        <v>2088</v>
      </c>
      <c r="G399" s="202"/>
      <c r="H399" s="205">
        <v>2</v>
      </c>
      <c r="I399" s="206"/>
      <c r="J399" s="202"/>
      <c r="K399" s="202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165</v>
      </c>
      <c r="AU399" s="211" t="s">
        <v>86</v>
      </c>
      <c r="AV399" s="14" t="s">
        <v>86</v>
      </c>
      <c r="AW399" s="14" t="s">
        <v>37</v>
      </c>
      <c r="AX399" s="14" t="s">
        <v>84</v>
      </c>
      <c r="AY399" s="211" t="s">
        <v>157</v>
      </c>
    </row>
    <row r="400" spans="1:65" s="2" customFormat="1" ht="14.4" customHeight="1">
      <c r="A400" s="36"/>
      <c r="B400" s="37"/>
      <c r="C400" s="239" t="s">
        <v>516</v>
      </c>
      <c r="D400" s="239" t="s">
        <v>311</v>
      </c>
      <c r="E400" s="240" t="s">
        <v>2093</v>
      </c>
      <c r="F400" s="241" t="s">
        <v>2094</v>
      </c>
      <c r="G400" s="242" t="s">
        <v>162</v>
      </c>
      <c r="H400" s="243">
        <v>1</v>
      </c>
      <c r="I400" s="244"/>
      <c r="J400" s="245">
        <f>ROUND(I400*H400,2)</f>
        <v>0</v>
      </c>
      <c r="K400" s="246"/>
      <c r="L400" s="247"/>
      <c r="M400" s="248" t="s">
        <v>19</v>
      </c>
      <c r="N400" s="249" t="s">
        <v>47</v>
      </c>
      <c r="O400" s="66"/>
      <c r="P400" s="186">
        <f>O400*H400</f>
        <v>0</v>
      </c>
      <c r="Q400" s="186">
        <v>0.25</v>
      </c>
      <c r="R400" s="186">
        <f>Q400*H400</f>
        <v>0.25</v>
      </c>
      <c r="S400" s="186">
        <v>0</v>
      </c>
      <c r="T400" s="187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8" t="s">
        <v>211</v>
      </c>
      <c r="AT400" s="188" t="s">
        <v>311</v>
      </c>
      <c r="AU400" s="188" t="s">
        <v>86</v>
      </c>
      <c r="AY400" s="19" t="s">
        <v>157</v>
      </c>
      <c r="BE400" s="189">
        <f>IF(N400="základní",J400,0)</f>
        <v>0</v>
      </c>
      <c r="BF400" s="189">
        <f>IF(N400="snížená",J400,0)</f>
        <v>0</v>
      </c>
      <c r="BG400" s="189">
        <f>IF(N400="zákl. přenesená",J400,0)</f>
        <v>0</v>
      </c>
      <c r="BH400" s="189">
        <f>IF(N400="sníž. přenesená",J400,0)</f>
        <v>0</v>
      </c>
      <c r="BI400" s="189">
        <f>IF(N400="nulová",J400,0)</f>
        <v>0</v>
      </c>
      <c r="BJ400" s="19" t="s">
        <v>84</v>
      </c>
      <c r="BK400" s="189">
        <f>ROUND(I400*H400,2)</f>
        <v>0</v>
      </c>
      <c r="BL400" s="19" t="s">
        <v>163</v>
      </c>
      <c r="BM400" s="188" t="s">
        <v>2095</v>
      </c>
    </row>
    <row r="401" spans="2:51" s="13" customFormat="1" ht="10">
      <c r="B401" s="190"/>
      <c r="C401" s="191"/>
      <c r="D401" s="192" t="s">
        <v>165</v>
      </c>
      <c r="E401" s="193" t="s">
        <v>19</v>
      </c>
      <c r="F401" s="194" t="s">
        <v>343</v>
      </c>
      <c r="G401" s="191"/>
      <c r="H401" s="193" t="s">
        <v>19</v>
      </c>
      <c r="I401" s="195"/>
      <c r="J401" s="191"/>
      <c r="K401" s="191"/>
      <c r="L401" s="196"/>
      <c r="M401" s="197"/>
      <c r="N401" s="198"/>
      <c r="O401" s="198"/>
      <c r="P401" s="198"/>
      <c r="Q401" s="198"/>
      <c r="R401" s="198"/>
      <c r="S401" s="198"/>
      <c r="T401" s="199"/>
      <c r="AT401" s="200" t="s">
        <v>165</v>
      </c>
      <c r="AU401" s="200" t="s">
        <v>86</v>
      </c>
      <c r="AV401" s="13" t="s">
        <v>84</v>
      </c>
      <c r="AW401" s="13" t="s">
        <v>37</v>
      </c>
      <c r="AX401" s="13" t="s">
        <v>76</v>
      </c>
      <c r="AY401" s="200" t="s">
        <v>157</v>
      </c>
    </row>
    <row r="402" spans="2:51" s="13" customFormat="1" ht="10">
      <c r="B402" s="190"/>
      <c r="C402" s="191"/>
      <c r="D402" s="192" t="s">
        <v>165</v>
      </c>
      <c r="E402" s="193" t="s">
        <v>19</v>
      </c>
      <c r="F402" s="194" t="s">
        <v>1713</v>
      </c>
      <c r="G402" s="191"/>
      <c r="H402" s="193" t="s">
        <v>19</v>
      </c>
      <c r="I402" s="195"/>
      <c r="J402" s="191"/>
      <c r="K402" s="191"/>
      <c r="L402" s="196"/>
      <c r="M402" s="197"/>
      <c r="N402" s="198"/>
      <c r="O402" s="198"/>
      <c r="P402" s="198"/>
      <c r="Q402" s="198"/>
      <c r="R402" s="198"/>
      <c r="S402" s="198"/>
      <c r="T402" s="199"/>
      <c r="AT402" s="200" t="s">
        <v>165</v>
      </c>
      <c r="AU402" s="200" t="s">
        <v>86</v>
      </c>
      <c r="AV402" s="13" t="s">
        <v>84</v>
      </c>
      <c r="AW402" s="13" t="s">
        <v>37</v>
      </c>
      <c r="AX402" s="13" t="s">
        <v>76</v>
      </c>
      <c r="AY402" s="200" t="s">
        <v>157</v>
      </c>
    </row>
    <row r="403" spans="2:51" s="14" customFormat="1" ht="10">
      <c r="B403" s="201"/>
      <c r="C403" s="202"/>
      <c r="D403" s="192" t="s">
        <v>165</v>
      </c>
      <c r="E403" s="203" t="s">
        <v>19</v>
      </c>
      <c r="F403" s="204" t="s">
        <v>2096</v>
      </c>
      <c r="G403" s="202"/>
      <c r="H403" s="205">
        <v>1</v>
      </c>
      <c r="I403" s="206"/>
      <c r="J403" s="202"/>
      <c r="K403" s="202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165</v>
      </c>
      <c r="AU403" s="211" t="s">
        <v>86</v>
      </c>
      <c r="AV403" s="14" t="s">
        <v>86</v>
      </c>
      <c r="AW403" s="14" t="s">
        <v>37</v>
      </c>
      <c r="AX403" s="14" t="s">
        <v>84</v>
      </c>
      <c r="AY403" s="211" t="s">
        <v>157</v>
      </c>
    </row>
    <row r="404" spans="1:65" s="2" customFormat="1" ht="19.75" customHeight="1">
      <c r="A404" s="36"/>
      <c r="B404" s="37"/>
      <c r="C404" s="176" t="s">
        <v>528</v>
      </c>
      <c r="D404" s="176" t="s">
        <v>159</v>
      </c>
      <c r="E404" s="177" t="s">
        <v>2097</v>
      </c>
      <c r="F404" s="178" t="s">
        <v>2098</v>
      </c>
      <c r="G404" s="179" t="s">
        <v>254</v>
      </c>
      <c r="H404" s="180">
        <v>21.775</v>
      </c>
      <c r="I404" s="181"/>
      <c r="J404" s="182">
        <f>ROUND(I404*H404,2)</f>
        <v>0</v>
      </c>
      <c r="K404" s="183"/>
      <c r="L404" s="41"/>
      <c r="M404" s="184" t="s">
        <v>19</v>
      </c>
      <c r="N404" s="185" t="s">
        <v>47</v>
      </c>
      <c r="O404" s="66"/>
      <c r="P404" s="186">
        <f>O404*H404</f>
        <v>0</v>
      </c>
      <c r="Q404" s="186">
        <v>2.45329</v>
      </c>
      <c r="R404" s="186">
        <f>Q404*H404</f>
        <v>53.42038975</v>
      </c>
      <c r="S404" s="186">
        <v>0</v>
      </c>
      <c r="T404" s="187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8" t="s">
        <v>163</v>
      </c>
      <c r="AT404" s="188" t="s">
        <v>159</v>
      </c>
      <c r="AU404" s="188" t="s">
        <v>86</v>
      </c>
      <c r="AY404" s="19" t="s">
        <v>157</v>
      </c>
      <c r="BE404" s="189">
        <f>IF(N404="základní",J404,0)</f>
        <v>0</v>
      </c>
      <c r="BF404" s="189">
        <f>IF(N404="snížená",J404,0)</f>
        <v>0</v>
      </c>
      <c r="BG404" s="189">
        <f>IF(N404="zákl. přenesená",J404,0)</f>
        <v>0</v>
      </c>
      <c r="BH404" s="189">
        <f>IF(N404="sníž. přenesená",J404,0)</f>
        <v>0</v>
      </c>
      <c r="BI404" s="189">
        <f>IF(N404="nulová",J404,0)</f>
        <v>0</v>
      </c>
      <c r="BJ404" s="19" t="s">
        <v>84</v>
      </c>
      <c r="BK404" s="189">
        <f>ROUND(I404*H404,2)</f>
        <v>0</v>
      </c>
      <c r="BL404" s="19" t="s">
        <v>163</v>
      </c>
      <c r="BM404" s="188" t="s">
        <v>2099</v>
      </c>
    </row>
    <row r="405" spans="1:47" s="2" customFormat="1" ht="10">
      <c r="A405" s="36"/>
      <c r="B405" s="37"/>
      <c r="C405" s="38"/>
      <c r="D405" s="212" t="s">
        <v>178</v>
      </c>
      <c r="E405" s="38"/>
      <c r="F405" s="213" t="s">
        <v>2100</v>
      </c>
      <c r="G405" s="38"/>
      <c r="H405" s="38"/>
      <c r="I405" s="214"/>
      <c r="J405" s="38"/>
      <c r="K405" s="38"/>
      <c r="L405" s="41"/>
      <c r="M405" s="215"/>
      <c r="N405" s="216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178</v>
      </c>
      <c r="AU405" s="19" t="s">
        <v>86</v>
      </c>
    </row>
    <row r="406" spans="2:51" s="13" customFormat="1" ht="10">
      <c r="B406" s="190"/>
      <c r="C406" s="191"/>
      <c r="D406" s="192" t="s">
        <v>165</v>
      </c>
      <c r="E406" s="193" t="s">
        <v>19</v>
      </c>
      <c r="F406" s="194" t="s">
        <v>2101</v>
      </c>
      <c r="G406" s="191"/>
      <c r="H406" s="193" t="s">
        <v>19</v>
      </c>
      <c r="I406" s="195"/>
      <c r="J406" s="191"/>
      <c r="K406" s="191"/>
      <c r="L406" s="196"/>
      <c r="M406" s="197"/>
      <c r="N406" s="198"/>
      <c r="O406" s="198"/>
      <c r="P406" s="198"/>
      <c r="Q406" s="198"/>
      <c r="R406" s="198"/>
      <c r="S406" s="198"/>
      <c r="T406" s="199"/>
      <c r="AT406" s="200" t="s">
        <v>165</v>
      </c>
      <c r="AU406" s="200" t="s">
        <v>86</v>
      </c>
      <c r="AV406" s="13" t="s">
        <v>84</v>
      </c>
      <c r="AW406" s="13" t="s">
        <v>37</v>
      </c>
      <c r="AX406" s="13" t="s">
        <v>76</v>
      </c>
      <c r="AY406" s="200" t="s">
        <v>157</v>
      </c>
    </row>
    <row r="407" spans="2:51" s="13" customFormat="1" ht="10">
      <c r="B407" s="190"/>
      <c r="C407" s="191"/>
      <c r="D407" s="192" t="s">
        <v>165</v>
      </c>
      <c r="E407" s="193" t="s">
        <v>19</v>
      </c>
      <c r="F407" s="194" t="s">
        <v>2102</v>
      </c>
      <c r="G407" s="191"/>
      <c r="H407" s="193" t="s">
        <v>19</v>
      </c>
      <c r="I407" s="195"/>
      <c r="J407" s="191"/>
      <c r="K407" s="191"/>
      <c r="L407" s="196"/>
      <c r="M407" s="197"/>
      <c r="N407" s="198"/>
      <c r="O407" s="198"/>
      <c r="P407" s="198"/>
      <c r="Q407" s="198"/>
      <c r="R407" s="198"/>
      <c r="S407" s="198"/>
      <c r="T407" s="199"/>
      <c r="AT407" s="200" t="s">
        <v>165</v>
      </c>
      <c r="AU407" s="200" t="s">
        <v>86</v>
      </c>
      <c r="AV407" s="13" t="s">
        <v>84</v>
      </c>
      <c r="AW407" s="13" t="s">
        <v>37</v>
      </c>
      <c r="AX407" s="13" t="s">
        <v>76</v>
      </c>
      <c r="AY407" s="200" t="s">
        <v>157</v>
      </c>
    </row>
    <row r="408" spans="2:51" s="13" customFormat="1" ht="10">
      <c r="B408" s="190"/>
      <c r="C408" s="191"/>
      <c r="D408" s="192" t="s">
        <v>165</v>
      </c>
      <c r="E408" s="193" t="s">
        <v>19</v>
      </c>
      <c r="F408" s="194" t="s">
        <v>2103</v>
      </c>
      <c r="G408" s="191"/>
      <c r="H408" s="193" t="s">
        <v>19</v>
      </c>
      <c r="I408" s="195"/>
      <c r="J408" s="191"/>
      <c r="K408" s="191"/>
      <c r="L408" s="196"/>
      <c r="M408" s="197"/>
      <c r="N408" s="198"/>
      <c r="O408" s="198"/>
      <c r="P408" s="198"/>
      <c r="Q408" s="198"/>
      <c r="R408" s="198"/>
      <c r="S408" s="198"/>
      <c r="T408" s="199"/>
      <c r="AT408" s="200" t="s">
        <v>165</v>
      </c>
      <c r="AU408" s="200" t="s">
        <v>86</v>
      </c>
      <c r="AV408" s="13" t="s">
        <v>84</v>
      </c>
      <c r="AW408" s="13" t="s">
        <v>37</v>
      </c>
      <c r="AX408" s="13" t="s">
        <v>76</v>
      </c>
      <c r="AY408" s="200" t="s">
        <v>157</v>
      </c>
    </row>
    <row r="409" spans="2:51" s="14" customFormat="1" ht="10">
      <c r="B409" s="201"/>
      <c r="C409" s="202"/>
      <c r="D409" s="192" t="s">
        <v>165</v>
      </c>
      <c r="E409" s="203" t="s">
        <v>19</v>
      </c>
      <c r="F409" s="204" t="s">
        <v>2104</v>
      </c>
      <c r="G409" s="202"/>
      <c r="H409" s="205">
        <v>11.136</v>
      </c>
      <c r="I409" s="206"/>
      <c r="J409" s="202"/>
      <c r="K409" s="202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165</v>
      </c>
      <c r="AU409" s="211" t="s">
        <v>86</v>
      </c>
      <c r="AV409" s="14" t="s">
        <v>86</v>
      </c>
      <c r="AW409" s="14" t="s">
        <v>37</v>
      </c>
      <c r="AX409" s="14" t="s">
        <v>76</v>
      </c>
      <c r="AY409" s="211" t="s">
        <v>157</v>
      </c>
    </row>
    <row r="410" spans="2:51" s="14" customFormat="1" ht="10">
      <c r="B410" s="201"/>
      <c r="C410" s="202"/>
      <c r="D410" s="192" t="s">
        <v>165</v>
      </c>
      <c r="E410" s="203" t="s">
        <v>19</v>
      </c>
      <c r="F410" s="204" t="s">
        <v>2105</v>
      </c>
      <c r="G410" s="202"/>
      <c r="H410" s="205">
        <v>10.705</v>
      </c>
      <c r="I410" s="206"/>
      <c r="J410" s="202"/>
      <c r="K410" s="202"/>
      <c r="L410" s="207"/>
      <c r="M410" s="208"/>
      <c r="N410" s="209"/>
      <c r="O410" s="209"/>
      <c r="P410" s="209"/>
      <c r="Q410" s="209"/>
      <c r="R410" s="209"/>
      <c r="S410" s="209"/>
      <c r="T410" s="210"/>
      <c r="AT410" s="211" t="s">
        <v>165</v>
      </c>
      <c r="AU410" s="211" t="s">
        <v>86</v>
      </c>
      <c r="AV410" s="14" t="s">
        <v>86</v>
      </c>
      <c r="AW410" s="14" t="s">
        <v>37</v>
      </c>
      <c r="AX410" s="14" t="s">
        <v>76</v>
      </c>
      <c r="AY410" s="211" t="s">
        <v>157</v>
      </c>
    </row>
    <row r="411" spans="2:51" s="14" customFormat="1" ht="10">
      <c r="B411" s="201"/>
      <c r="C411" s="202"/>
      <c r="D411" s="192" t="s">
        <v>165</v>
      </c>
      <c r="E411" s="203" t="s">
        <v>19</v>
      </c>
      <c r="F411" s="204" t="s">
        <v>2106</v>
      </c>
      <c r="G411" s="202"/>
      <c r="H411" s="205">
        <v>-0.76</v>
      </c>
      <c r="I411" s="206"/>
      <c r="J411" s="202"/>
      <c r="K411" s="202"/>
      <c r="L411" s="207"/>
      <c r="M411" s="208"/>
      <c r="N411" s="209"/>
      <c r="O411" s="209"/>
      <c r="P411" s="209"/>
      <c r="Q411" s="209"/>
      <c r="R411" s="209"/>
      <c r="S411" s="209"/>
      <c r="T411" s="210"/>
      <c r="AT411" s="211" t="s">
        <v>165</v>
      </c>
      <c r="AU411" s="211" t="s">
        <v>86</v>
      </c>
      <c r="AV411" s="14" t="s">
        <v>86</v>
      </c>
      <c r="AW411" s="14" t="s">
        <v>37</v>
      </c>
      <c r="AX411" s="14" t="s">
        <v>76</v>
      </c>
      <c r="AY411" s="211" t="s">
        <v>157</v>
      </c>
    </row>
    <row r="412" spans="2:51" s="14" customFormat="1" ht="10">
      <c r="B412" s="201"/>
      <c r="C412" s="202"/>
      <c r="D412" s="192" t="s">
        <v>165</v>
      </c>
      <c r="E412" s="203" t="s">
        <v>19</v>
      </c>
      <c r="F412" s="204" t="s">
        <v>2107</v>
      </c>
      <c r="G412" s="202"/>
      <c r="H412" s="205">
        <v>0.345</v>
      </c>
      <c r="I412" s="206"/>
      <c r="J412" s="202"/>
      <c r="K412" s="202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165</v>
      </c>
      <c r="AU412" s="211" t="s">
        <v>86</v>
      </c>
      <c r="AV412" s="14" t="s">
        <v>86</v>
      </c>
      <c r="AW412" s="14" t="s">
        <v>37</v>
      </c>
      <c r="AX412" s="14" t="s">
        <v>76</v>
      </c>
      <c r="AY412" s="211" t="s">
        <v>157</v>
      </c>
    </row>
    <row r="413" spans="2:51" s="14" customFormat="1" ht="10">
      <c r="B413" s="201"/>
      <c r="C413" s="202"/>
      <c r="D413" s="192" t="s">
        <v>165</v>
      </c>
      <c r="E413" s="203" t="s">
        <v>19</v>
      </c>
      <c r="F413" s="204" t="s">
        <v>2108</v>
      </c>
      <c r="G413" s="202"/>
      <c r="H413" s="205">
        <v>0.349</v>
      </c>
      <c r="I413" s="206"/>
      <c r="J413" s="202"/>
      <c r="K413" s="202"/>
      <c r="L413" s="207"/>
      <c r="M413" s="208"/>
      <c r="N413" s="209"/>
      <c r="O413" s="209"/>
      <c r="P413" s="209"/>
      <c r="Q413" s="209"/>
      <c r="R413" s="209"/>
      <c r="S413" s="209"/>
      <c r="T413" s="210"/>
      <c r="AT413" s="211" t="s">
        <v>165</v>
      </c>
      <c r="AU413" s="211" t="s">
        <v>86</v>
      </c>
      <c r="AV413" s="14" t="s">
        <v>86</v>
      </c>
      <c r="AW413" s="14" t="s">
        <v>37</v>
      </c>
      <c r="AX413" s="14" t="s">
        <v>76</v>
      </c>
      <c r="AY413" s="211" t="s">
        <v>157</v>
      </c>
    </row>
    <row r="414" spans="2:51" s="15" customFormat="1" ht="10">
      <c r="B414" s="217"/>
      <c r="C414" s="218"/>
      <c r="D414" s="192" t="s">
        <v>165</v>
      </c>
      <c r="E414" s="219" t="s">
        <v>19</v>
      </c>
      <c r="F414" s="220" t="s">
        <v>183</v>
      </c>
      <c r="G414" s="218"/>
      <c r="H414" s="221">
        <v>21.775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165</v>
      </c>
      <c r="AU414" s="227" t="s">
        <v>86</v>
      </c>
      <c r="AV414" s="15" t="s">
        <v>163</v>
      </c>
      <c r="AW414" s="15" t="s">
        <v>37</v>
      </c>
      <c r="AX414" s="15" t="s">
        <v>84</v>
      </c>
      <c r="AY414" s="227" t="s">
        <v>157</v>
      </c>
    </row>
    <row r="415" spans="1:65" s="2" customFormat="1" ht="14.4" customHeight="1">
      <c r="A415" s="36"/>
      <c r="B415" s="37"/>
      <c r="C415" s="176" t="s">
        <v>534</v>
      </c>
      <c r="D415" s="176" t="s">
        <v>159</v>
      </c>
      <c r="E415" s="177" t="s">
        <v>2109</v>
      </c>
      <c r="F415" s="178" t="s">
        <v>2110</v>
      </c>
      <c r="G415" s="179" t="s">
        <v>176</v>
      </c>
      <c r="H415" s="180">
        <v>51.442</v>
      </c>
      <c r="I415" s="181"/>
      <c r="J415" s="182">
        <f>ROUND(I415*H415,2)</f>
        <v>0</v>
      </c>
      <c r="K415" s="183"/>
      <c r="L415" s="41"/>
      <c r="M415" s="184" t="s">
        <v>19</v>
      </c>
      <c r="N415" s="185" t="s">
        <v>47</v>
      </c>
      <c r="O415" s="66"/>
      <c r="P415" s="186">
        <f>O415*H415</f>
        <v>0</v>
      </c>
      <c r="Q415" s="186">
        <v>0.00402</v>
      </c>
      <c r="R415" s="186">
        <f>Q415*H415</f>
        <v>0.20679684</v>
      </c>
      <c r="S415" s="186">
        <v>0</v>
      </c>
      <c r="T415" s="187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8" t="s">
        <v>163</v>
      </c>
      <c r="AT415" s="188" t="s">
        <v>159</v>
      </c>
      <c r="AU415" s="188" t="s">
        <v>86</v>
      </c>
      <c r="AY415" s="19" t="s">
        <v>157</v>
      </c>
      <c r="BE415" s="189">
        <f>IF(N415="základní",J415,0)</f>
        <v>0</v>
      </c>
      <c r="BF415" s="189">
        <f>IF(N415="snížená",J415,0)</f>
        <v>0</v>
      </c>
      <c r="BG415" s="189">
        <f>IF(N415="zákl. přenesená",J415,0)</f>
        <v>0</v>
      </c>
      <c r="BH415" s="189">
        <f>IF(N415="sníž. přenesená",J415,0)</f>
        <v>0</v>
      </c>
      <c r="BI415" s="189">
        <f>IF(N415="nulová",J415,0)</f>
        <v>0</v>
      </c>
      <c r="BJ415" s="19" t="s">
        <v>84</v>
      </c>
      <c r="BK415" s="189">
        <f>ROUND(I415*H415,2)</f>
        <v>0</v>
      </c>
      <c r="BL415" s="19" t="s">
        <v>163</v>
      </c>
      <c r="BM415" s="188" t="s">
        <v>2111</v>
      </c>
    </row>
    <row r="416" spans="1:47" s="2" customFormat="1" ht="10">
      <c r="A416" s="36"/>
      <c r="B416" s="37"/>
      <c r="C416" s="38"/>
      <c r="D416" s="212" t="s">
        <v>178</v>
      </c>
      <c r="E416" s="38"/>
      <c r="F416" s="213" t="s">
        <v>2112</v>
      </c>
      <c r="G416" s="38"/>
      <c r="H416" s="38"/>
      <c r="I416" s="214"/>
      <c r="J416" s="38"/>
      <c r="K416" s="38"/>
      <c r="L416" s="41"/>
      <c r="M416" s="215"/>
      <c r="N416" s="216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178</v>
      </c>
      <c r="AU416" s="19" t="s">
        <v>86</v>
      </c>
    </row>
    <row r="417" spans="2:51" s="13" customFormat="1" ht="10">
      <c r="B417" s="190"/>
      <c r="C417" s="191"/>
      <c r="D417" s="192" t="s">
        <v>165</v>
      </c>
      <c r="E417" s="193" t="s">
        <v>19</v>
      </c>
      <c r="F417" s="194" t="s">
        <v>2102</v>
      </c>
      <c r="G417" s="191"/>
      <c r="H417" s="193" t="s">
        <v>19</v>
      </c>
      <c r="I417" s="195"/>
      <c r="J417" s="191"/>
      <c r="K417" s="191"/>
      <c r="L417" s="196"/>
      <c r="M417" s="197"/>
      <c r="N417" s="198"/>
      <c r="O417" s="198"/>
      <c r="P417" s="198"/>
      <c r="Q417" s="198"/>
      <c r="R417" s="198"/>
      <c r="S417" s="198"/>
      <c r="T417" s="199"/>
      <c r="AT417" s="200" t="s">
        <v>165</v>
      </c>
      <c r="AU417" s="200" t="s">
        <v>86</v>
      </c>
      <c r="AV417" s="13" t="s">
        <v>84</v>
      </c>
      <c r="AW417" s="13" t="s">
        <v>37</v>
      </c>
      <c r="AX417" s="13" t="s">
        <v>76</v>
      </c>
      <c r="AY417" s="200" t="s">
        <v>157</v>
      </c>
    </row>
    <row r="418" spans="2:51" s="13" customFormat="1" ht="10">
      <c r="B418" s="190"/>
      <c r="C418" s="191"/>
      <c r="D418" s="192" t="s">
        <v>165</v>
      </c>
      <c r="E418" s="193" t="s">
        <v>19</v>
      </c>
      <c r="F418" s="194" t="s">
        <v>2113</v>
      </c>
      <c r="G418" s="191"/>
      <c r="H418" s="193" t="s">
        <v>19</v>
      </c>
      <c r="I418" s="195"/>
      <c r="J418" s="191"/>
      <c r="K418" s="191"/>
      <c r="L418" s="196"/>
      <c r="M418" s="197"/>
      <c r="N418" s="198"/>
      <c r="O418" s="198"/>
      <c r="P418" s="198"/>
      <c r="Q418" s="198"/>
      <c r="R418" s="198"/>
      <c r="S418" s="198"/>
      <c r="T418" s="199"/>
      <c r="AT418" s="200" t="s">
        <v>165</v>
      </c>
      <c r="AU418" s="200" t="s">
        <v>86</v>
      </c>
      <c r="AV418" s="13" t="s">
        <v>84</v>
      </c>
      <c r="AW418" s="13" t="s">
        <v>37</v>
      </c>
      <c r="AX418" s="13" t="s">
        <v>76</v>
      </c>
      <c r="AY418" s="200" t="s">
        <v>157</v>
      </c>
    </row>
    <row r="419" spans="2:51" s="14" customFormat="1" ht="10">
      <c r="B419" s="201"/>
      <c r="C419" s="202"/>
      <c r="D419" s="192" t="s">
        <v>165</v>
      </c>
      <c r="E419" s="203" t="s">
        <v>19</v>
      </c>
      <c r="F419" s="204" t="s">
        <v>2114</v>
      </c>
      <c r="G419" s="202"/>
      <c r="H419" s="205">
        <v>51.442</v>
      </c>
      <c r="I419" s="206"/>
      <c r="J419" s="202"/>
      <c r="K419" s="202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165</v>
      </c>
      <c r="AU419" s="211" t="s">
        <v>86</v>
      </c>
      <c r="AV419" s="14" t="s">
        <v>86</v>
      </c>
      <c r="AW419" s="14" t="s">
        <v>37</v>
      </c>
      <c r="AX419" s="14" t="s">
        <v>76</v>
      </c>
      <c r="AY419" s="211" t="s">
        <v>157</v>
      </c>
    </row>
    <row r="420" spans="2:51" s="15" customFormat="1" ht="10">
      <c r="B420" s="217"/>
      <c r="C420" s="218"/>
      <c r="D420" s="192" t="s">
        <v>165</v>
      </c>
      <c r="E420" s="219" t="s">
        <v>19</v>
      </c>
      <c r="F420" s="220" t="s">
        <v>183</v>
      </c>
      <c r="G420" s="218"/>
      <c r="H420" s="221">
        <v>51.442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165</v>
      </c>
      <c r="AU420" s="227" t="s">
        <v>86</v>
      </c>
      <c r="AV420" s="15" t="s">
        <v>163</v>
      </c>
      <c r="AW420" s="15" t="s">
        <v>37</v>
      </c>
      <c r="AX420" s="15" t="s">
        <v>84</v>
      </c>
      <c r="AY420" s="227" t="s">
        <v>157</v>
      </c>
    </row>
    <row r="421" spans="1:65" s="2" customFormat="1" ht="14.4" customHeight="1">
      <c r="A421" s="36"/>
      <c r="B421" s="37"/>
      <c r="C421" s="176" t="s">
        <v>543</v>
      </c>
      <c r="D421" s="176" t="s">
        <v>159</v>
      </c>
      <c r="E421" s="177" t="s">
        <v>2115</v>
      </c>
      <c r="F421" s="178" t="s">
        <v>2116</v>
      </c>
      <c r="G421" s="179" t="s">
        <v>176</v>
      </c>
      <c r="H421" s="180">
        <v>5.592</v>
      </c>
      <c r="I421" s="181"/>
      <c r="J421" s="182">
        <f>ROUND(I421*H421,2)</f>
        <v>0</v>
      </c>
      <c r="K421" s="183"/>
      <c r="L421" s="41"/>
      <c r="M421" s="184" t="s">
        <v>19</v>
      </c>
      <c r="N421" s="185" t="s">
        <v>47</v>
      </c>
      <c r="O421" s="66"/>
      <c r="P421" s="186">
        <f>O421*H421</f>
        <v>0</v>
      </c>
      <c r="Q421" s="186">
        <v>0.00402</v>
      </c>
      <c r="R421" s="186">
        <f>Q421*H421</f>
        <v>0.02247984</v>
      </c>
      <c r="S421" s="186">
        <v>0</v>
      </c>
      <c r="T421" s="187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8" t="s">
        <v>163</v>
      </c>
      <c r="AT421" s="188" t="s">
        <v>159</v>
      </c>
      <c r="AU421" s="188" t="s">
        <v>86</v>
      </c>
      <c r="AY421" s="19" t="s">
        <v>157</v>
      </c>
      <c r="BE421" s="189">
        <f>IF(N421="základní",J421,0)</f>
        <v>0</v>
      </c>
      <c r="BF421" s="189">
        <f>IF(N421="snížená",J421,0)</f>
        <v>0</v>
      </c>
      <c r="BG421" s="189">
        <f>IF(N421="zákl. přenesená",J421,0)</f>
        <v>0</v>
      </c>
      <c r="BH421" s="189">
        <f>IF(N421="sníž. přenesená",J421,0)</f>
        <v>0</v>
      </c>
      <c r="BI421" s="189">
        <f>IF(N421="nulová",J421,0)</f>
        <v>0</v>
      </c>
      <c r="BJ421" s="19" t="s">
        <v>84</v>
      </c>
      <c r="BK421" s="189">
        <f>ROUND(I421*H421,2)</f>
        <v>0</v>
      </c>
      <c r="BL421" s="19" t="s">
        <v>163</v>
      </c>
      <c r="BM421" s="188" t="s">
        <v>2117</v>
      </c>
    </row>
    <row r="422" spans="1:47" s="2" customFormat="1" ht="10">
      <c r="A422" s="36"/>
      <c r="B422" s="37"/>
      <c r="C422" s="38"/>
      <c r="D422" s="212" t="s">
        <v>178</v>
      </c>
      <c r="E422" s="38"/>
      <c r="F422" s="213" t="s">
        <v>2118</v>
      </c>
      <c r="G422" s="38"/>
      <c r="H422" s="38"/>
      <c r="I422" s="214"/>
      <c r="J422" s="38"/>
      <c r="K422" s="38"/>
      <c r="L422" s="41"/>
      <c r="M422" s="215"/>
      <c r="N422" s="216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178</v>
      </c>
      <c r="AU422" s="19" t="s">
        <v>86</v>
      </c>
    </row>
    <row r="423" spans="2:51" s="13" customFormat="1" ht="10">
      <c r="B423" s="190"/>
      <c r="C423" s="191"/>
      <c r="D423" s="192" t="s">
        <v>165</v>
      </c>
      <c r="E423" s="193" t="s">
        <v>19</v>
      </c>
      <c r="F423" s="194" t="s">
        <v>2102</v>
      </c>
      <c r="G423" s="191"/>
      <c r="H423" s="193" t="s">
        <v>19</v>
      </c>
      <c r="I423" s="195"/>
      <c r="J423" s="191"/>
      <c r="K423" s="191"/>
      <c r="L423" s="196"/>
      <c r="M423" s="197"/>
      <c r="N423" s="198"/>
      <c r="O423" s="198"/>
      <c r="P423" s="198"/>
      <c r="Q423" s="198"/>
      <c r="R423" s="198"/>
      <c r="S423" s="198"/>
      <c r="T423" s="199"/>
      <c r="AT423" s="200" t="s">
        <v>165</v>
      </c>
      <c r="AU423" s="200" t="s">
        <v>86</v>
      </c>
      <c r="AV423" s="13" t="s">
        <v>84</v>
      </c>
      <c r="AW423" s="13" t="s">
        <v>37</v>
      </c>
      <c r="AX423" s="13" t="s">
        <v>76</v>
      </c>
      <c r="AY423" s="200" t="s">
        <v>157</v>
      </c>
    </row>
    <row r="424" spans="2:51" s="13" customFormat="1" ht="10">
      <c r="B424" s="190"/>
      <c r="C424" s="191"/>
      <c r="D424" s="192" t="s">
        <v>165</v>
      </c>
      <c r="E424" s="193" t="s">
        <v>19</v>
      </c>
      <c r="F424" s="194" t="s">
        <v>2119</v>
      </c>
      <c r="G424" s="191"/>
      <c r="H424" s="193" t="s">
        <v>19</v>
      </c>
      <c r="I424" s="195"/>
      <c r="J424" s="191"/>
      <c r="K424" s="191"/>
      <c r="L424" s="196"/>
      <c r="M424" s="197"/>
      <c r="N424" s="198"/>
      <c r="O424" s="198"/>
      <c r="P424" s="198"/>
      <c r="Q424" s="198"/>
      <c r="R424" s="198"/>
      <c r="S424" s="198"/>
      <c r="T424" s="199"/>
      <c r="AT424" s="200" t="s">
        <v>165</v>
      </c>
      <c r="AU424" s="200" t="s">
        <v>86</v>
      </c>
      <c r="AV424" s="13" t="s">
        <v>84</v>
      </c>
      <c r="AW424" s="13" t="s">
        <v>37</v>
      </c>
      <c r="AX424" s="13" t="s">
        <v>76</v>
      </c>
      <c r="AY424" s="200" t="s">
        <v>157</v>
      </c>
    </row>
    <row r="425" spans="2:51" s="14" customFormat="1" ht="10">
      <c r="B425" s="201"/>
      <c r="C425" s="202"/>
      <c r="D425" s="192" t="s">
        <v>165</v>
      </c>
      <c r="E425" s="203" t="s">
        <v>19</v>
      </c>
      <c r="F425" s="204" t="s">
        <v>2120</v>
      </c>
      <c r="G425" s="202"/>
      <c r="H425" s="205">
        <v>5.278</v>
      </c>
      <c r="I425" s="206"/>
      <c r="J425" s="202"/>
      <c r="K425" s="202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165</v>
      </c>
      <c r="AU425" s="211" t="s">
        <v>86</v>
      </c>
      <c r="AV425" s="14" t="s">
        <v>86</v>
      </c>
      <c r="AW425" s="14" t="s">
        <v>37</v>
      </c>
      <c r="AX425" s="14" t="s">
        <v>76</v>
      </c>
      <c r="AY425" s="211" t="s">
        <v>157</v>
      </c>
    </row>
    <row r="426" spans="2:51" s="14" customFormat="1" ht="10">
      <c r="B426" s="201"/>
      <c r="C426" s="202"/>
      <c r="D426" s="192" t="s">
        <v>165</v>
      </c>
      <c r="E426" s="203" t="s">
        <v>19</v>
      </c>
      <c r="F426" s="204" t="s">
        <v>2121</v>
      </c>
      <c r="G426" s="202"/>
      <c r="H426" s="205">
        <v>0.314</v>
      </c>
      <c r="I426" s="206"/>
      <c r="J426" s="202"/>
      <c r="K426" s="202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165</v>
      </c>
      <c r="AU426" s="211" t="s">
        <v>86</v>
      </c>
      <c r="AV426" s="14" t="s">
        <v>86</v>
      </c>
      <c r="AW426" s="14" t="s">
        <v>37</v>
      </c>
      <c r="AX426" s="14" t="s">
        <v>76</v>
      </c>
      <c r="AY426" s="211" t="s">
        <v>157</v>
      </c>
    </row>
    <row r="427" spans="2:51" s="15" customFormat="1" ht="10">
      <c r="B427" s="217"/>
      <c r="C427" s="218"/>
      <c r="D427" s="192" t="s">
        <v>165</v>
      </c>
      <c r="E427" s="219" t="s">
        <v>19</v>
      </c>
      <c r="F427" s="220" t="s">
        <v>183</v>
      </c>
      <c r="G427" s="218"/>
      <c r="H427" s="221">
        <v>5.592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165</v>
      </c>
      <c r="AU427" s="227" t="s">
        <v>86</v>
      </c>
      <c r="AV427" s="15" t="s">
        <v>163</v>
      </c>
      <c r="AW427" s="15" t="s">
        <v>37</v>
      </c>
      <c r="AX427" s="15" t="s">
        <v>84</v>
      </c>
      <c r="AY427" s="227" t="s">
        <v>157</v>
      </c>
    </row>
    <row r="428" spans="2:63" s="12" customFormat="1" ht="22.75" customHeight="1">
      <c r="B428" s="160"/>
      <c r="C428" s="161"/>
      <c r="D428" s="162" t="s">
        <v>75</v>
      </c>
      <c r="E428" s="174" t="s">
        <v>1575</v>
      </c>
      <c r="F428" s="174" t="s">
        <v>1576</v>
      </c>
      <c r="G428" s="161"/>
      <c r="H428" s="161"/>
      <c r="I428" s="164"/>
      <c r="J428" s="175">
        <f>BK428</f>
        <v>0</v>
      </c>
      <c r="K428" s="161"/>
      <c r="L428" s="166"/>
      <c r="M428" s="167"/>
      <c r="N428" s="168"/>
      <c r="O428" s="168"/>
      <c r="P428" s="169">
        <f>SUM(P429:P449)</f>
        <v>0</v>
      </c>
      <c r="Q428" s="168"/>
      <c r="R428" s="169">
        <f>SUM(R429:R449)</f>
        <v>0</v>
      </c>
      <c r="S428" s="168"/>
      <c r="T428" s="170">
        <f>SUM(T429:T449)</f>
        <v>0</v>
      </c>
      <c r="AR428" s="171" t="s">
        <v>84</v>
      </c>
      <c r="AT428" s="172" t="s">
        <v>75</v>
      </c>
      <c r="AU428" s="172" t="s">
        <v>84</v>
      </c>
      <c r="AY428" s="171" t="s">
        <v>157</v>
      </c>
      <c r="BK428" s="173">
        <f>SUM(BK429:BK449)</f>
        <v>0</v>
      </c>
    </row>
    <row r="429" spans="1:65" s="2" customFormat="1" ht="22.25" customHeight="1">
      <c r="A429" s="36"/>
      <c r="B429" s="37"/>
      <c r="C429" s="176" t="s">
        <v>551</v>
      </c>
      <c r="D429" s="176" t="s">
        <v>159</v>
      </c>
      <c r="E429" s="177" t="s">
        <v>1605</v>
      </c>
      <c r="F429" s="178" t="s">
        <v>1606</v>
      </c>
      <c r="G429" s="179" t="s">
        <v>483</v>
      </c>
      <c r="H429" s="180">
        <v>26.201</v>
      </c>
      <c r="I429" s="181"/>
      <c r="J429" s="182">
        <f>ROUND(I429*H429,2)</f>
        <v>0</v>
      </c>
      <c r="K429" s="183"/>
      <c r="L429" s="41"/>
      <c r="M429" s="184" t="s">
        <v>19</v>
      </c>
      <c r="N429" s="185" t="s">
        <v>47</v>
      </c>
      <c r="O429" s="66"/>
      <c r="P429" s="186">
        <f>O429*H429</f>
        <v>0</v>
      </c>
      <c r="Q429" s="186">
        <v>0</v>
      </c>
      <c r="R429" s="186">
        <f>Q429*H429</f>
        <v>0</v>
      </c>
      <c r="S429" s="186">
        <v>0</v>
      </c>
      <c r="T429" s="187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8" t="s">
        <v>163</v>
      </c>
      <c r="AT429" s="188" t="s">
        <v>159</v>
      </c>
      <c r="AU429" s="188" t="s">
        <v>86</v>
      </c>
      <c r="AY429" s="19" t="s">
        <v>157</v>
      </c>
      <c r="BE429" s="189">
        <f>IF(N429="základní",J429,0)</f>
        <v>0</v>
      </c>
      <c r="BF429" s="189">
        <f>IF(N429="snížená",J429,0)</f>
        <v>0</v>
      </c>
      <c r="BG429" s="189">
        <f>IF(N429="zákl. přenesená",J429,0)</f>
        <v>0</v>
      </c>
      <c r="BH429" s="189">
        <f>IF(N429="sníž. přenesená",J429,0)</f>
        <v>0</v>
      </c>
      <c r="BI429" s="189">
        <f>IF(N429="nulová",J429,0)</f>
        <v>0</v>
      </c>
      <c r="BJ429" s="19" t="s">
        <v>84</v>
      </c>
      <c r="BK429" s="189">
        <f>ROUND(I429*H429,2)</f>
        <v>0</v>
      </c>
      <c r="BL429" s="19" t="s">
        <v>163</v>
      </c>
      <c r="BM429" s="188" t="s">
        <v>2122</v>
      </c>
    </row>
    <row r="430" spans="1:47" s="2" customFormat="1" ht="10">
      <c r="A430" s="36"/>
      <c r="B430" s="37"/>
      <c r="C430" s="38"/>
      <c r="D430" s="212" t="s">
        <v>178</v>
      </c>
      <c r="E430" s="38"/>
      <c r="F430" s="213" t="s">
        <v>1608</v>
      </c>
      <c r="G430" s="38"/>
      <c r="H430" s="38"/>
      <c r="I430" s="214"/>
      <c r="J430" s="38"/>
      <c r="K430" s="38"/>
      <c r="L430" s="41"/>
      <c r="M430" s="215"/>
      <c r="N430" s="216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178</v>
      </c>
      <c r="AU430" s="19" t="s">
        <v>86</v>
      </c>
    </row>
    <row r="431" spans="2:51" s="13" customFormat="1" ht="10">
      <c r="B431" s="190"/>
      <c r="C431" s="191"/>
      <c r="D431" s="192" t="s">
        <v>165</v>
      </c>
      <c r="E431" s="193" t="s">
        <v>19</v>
      </c>
      <c r="F431" s="194" t="s">
        <v>343</v>
      </c>
      <c r="G431" s="191"/>
      <c r="H431" s="193" t="s">
        <v>19</v>
      </c>
      <c r="I431" s="195"/>
      <c r="J431" s="191"/>
      <c r="K431" s="191"/>
      <c r="L431" s="196"/>
      <c r="M431" s="197"/>
      <c r="N431" s="198"/>
      <c r="O431" s="198"/>
      <c r="P431" s="198"/>
      <c r="Q431" s="198"/>
      <c r="R431" s="198"/>
      <c r="S431" s="198"/>
      <c r="T431" s="199"/>
      <c r="AT431" s="200" t="s">
        <v>165</v>
      </c>
      <c r="AU431" s="200" t="s">
        <v>86</v>
      </c>
      <c r="AV431" s="13" t="s">
        <v>84</v>
      </c>
      <c r="AW431" s="13" t="s">
        <v>37</v>
      </c>
      <c r="AX431" s="13" t="s">
        <v>76</v>
      </c>
      <c r="AY431" s="200" t="s">
        <v>157</v>
      </c>
    </row>
    <row r="432" spans="2:51" s="13" customFormat="1" ht="10">
      <c r="B432" s="190"/>
      <c r="C432" s="191"/>
      <c r="D432" s="192" t="s">
        <v>165</v>
      </c>
      <c r="E432" s="193" t="s">
        <v>19</v>
      </c>
      <c r="F432" s="194" t="s">
        <v>1888</v>
      </c>
      <c r="G432" s="191"/>
      <c r="H432" s="193" t="s">
        <v>19</v>
      </c>
      <c r="I432" s="195"/>
      <c r="J432" s="191"/>
      <c r="K432" s="191"/>
      <c r="L432" s="196"/>
      <c r="M432" s="197"/>
      <c r="N432" s="198"/>
      <c r="O432" s="198"/>
      <c r="P432" s="198"/>
      <c r="Q432" s="198"/>
      <c r="R432" s="198"/>
      <c r="S432" s="198"/>
      <c r="T432" s="199"/>
      <c r="AT432" s="200" t="s">
        <v>165</v>
      </c>
      <c r="AU432" s="200" t="s">
        <v>86</v>
      </c>
      <c r="AV432" s="13" t="s">
        <v>84</v>
      </c>
      <c r="AW432" s="13" t="s">
        <v>37</v>
      </c>
      <c r="AX432" s="13" t="s">
        <v>76</v>
      </c>
      <c r="AY432" s="200" t="s">
        <v>157</v>
      </c>
    </row>
    <row r="433" spans="2:51" s="14" customFormat="1" ht="10">
      <c r="B433" s="201"/>
      <c r="C433" s="202"/>
      <c r="D433" s="192" t="s">
        <v>165</v>
      </c>
      <c r="E433" s="203" t="s">
        <v>19</v>
      </c>
      <c r="F433" s="204" t="s">
        <v>2123</v>
      </c>
      <c r="G433" s="202"/>
      <c r="H433" s="205">
        <v>26.201</v>
      </c>
      <c r="I433" s="206"/>
      <c r="J433" s="202"/>
      <c r="K433" s="202"/>
      <c r="L433" s="207"/>
      <c r="M433" s="208"/>
      <c r="N433" s="209"/>
      <c r="O433" s="209"/>
      <c r="P433" s="209"/>
      <c r="Q433" s="209"/>
      <c r="R433" s="209"/>
      <c r="S433" s="209"/>
      <c r="T433" s="210"/>
      <c r="AT433" s="211" t="s">
        <v>165</v>
      </c>
      <c r="AU433" s="211" t="s">
        <v>86</v>
      </c>
      <c r="AV433" s="14" t="s">
        <v>86</v>
      </c>
      <c r="AW433" s="14" t="s">
        <v>37</v>
      </c>
      <c r="AX433" s="14" t="s">
        <v>84</v>
      </c>
      <c r="AY433" s="211" t="s">
        <v>157</v>
      </c>
    </row>
    <row r="434" spans="1:65" s="2" customFormat="1" ht="22.25" customHeight="1">
      <c r="A434" s="36"/>
      <c r="B434" s="37"/>
      <c r="C434" s="176" t="s">
        <v>558</v>
      </c>
      <c r="D434" s="176" t="s">
        <v>159</v>
      </c>
      <c r="E434" s="177" t="s">
        <v>1611</v>
      </c>
      <c r="F434" s="178" t="s">
        <v>1612</v>
      </c>
      <c r="G434" s="179" t="s">
        <v>483</v>
      </c>
      <c r="H434" s="180">
        <v>89.322</v>
      </c>
      <c r="I434" s="181"/>
      <c r="J434" s="182">
        <f>ROUND(I434*H434,2)</f>
        <v>0</v>
      </c>
      <c r="K434" s="183"/>
      <c r="L434" s="41"/>
      <c r="M434" s="184" t="s">
        <v>19</v>
      </c>
      <c r="N434" s="185" t="s">
        <v>47</v>
      </c>
      <c r="O434" s="66"/>
      <c r="P434" s="186">
        <f>O434*H434</f>
        <v>0</v>
      </c>
      <c r="Q434" s="186">
        <v>0</v>
      </c>
      <c r="R434" s="186">
        <f>Q434*H434</f>
        <v>0</v>
      </c>
      <c r="S434" s="186">
        <v>0</v>
      </c>
      <c r="T434" s="187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8" t="s">
        <v>163</v>
      </c>
      <c r="AT434" s="188" t="s">
        <v>159</v>
      </c>
      <c r="AU434" s="188" t="s">
        <v>86</v>
      </c>
      <c r="AY434" s="19" t="s">
        <v>157</v>
      </c>
      <c r="BE434" s="189">
        <f>IF(N434="základní",J434,0)</f>
        <v>0</v>
      </c>
      <c r="BF434" s="189">
        <f>IF(N434="snížená",J434,0)</f>
        <v>0</v>
      </c>
      <c r="BG434" s="189">
        <f>IF(N434="zákl. přenesená",J434,0)</f>
        <v>0</v>
      </c>
      <c r="BH434" s="189">
        <f>IF(N434="sníž. přenesená",J434,0)</f>
        <v>0</v>
      </c>
      <c r="BI434" s="189">
        <f>IF(N434="nulová",J434,0)</f>
        <v>0</v>
      </c>
      <c r="BJ434" s="19" t="s">
        <v>84</v>
      </c>
      <c r="BK434" s="189">
        <f>ROUND(I434*H434,2)</f>
        <v>0</v>
      </c>
      <c r="BL434" s="19" t="s">
        <v>163</v>
      </c>
      <c r="BM434" s="188" t="s">
        <v>2124</v>
      </c>
    </row>
    <row r="435" spans="1:47" s="2" customFormat="1" ht="10">
      <c r="A435" s="36"/>
      <c r="B435" s="37"/>
      <c r="C435" s="38"/>
      <c r="D435" s="212" t="s">
        <v>178</v>
      </c>
      <c r="E435" s="38"/>
      <c r="F435" s="213" t="s">
        <v>1614</v>
      </c>
      <c r="G435" s="38"/>
      <c r="H435" s="38"/>
      <c r="I435" s="214"/>
      <c r="J435" s="38"/>
      <c r="K435" s="38"/>
      <c r="L435" s="41"/>
      <c r="M435" s="215"/>
      <c r="N435" s="216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178</v>
      </c>
      <c r="AU435" s="19" t="s">
        <v>86</v>
      </c>
    </row>
    <row r="436" spans="2:51" s="13" customFormat="1" ht="10">
      <c r="B436" s="190"/>
      <c r="C436" s="191"/>
      <c r="D436" s="192" t="s">
        <v>165</v>
      </c>
      <c r="E436" s="193" t="s">
        <v>19</v>
      </c>
      <c r="F436" s="194" t="s">
        <v>343</v>
      </c>
      <c r="G436" s="191"/>
      <c r="H436" s="193" t="s">
        <v>19</v>
      </c>
      <c r="I436" s="195"/>
      <c r="J436" s="191"/>
      <c r="K436" s="191"/>
      <c r="L436" s="196"/>
      <c r="M436" s="197"/>
      <c r="N436" s="198"/>
      <c r="O436" s="198"/>
      <c r="P436" s="198"/>
      <c r="Q436" s="198"/>
      <c r="R436" s="198"/>
      <c r="S436" s="198"/>
      <c r="T436" s="199"/>
      <c r="AT436" s="200" t="s">
        <v>165</v>
      </c>
      <c r="AU436" s="200" t="s">
        <v>86</v>
      </c>
      <c r="AV436" s="13" t="s">
        <v>84</v>
      </c>
      <c r="AW436" s="13" t="s">
        <v>37</v>
      </c>
      <c r="AX436" s="13" t="s">
        <v>76</v>
      </c>
      <c r="AY436" s="200" t="s">
        <v>157</v>
      </c>
    </row>
    <row r="437" spans="2:51" s="13" customFormat="1" ht="10">
      <c r="B437" s="190"/>
      <c r="C437" s="191"/>
      <c r="D437" s="192" t="s">
        <v>165</v>
      </c>
      <c r="E437" s="193" t="s">
        <v>19</v>
      </c>
      <c r="F437" s="194" t="s">
        <v>1888</v>
      </c>
      <c r="G437" s="191"/>
      <c r="H437" s="193" t="s">
        <v>19</v>
      </c>
      <c r="I437" s="195"/>
      <c r="J437" s="191"/>
      <c r="K437" s="191"/>
      <c r="L437" s="196"/>
      <c r="M437" s="197"/>
      <c r="N437" s="198"/>
      <c r="O437" s="198"/>
      <c r="P437" s="198"/>
      <c r="Q437" s="198"/>
      <c r="R437" s="198"/>
      <c r="S437" s="198"/>
      <c r="T437" s="199"/>
      <c r="AT437" s="200" t="s">
        <v>165</v>
      </c>
      <c r="AU437" s="200" t="s">
        <v>86</v>
      </c>
      <c r="AV437" s="13" t="s">
        <v>84</v>
      </c>
      <c r="AW437" s="13" t="s">
        <v>37</v>
      </c>
      <c r="AX437" s="13" t="s">
        <v>76</v>
      </c>
      <c r="AY437" s="200" t="s">
        <v>157</v>
      </c>
    </row>
    <row r="438" spans="2:51" s="14" customFormat="1" ht="10">
      <c r="B438" s="201"/>
      <c r="C438" s="202"/>
      <c r="D438" s="192" t="s">
        <v>165</v>
      </c>
      <c r="E438" s="203" t="s">
        <v>19</v>
      </c>
      <c r="F438" s="204" t="s">
        <v>2125</v>
      </c>
      <c r="G438" s="202"/>
      <c r="H438" s="205">
        <v>89.322</v>
      </c>
      <c r="I438" s="206"/>
      <c r="J438" s="202"/>
      <c r="K438" s="202"/>
      <c r="L438" s="207"/>
      <c r="M438" s="208"/>
      <c r="N438" s="209"/>
      <c r="O438" s="209"/>
      <c r="P438" s="209"/>
      <c r="Q438" s="209"/>
      <c r="R438" s="209"/>
      <c r="S438" s="209"/>
      <c r="T438" s="210"/>
      <c r="AT438" s="211" t="s">
        <v>165</v>
      </c>
      <c r="AU438" s="211" t="s">
        <v>86</v>
      </c>
      <c r="AV438" s="14" t="s">
        <v>86</v>
      </c>
      <c r="AW438" s="14" t="s">
        <v>37</v>
      </c>
      <c r="AX438" s="14" t="s">
        <v>76</v>
      </c>
      <c r="AY438" s="211" t="s">
        <v>157</v>
      </c>
    </row>
    <row r="439" spans="2:51" s="15" customFormat="1" ht="10">
      <c r="B439" s="217"/>
      <c r="C439" s="218"/>
      <c r="D439" s="192" t="s">
        <v>165</v>
      </c>
      <c r="E439" s="219" t="s">
        <v>19</v>
      </c>
      <c r="F439" s="220" t="s">
        <v>183</v>
      </c>
      <c r="G439" s="218"/>
      <c r="H439" s="221">
        <v>89.322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165</v>
      </c>
      <c r="AU439" s="227" t="s">
        <v>86</v>
      </c>
      <c r="AV439" s="15" t="s">
        <v>163</v>
      </c>
      <c r="AW439" s="15" t="s">
        <v>37</v>
      </c>
      <c r="AX439" s="15" t="s">
        <v>84</v>
      </c>
      <c r="AY439" s="227" t="s">
        <v>157</v>
      </c>
    </row>
    <row r="440" spans="1:65" s="2" customFormat="1" ht="22.25" customHeight="1">
      <c r="A440" s="36"/>
      <c r="B440" s="37"/>
      <c r="C440" s="176" t="s">
        <v>564</v>
      </c>
      <c r="D440" s="176" t="s">
        <v>159</v>
      </c>
      <c r="E440" s="177" t="s">
        <v>1635</v>
      </c>
      <c r="F440" s="178" t="s">
        <v>1636</v>
      </c>
      <c r="G440" s="179" t="s">
        <v>483</v>
      </c>
      <c r="H440" s="180">
        <v>115.523</v>
      </c>
      <c r="I440" s="181"/>
      <c r="J440" s="182">
        <f>ROUND(I440*H440,2)</f>
        <v>0</v>
      </c>
      <c r="K440" s="183"/>
      <c r="L440" s="41"/>
      <c r="M440" s="184" t="s">
        <v>19</v>
      </c>
      <c r="N440" s="185" t="s">
        <v>47</v>
      </c>
      <c r="O440" s="66"/>
      <c r="P440" s="186">
        <f>O440*H440</f>
        <v>0</v>
      </c>
      <c r="Q440" s="186">
        <v>0</v>
      </c>
      <c r="R440" s="186">
        <f>Q440*H440</f>
        <v>0</v>
      </c>
      <c r="S440" s="186">
        <v>0</v>
      </c>
      <c r="T440" s="187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8" t="s">
        <v>163</v>
      </c>
      <c r="AT440" s="188" t="s">
        <v>159</v>
      </c>
      <c r="AU440" s="188" t="s">
        <v>86</v>
      </c>
      <c r="AY440" s="19" t="s">
        <v>157</v>
      </c>
      <c r="BE440" s="189">
        <f>IF(N440="základní",J440,0)</f>
        <v>0</v>
      </c>
      <c r="BF440" s="189">
        <f>IF(N440="snížená",J440,0)</f>
        <v>0</v>
      </c>
      <c r="BG440" s="189">
        <f>IF(N440="zákl. přenesená",J440,0)</f>
        <v>0</v>
      </c>
      <c r="BH440" s="189">
        <f>IF(N440="sníž. přenesená",J440,0)</f>
        <v>0</v>
      </c>
      <c r="BI440" s="189">
        <f>IF(N440="nulová",J440,0)</f>
        <v>0</v>
      </c>
      <c r="BJ440" s="19" t="s">
        <v>84</v>
      </c>
      <c r="BK440" s="189">
        <f>ROUND(I440*H440,2)</f>
        <v>0</v>
      </c>
      <c r="BL440" s="19" t="s">
        <v>163</v>
      </c>
      <c r="BM440" s="188" t="s">
        <v>2126</v>
      </c>
    </row>
    <row r="441" spans="1:47" s="2" customFormat="1" ht="10">
      <c r="A441" s="36"/>
      <c r="B441" s="37"/>
      <c r="C441" s="38"/>
      <c r="D441" s="212" t="s">
        <v>178</v>
      </c>
      <c r="E441" s="38"/>
      <c r="F441" s="213" t="s">
        <v>1638</v>
      </c>
      <c r="G441" s="38"/>
      <c r="H441" s="38"/>
      <c r="I441" s="214"/>
      <c r="J441" s="38"/>
      <c r="K441" s="38"/>
      <c r="L441" s="41"/>
      <c r="M441" s="215"/>
      <c r="N441" s="216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178</v>
      </c>
      <c r="AU441" s="19" t="s">
        <v>86</v>
      </c>
    </row>
    <row r="442" spans="2:51" s="13" customFormat="1" ht="10">
      <c r="B442" s="190"/>
      <c r="C442" s="191"/>
      <c r="D442" s="192" t="s">
        <v>165</v>
      </c>
      <c r="E442" s="193" t="s">
        <v>19</v>
      </c>
      <c r="F442" s="194" t="s">
        <v>343</v>
      </c>
      <c r="G442" s="191"/>
      <c r="H442" s="193" t="s">
        <v>19</v>
      </c>
      <c r="I442" s="195"/>
      <c r="J442" s="191"/>
      <c r="K442" s="191"/>
      <c r="L442" s="196"/>
      <c r="M442" s="197"/>
      <c r="N442" s="198"/>
      <c r="O442" s="198"/>
      <c r="P442" s="198"/>
      <c r="Q442" s="198"/>
      <c r="R442" s="198"/>
      <c r="S442" s="198"/>
      <c r="T442" s="199"/>
      <c r="AT442" s="200" t="s">
        <v>165</v>
      </c>
      <c r="AU442" s="200" t="s">
        <v>86</v>
      </c>
      <c r="AV442" s="13" t="s">
        <v>84</v>
      </c>
      <c r="AW442" s="13" t="s">
        <v>37</v>
      </c>
      <c r="AX442" s="13" t="s">
        <v>76</v>
      </c>
      <c r="AY442" s="200" t="s">
        <v>157</v>
      </c>
    </row>
    <row r="443" spans="2:51" s="13" customFormat="1" ht="10">
      <c r="B443" s="190"/>
      <c r="C443" s="191"/>
      <c r="D443" s="192" t="s">
        <v>165</v>
      </c>
      <c r="E443" s="193" t="s">
        <v>19</v>
      </c>
      <c r="F443" s="194" t="s">
        <v>1888</v>
      </c>
      <c r="G443" s="191"/>
      <c r="H443" s="193" t="s">
        <v>19</v>
      </c>
      <c r="I443" s="195"/>
      <c r="J443" s="191"/>
      <c r="K443" s="191"/>
      <c r="L443" s="196"/>
      <c r="M443" s="197"/>
      <c r="N443" s="198"/>
      <c r="O443" s="198"/>
      <c r="P443" s="198"/>
      <c r="Q443" s="198"/>
      <c r="R443" s="198"/>
      <c r="S443" s="198"/>
      <c r="T443" s="199"/>
      <c r="AT443" s="200" t="s">
        <v>165</v>
      </c>
      <c r="AU443" s="200" t="s">
        <v>86</v>
      </c>
      <c r="AV443" s="13" t="s">
        <v>84</v>
      </c>
      <c r="AW443" s="13" t="s">
        <v>37</v>
      </c>
      <c r="AX443" s="13" t="s">
        <v>76</v>
      </c>
      <c r="AY443" s="200" t="s">
        <v>157</v>
      </c>
    </row>
    <row r="444" spans="2:51" s="14" customFormat="1" ht="10">
      <c r="B444" s="201"/>
      <c r="C444" s="202"/>
      <c r="D444" s="192" t="s">
        <v>165</v>
      </c>
      <c r="E444" s="203" t="s">
        <v>19</v>
      </c>
      <c r="F444" s="204" t="s">
        <v>2127</v>
      </c>
      <c r="G444" s="202"/>
      <c r="H444" s="205">
        <v>26.201</v>
      </c>
      <c r="I444" s="206"/>
      <c r="J444" s="202"/>
      <c r="K444" s="202"/>
      <c r="L444" s="207"/>
      <c r="M444" s="208"/>
      <c r="N444" s="209"/>
      <c r="O444" s="209"/>
      <c r="P444" s="209"/>
      <c r="Q444" s="209"/>
      <c r="R444" s="209"/>
      <c r="S444" s="209"/>
      <c r="T444" s="210"/>
      <c r="AT444" s="211" t="s">
        <v>165</v>
      </c>
      <c r="AU444" s="211" t="s">
        <v>86</v>
      </c>
      <c r="AV444" s="14" t="s">
        <v>86</v>
      </c>
      <c r="AW444" s="14" t="s">
        <v>37</v>
      </c>
      <c r="AX444" s="14" t="s">
        <v>76</v>
      </c>
      <c r="AY444" s="211" t="s">
        <v>157</v>
      </c>
    </row>
    <row r="445" spans="2:51" s="14" customFormat="1" ht="10">
      <c r="B445" s="201"/>
      <c r="C445" s="202"/>
      <c r="D445" s="192" t="s">
        <v>165</v>
      </c>
      <c r="E445" s="203" t="s">
        <v>19</v>
      </c>
      <c r="F445" s="204" t="s">
        <v>2128</v>
      </c>
      <c r="G445" s="202"/>
      <c r="H445" s="205">
        <v>89.322</v>
      </c>
      <c r="I445" s="206"/>
      <c r="J445" s="202"/>
      <c r="K445" s="202"/>
      <c r="L445" s="207"/>
      <c r="M445" s="208"/>
      <c r="N445" s="209"/>
      <c r="O445" s="209"/>
      <c r="P445" s="209"/>
      <c r="Q445" s="209"/>
      <c r="R445" s="209"/>
      <c r="S445" s="209"/>
      <c r="T445" s="210"/>
      <c r="AT445" s="211" t="s">
        <v>165</v>
      </c>
      <c r="AU445" s="211" t="s">
        <v>86</v>
      </c>
      <c r="AV445" s="14" t="s">
        <v>86</v>
      </c>
      <c r="AW445" s="14" t="s">
        <v>37</v>
      </c>
      <c r="AX445" s="14" t="s">
        <v>76</v>
      </c>
      <c r="AY445" s="211" t="s">
        <v>157</v>
      </c>
    </row>
    <row r="446" spans="2:51" s="15" customFormat="1" ht="10">
      <c r="B446" s="217"/>
      <c r="C446" s="218"/>
      <c r="D446" s="192" t="s">
        <v>165</v>
      </c>
      <c r="E446" s="219" t="s">
        <v>19</v>
      </c>
      <c r="F446" s="220" t="s">
        <v>183</v>
      </c>
      <c r="G446" s="218"/>
      <c r="H446" s="221">
        <v>115.523</v>
      </c>
      <c r="I446" s="222"/>
      <c r="J446" s="218"/>
      <c r="K446" s="218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165</v>
      </c>
      <c r="AU446" s="227" t="s">
        <v>86</v>
      </c>
      <c r="AV446" s="15" t="s">
        <v>163</v>
      </c>
      <c r="AW446" s="15" t="s">
        <v>37</v>
      </c>
      <c r="AX446" s="15" t="s">
        <v>84</v>
      </c>
      <c r="AY446" s="227" t="s">
        <v>157</v>
      </c>
    </row>
    <row r="447" spans="1:65" s="2" customFormat="1" ht="22.25" customHeight="1">
      <c r="A447" s="36"/>
      <c r="B447" s="37"/>
      <c r="C447" s="176" t="s">
        <v>571</v>
      </c>
      <c r="D447" s="176" t="s">
        <v>159</v>
      </c>
      <c r="E447" s="177" t="s">
        <v>1646</v>
      </c>
      <c r="F447" s="178" t="s">
        <v>1647</v>
      </c>
      <c r="G447" s="179" t="s">
        <v>483</v>
      </c>
      <c r="H447" s="180">
        <v>1386.276</v>
      </c>
      <c r="I447" s="181"/>
      <c r="J447" s="182">
        <f>ROUND(I447*H447,2)</f>
        <v>0</v>
      </c>
      <c r="K447" s="183"/>
      <c r="L447" s="41"/>
      <c r="M447" s="184" t="s">
        <v>19</v>
      </c>
      <c r="N447" s="185" t="s">
        <v>47</v>
      </c>
      <c r="O447" s="66"/>
      <c r="P447" s="186">
        <f>O447*H447</f>
        <v>0</v>
      </c>
      <c r="Q447" s="186">
        <v>0</v>
      </c>
      <c r="R447" s="186">
        <f>Q447*H447</f>
        <v>0</v>
      </c>
      <c r="S447" s="186">
        <v>0</v>
      </c>
      <c r="T447" s="187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8" t="s">
        <v>163</v>
      </c>
      <c r="AT447" s="188" t="s">
        <v>159</v>
      </c>
      <c r="AU447" s="188" t="s">
        <v>86</v>
      </c>
      <c r="AY447" s="19" t="s">
        <v>157</v>
      </c>
      <c r="BE447" s="189">
        <f>IF(N447="základní",J447,0)</f>
        <v>0</v>
      </c>
      <c r="BF447" s="189">
        <f>IF(N447="snížená",J447,0)</f>
        <v>0</v>
      </c>
      <c r="BG447" s="189">
        <f>IF(N447="zákl. přenesená",J447,0)</f>
        <v>0</v>
      </c>
      <c r="BH447" s="189">
        <f>IF(N447="sníž. přenesená",J447,0)</f>
        <v>0</v>
      </c>
      <c r="BI447" s="189">
        <f>IF(N447="nulová",J447,0)</f>
        <v>0</v>
      </c>
      <c r="BJ447" s="19" t="s">
        <v>84</v>
      </c>
      <c r="BK447" s="189">
        <f>ROUND(I447*H447,2)</f>
        <v>0</v>
      </c>
      <c r="BL447" s="19" t="s">
        <v>163</v>
      </c>
      <c r="BM447" s="188" t="s">
        <v>2129</v>
      </c>
    </row>
    <row r="448" spans="1:47" s="2" customFormat="1" ht="10">
      <c r="A448" s="36"/>
      <c r="B448" s="37"/>
      <c r="C448" s="38"/>
      <c r="D448" s="212" t="s">
        <v>178</v>
      </c>
      <c r="E448" s="38"/>
      <c r="F448" s="213" t="s">
        <v>1649</v>
      </c>
      <c r="G448" s="38"/>
      <c r="H448" s="38"/>
      <c r="I448" s="214"/>
      <c r="J448" s="38"/>
      <c r="K448" s="38"/>
      <c r="L448" s="41"/>
      <c r="M448" s="215"/>
      <c r="N448" s="216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178</v>
      </c>
      <c r="AU448" s="19" t="s">
        <v>86</v>
      </c>
    </row>
    <row r="449" spans="2:51" s="14" customFormat="1" ht="10">
      <c r="B449" s="201"/>
      <c r="C449" s="202"/>
      <c r="D449" s="192" t="s">
        <v>165</v>
      </c>
      <c r="E449" s="203" t="s">
        <v>19</v>
      </c>
      <c r="F449" s="204" t="s">
        <v>2130</v>
      </c>
      <c r="G449" s="202"/>
      <c r="H449" s="205">
        <v>1386.276</v>
      </c>
      <c r="I449" s="206"/>
      <c r="J449" s="202"/>
      <c r="K449" s="202"/>
      <c r="L449" s="207"/>
      <c r="M449" s="208"/>
      <c r="N449" s="209"/>
      <c r="O449" s="209"/>
      <c r="P449" s="209"/>
      <c r="Q449" s="209"/>
      <c r="R449" s="209"/>
      <c r="S449" s="209"/>
      <c r="T449" s="210"/>
      <c r="AT449" s="211" t="s">
        <v>165</v>
      </c>
      <c r="AU449" s="211" t="s">
        <v>86</v>
      </c>
      <c r="AV449" s="14" t="s">
        <v>86</v>
      </c>
      <c r="AW449" s="14" t="s">
        <v>37</v>
      </c>
      <c r="AX449" s="14" t="s">
        <v>84</v>
      </c>
      <c r="AY449" s="211" t="s">
        <v>157</v>
      </c>
    </row>
    <row r="450" spans="2:63" s="12" customFormat="1" ht="22.75" customHeight="1">
      <c r="B450" s="160"/>
      <c r="C450" s="161"/>
      <c r="D450" s="162" t="s">
        <v>75</v>
      </c>
      <c r="E450" s="174" t="s">
        <v>2131</v>
      </c>
      <c r="F450" s="174" t="s">
        <v>2132</v>
      </c>
      <c r="G450" s="161"/>
      <c r="H450" s="161"/>
      <c r="I450" s="164"/>
      <c r="J450" s="175">
        <f>BK450</f>
        <v>0</v>
      </c>
      <c r="K450" s="161"/>
      <c r="L450" s="166"/>
      <c r="M450" s="167"/>
      <c r="N450" s="168"/>
      <c r="O450" s="168"/>
      <c r="P450" s="169">
        <f>SUM(P451:P525)</f>
        <v>0</v>
      </c>
      <c r="Q450" s="168"/>
      <c r="R450" s="169">
        <f>SUM(R451:R525)</f>
        <v>0</v>
      </c>
      <c r="S450" s="168"/>
      <c r="T450" s="170">
        <f>SUM(T451:T525)</f>
        <v>0</v>
      </c>
      <c r="AR450" s="171" t="s">
        <v>84</v>
      </c>
      <c r="AT450" s="172" t="s">
        <v>75</v>
      </c>
      <c r="AU450" s="172" t="s">
        <v>84</v>
      </c>
      <c r="AY450" s="171" t="s">
        <v>157</v>
      </c>
      <c r="BK450" s="173">
        <f>SUM(BK451:BK525)</f>
        <v>0</v>
      </c>
    </row>
    <row r="451" spans="1:65" s="2" customFormat="1" ht="19.75" customHeight="1">
      <c r="A451" s="36"/>
      <c r="B451" s="37"/>
      <c r="C451" s="239" t="s">
        <v>578</v>
      </c>
      <c r="D451" s="239" t="s">
        <v>311</v>
      </c>
      <c r="E451" s="240" t="s">
        <v>2133</v>
      </c>
      <c r="F451" s="241" t="s">
        <v>2134</v>
      </c>
      <c r="G451" s="242" t="s">
        <v>162</v>
      </c>
      <c r="H451" s="243">
        <v>1</v>
      </c>
      <c r="I451" s="244"/>
      <c r="J451" s="245">
        <f>ROUND(I451*H451,2)</f>
        <v>0</v>
      </c>
      <c r="K451" s="246"/>
      <c r="L451" s="247"/>
      <c r="M451" s="248" t="s">
        <v>19</v>
      </c>
      <c r="N451" s="249" t="s">
        <v>47</v>
      </c>
      <c r="O451" s="66"/>
      <c r="P451" s="186">
        <f>O451*H451</f>
        <v>0</v>
      </c>
      <c r="Q451" s="186">
        <v>0</v>
      </c>
      <c r="R451" s="186">
        <f>Q451*H451</f>
        <v>0</v>
      </c>
      <c r="S451" s="186">
        <v>0</v>
      </c>
      <c r="T451" s="187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88" t="s">
        <v>211</v>
      </c>
      <c r="AT451" s="188" t="s">
        <v>311</v>
      </c>
      <c r="AU451" s="188" t="s">
        <v>86</v>
      </c>
      <c r="AY451" s="19" t="s">
        <v>157</v>
      </c>
      <c r="BE451" s="189">
        <f>IF(N451="základní",J451,0)</f>
        <v>0</v>
      </c>
      <c r="BF451" s="189">
        <f>IF(N451="snížená",J451,0)</f>
        <v>0</v>
      </c>
      <c r="BG451" s="189">
        <f>IF(N451="zákl. přenesená",J451,0)</f>
        <v>0</v>
      </c>
      <c r="BH451" s="189">
        <f>IF(N451="sníž. přenesená",J451,0)</f>
        <v>0</v>
      </c>
      <c r="BI451" s="189">
        <f>IF(N451="nulová",J451,0)</f>
        <v>0</v>
      </c>
      <c r="BJ451" s="19" t="s">
        <v>84</v>
      </c>
      <c r="BK451" s="189">
        <f>ROUND(I451*H451,2)</f>
        <v>0</v>
      </c>
      <c r="BL451" s="19" t="s">
        <v>163</v>
      </c>
      <c r="BM451" s="188" t="s">
        <v>2135</v>
      </c>
    </row>
    <row r="452" spans="2:51" s="13" customFormat="1" ht="10">
      <c r="B452" s="190"/>
      <c r="C452" s="191"/>
      <c r="D452" s="192" t="s">
        <v>165</v>
      </c>
      <c r="E452" s="193" t="s">
        <v>19</v>
      </c>
      <c r="F452" s="194" t="s">
        <v>2136</v>
      </c>
      <c r="G452" s="191"/>
      <c r="H452" s="193" t="s">
        <v>19</v>
      </c>
      <c r="I452" s="195"/>
      <c r="J452" s="191"/>
      <c r="K452" s="191"/>
      <c r="L452" s="196"/>
      <c r="M452" s="197"/>
      <c r="N452" s="198"/>
      <c r="O452" s="198"/>
      <c r="P452" s="198"/>
      <c r="Q452" s="198"/>
      <c r="R452" s="198"/>
      <c r="S452" s="198"/>
      <c r="T452" s="199"/>
      <c r="AT452" s="200" t="s">
        <v>165</v>
      </c>
      <c r="AU452" s="200" t="s">
        <v>86</v>
      </c>
      <c r="AV452" s="13" t="s">
        <v>84</v>
      </c>
      <c r="AW452" s="13" t="s">
        <v>37</v>
      </c>
      <c r="AX452" s="13" t="s">
        <v>76</v>
      </c>
      <c r="AY452" s="200" t="s">
        <v>157</v>
      </c>
    </row>
    <row r="453" spans="2:51" s="14" customFormat="1" ht="10">
      <c r="B453" s="201"/>
      <c r="C453" s="202"/>
      <c r="D453" s="192" t="s">
        <v>165</v>
      </c>
      <c r="E453" s="203" t="s">
        <v>19</v>
      </c>
      <c r="F453" s="204" t="s">
        <v>84</v>
      </c>
      <c r="G453" s="202"/>
      <c r="H453" s="205">
        <v>1</v>
      </c>
      <c r="I453" s="206"/>
      <c r="J453" s="202"/>
      <c r="K453" s="202"/>
      <c r="L453" s="207"/>
      <c r="M453" s="208"/>
      <c r="N453" s="209"/>
      <c r="O453" s="209"/>
      <c r="P453" s="209"/>
      <c r="Q453" s="209"/>
      <c r="R453" s="209"/>
      <c r="S453" s="209"/>
      <c r="T453" s="210"/>
      <c r="AT453" s="211" t="s">
        <v>165</v>
      </c>
      <c r="AU453" s="211" t="s">
        <v>86</v>
      </c>
      <c r="AV453" s="14" t="s">
        <v>86</v>
      </c>
      <c r="AW453" s="14" t="s">
        <v>37</v>
      </c>
      <c r="AX453" s="14" t="s">
        <v>84</v>
      </c>
      <c r="AY453" s="211" t="s">
        <v>157</v>
      </c>
    </row>
    <row r="454" spans="1:65" s="2" customFormat="1" ht="14.4" customHeight="1">
      <c r="A454" s="36"/>
      <c r="B454" s="37"/>
      <c r="C454" s="239" t="s">
        <v>589</v>
      </c>
      <c r="D454" s="239" t="s">
        <v>311</v>
      </c>
      <c r="E454" s="240" t="s">
        <v>2137</v>
      </c>
      <c r="F454" s="241" t="s">
        <v>2138</v>
      </c>
      <c r="G454" s="242" t="s">
        <v>162</v>
      </c>
      <c r="H454" s="243">
        <v>7</v>
      </c>
      <c r="I454" s="244"/>
      <c r="J454" s="245">
        <f>ROUND(I454*H454,2)</f>
        <v>0</v>
      </c>
      <c r="K454" s="246"/>
      <c r="L454" s="247"/>
      <c r="M454" s="248" t="s">
        <v>19</v>
      </c>
      <c r="N454" s="249" t="s">
        <v>47</v>
      </c>
      <c r="O454" s="66"/>
      <c r="P454" s="186">
        <f>O454*H454</f>
        <v>0</v>
      </c>
      <c r="Q454" s="186">
        <v>0</v>
      </c>
      <c r="R454" s="186">
        <f>Q454*H454</f>
        <v>0</v>
      </c>
      <c r="S454" s="186">
        <v>0</v>
      </c>
      <c r="T454" s="187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8" t="s">
        <v>211</v>
      </c>
      <c r="AT454" s="188" t="s">
        <v>311</v>
      </c>
      <c r="AU454" s="188" t="s">
        <v>86</v>
      </c>
      <c r="AY454" s="19" t="s">
        <v>157</v>
      </c>
      <c r="BE454" s="189">
        <f>IF(N454="základní",J454,0)</f>
        <v>0</v>
      </c>
      <c r="BF454" s="189">
        <f>IF(N454="snížená",J454,0)</f>
        <v>0</v>
      </c>
      <c r="BG454" s="189">
        <f>IF(N454="zákl. přenesená",J454,0)</f>
        <v>0</v>
      </c>
      <c r="BH454" s="189">
        <f>IF(N454="sníž. přenesená",J454,0)</f>
        <v>0</v>
      </c>
      <c r="BI454" s="189">
        <f>IF(N454="nulová",J454,0)</f>
        <v>0</v>
      </c>
      <c r="BJ454" s="19" t="s">
        <v>84</v>
      </c>
      <c r="BK454" s="189">
        <f>ROUND(I454*H454,2)</f>
        <v>0</v>
      </c>
      <c r="BL454" s="19" t="s">
        <v>163</v>
      </c>
      <c r="BM454" s="188" t="s">
        <v>2139</v>
      </c>
    </row>
    <row r="455" spans="2:51" s="13" customFormat="1" ht="10">
      <c r="B455" s="190"/>
      <c r="C455" s="191"/>
      <c r="D455" s="192" t="s">
        <v>165</v>
      </c>
      <c r="E455" s="193" t="s">
        <v>19</v>
      </c>
      <c r="F455" s="194" t="s">
        <v>2136</v>
      </c>
      <c r="G455" s="191"/>
      <c r="H455" s="193" t="s">
        <v>19</v>
      </c>
      <c r="I455" s="195"/>
      <c r="J455" s="191"/>
      <c r="K455" s="191"/>
      <c r="L455" s="196"/>
      <c r="M455" s="197"/>
      <c r="N455" s="198"/>
      <c r="O455" s="198"/>
      <c r="P455" s="198"/>
      <c r="Q455" s="198"/>
      <c r="R455" s="198"/>
      <c r="S455" s="198"/>
      <c r="T455" s="199"/>
      <c r="AT455" s="200" t="s">
        <v>165</v>
      </c>
      <c r="AU455" s="200" t="s">
        <v>86</v>
      </c>
      <c r="AV455" s="13" t="s">
        <v>84</v>
      </c>
      <c r="AW455" s="13" t="s">
        <v>37</v>
      </c>
      <c r="AX455" s="13" t="s">
        <v>76</v>
      </c>
      <c r="AY455" s="200" t="s">
        <v>157</v>
      </c>
    </row>
    <row r="456" spans="2:51" s="14" customFormat="1" ht="10">
      <c r="B456" s="201"/>
      <c r="C456" s="202"/>
      <c r="D456" s="192" t="s">
        <v>165</v>
      </c>
      <c r="E456" s="203" t="s">
        <v>19</v>
      </c>
      <c r="F456" s="204" t="s">
        <v>203</v>
      </c>
      <c r="G456" s="202"/>
      <c r="H456" s="205">
        <v>7</v>
      </c>
      <c r="I456" s="206"/>
      <c r="J456" s="202"/>
      <c r="K456" s="202"/>
      <c r="L456" s="207"/>
      <c r="M456" s="208"/>
      <c r="N456" s="209"/>
      <c r="O456" s="209"/>
      <c r="P456" s="209"/>
      <c r="Q456" s="209"/>
      <c r="R456" s="209"/>
      <c r="S456" s="209"/>
      <c r="T456" s="210"/>
      <c r="AT456" s="211" t="s">
        <v>165</v>
      </c>
      <c r="AU456" s="211" t="s">
        <v>86</v>
      </c>
      <c r="AV456" s="14" t="s">
        <v>86</v>
      </c>
      <c r="AW456" s="14" t="s">
        <v>37</v>
      </c>
      <c r="AX456" s="14" t="s">
        <v>84</v>
      </c>
      <c r="AY456" s="211" t="s">
        <v>157</v>
      </c>
    </row>
    <row r="457" spans="1:65" s="2" customFormat="1" ht="14.4" customHeight="1">
      <c r="A457" s="36"/>
      <c r="B457" s="37"/>
      <c r="C457" s="239" t="s">
        <v>602</v>
      </c>
      <c r="D457" s="239" t="s">
        <v>311</v>
      </c>
      <c r="E457" s="240" t="s">
        <v>2140</v>
      </c>
      <c r="F457" s="241" t="s">
        <v>2141</v>
      </c>
      <c r="G457" s="242" t="s">
        <v>2142</v>
      </c>
      <c r="H457" s="243">
        <v>756</v>
      </c>
      <c r="I457" s="244"/>
      <c r="J457" s="245">
        <f>ROUND(I457*H457,2)</f>
        <v>0</v>
      </c>
      <c r="K457" s="246"/>
      <c r="L457" s="247"/>
      <c r="M457" s="248" t="s">
        <v>19</v>
      </c>
      <c r="N457" s="249" t="s">
        <v>47</v>
      </c>
      <c r="O457" s="66"/>
      <c r="P457" s="186">
        <f>O457*H457</f>
        <v>0</v>
      </c>
      <c r="Q457" s="186">
        <v>0</v>
      </c>
      <c r="R457" s="186">
        <f>Q457*H457</f>
        <v>0</v>
      </c>
      <c r="S457" s="186">
        <v>0</v>
      </c>
      <c r="T457" s="187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8" t="s">
        <v>211</v>
      </c>
      <c r="AT457" s="188" t="s">
        <v>311</v>
      </c>
      <c r="AU457" s="188" t="s">
        <v>86</v>
      </c>
      <c r="AY457" s="19" t="s">
        <v>157</v>
      </c>
      <c r="BE457" s="189">
        <f>IF(N457="základní",J457,0)</f>
        <v>0</v>
      </c>
      <c r="BF457" s="189">
        <f>IF(N457="snížená",J457,0)</f>
        <v>0</v>
      </c>
      <c r="BG457" s="189">
        <f>IF(N457="zákl. přenesená",J457,0)</f>
        <v>0</v>
      </c>
      <c r="BH457" s="189">
        <f>IF(N457="sníž. přenesená",J457,0)</f>
        <v>0</v>
      </c>
      <c r="BI457" s="189">
        <f>IF(N457="nulová",J457,0)</f>
        <v>0</v>
      </c>
      <c r="BJ457" s="19" t="s">
        <v>84</v>
      </c>
      <c r="BK457" s="189">
        <f>ROUND(I457*H457,2)</f>
        <v>0</v>
      </c>
      <c r="BL457" s="19" t="s">
        <v>163</v>
      </c>
      <c r="BM457" s="188" t="s">
        <v>2143</v>
      </c>
    </row>
    <row r="458" spans="2:51" s="13" customFormat="1" ht="10">
      <c r="B458" s="190"/>
      <c r="C458" s="191"/>
      <c r="D458" s="192" t="s">
        <v>165</v>
      </c>
      <c r="E458" s="193" t="s">
        <v>19</v>
      </c>
      <c r="F458" s="194" t="s">
        <v>2136</v>
      </c>
      <c r="G458" s="191"/>
      <c r="H458" s="193" t="s">
        <v>19</v>
      </c>
      <c r="I458" s="195"/>
      <c r="J458" s="191"/>
      <c r="K458" s="191"/>
      <c r="L458" s="196"/>
      <c r="M458" s="197"/>
      <c r="N458" s="198"/>
      <c r="O458" s="198"/>
      <c r="P458" s="198"/>
      <c r="Q458" s="198"/>
      <c r="R458" s="198"/>
      <c r="S458" s="198"/>
      <c r="T458" s="199"/>
      <c r="AT458" s="200" t="s">
        <v>165</v>
      </c>
      <c r="AU458" s="200" t="s">
        <v>86</v>
      </c>
      <c r="AV458" s="13" t="s">
        <v>84</v>
      </c>
      <c r="AW458" s="13" t="s">
        <v>37</v>
      </c>
      <c r="AX458" s="13" t="s">
        <v>76</v>
      </c>
      <c r="AY458" s="200" t="s">
        <v>157</v>
      </c>
    </row>
    <row r="459" spans="2:51" s="14" customFormat="1" ht="10">
      <c r="B459" s="201"/>
      <c r="C459" s="202"/>
      <c r="D459" s="192" t="s">
        <v>165</v>
      </c>
      <c r="E459" s="203" t="s">
        <v>19</v>
      </c>
      <c r="F459" s="204" t="s">
        <v>2144</v>
      </c>
      <c r="G459" s="202"/>
      <c r="H459" s="205">
        <v>756</v>
      </c>
      <c r="I459" s="206"/>
      <c r="J459" s="202"/>
      <c r="K459" s="202"/>
      <c r="L459" s="207"/>
      <c r="M459" s="208"/>
      <c r="N459" s="209"/>
      <c r="O459" s="209"/>
      <c r="P459" s="209"/>
      <c r="Q459" s="209"/>
      <c r="R459" s="209"/>
      <c r="S459" s="209"/>
      <c r="T459" s="210"/>
      <c r="AT459" s="211" t="s">
        <v>165</v>
      </c>
      <c r="AU459" s="211" t="s">
        <v>86</v>
      </c>
      <c r="AV459" s="14" t="s">
        <v>86</v>
      </c>
      <c r="AW459" s="14" t="s">
        <v>37</v>
      </c>
      <c r="AX459" s="14" t="s">
        <v>84</v>
      </c>
      <c r="AY459" s="211" t="s">
        <v>157</v>
      </c>
    </row>
    <row r="460" spans="1:65" s="2" customFormat="1" ht="14.4" customHeight="1">
      <c r="A460" s="36"/>
      <c r="B460" s="37"/>
      <c r="C460" s="239" t="s">
        <v>607</v>
      </c>
      <c r="D460" s="239" t="s">
        <v>311</v>
      </c>
      <c r="E460" s="240" t="s">
        <v>2145</v>
      </c>
      <c r="F460" s="241" t="s">
        <v>2146</v>
      </c>
      <c r="G460" s="242" t="s">
        <v>2142</v>
      </c>
      <c r="H460" s="243">
        <v>190</v>
      </c>
      <c r="I460" s="244"/>
      <c r="J460" s="245">
        <f>ROUND(I460*H460,2)</f>
        <v>0</v>
      </c>
      <c r="K460" s="246"/>
      <c r="L460" s="247"/>
      <c r="M460" s="248" t="s">
        <v>19</v>
      </c>
      <c r="N460" s="249" t="s">
        <v>47</v>
      </c>
      <c r="O460" s="66"/>
      <c r="P460" s="186">
        <f>O460*H460</f>
        <v>0</v>
      </c>
      <c r="Q460" s="186">
        <v>0</v>
      </c>
      <c r="R460" s="186">
        <f>Q460*H460</f>
        <v>0</v>
      </c>
      <c r="S460" s="186">
        <v>0</v>
      </c>
      <c r="T460" s="187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8" t="s">
        <v>211</v>
      </c>
      <c r="AT460" s="188" t="s">
        <v>311</v>
      </c>
      <c r="AU460" s="188" t="s">
        <v>86</v>
      </c>
      <c r="AY460" s="19" t="s">
        <v>157</v>
      </c>
      <c r="BE460" s="189">
        <f>IF(N460="základní",J460,0)</f>
        <v>0</v>
      </c>
      <c r="BF460" s="189">
        <f>IF(N460="snížená",J460,0)</f>
        <v>0</v>
      </c>
      <c r="BG460" s="189">
        <f>IF(N460="zákl. přenesená",J460,0)</f>
        <v>0</v>
      </c>
      <c r="BH460" s="189">
        <f>IF(N460="sníž. přenesená",J460,0)</f>
        <v>0</v>
      </c>
      <c r="BI460" s="189">
        <f>IF(N460="nulová",J460,0)</f>
        <v>0</v>
      </c>
      <c r="BJ460" s="19" t="s">
        <v>84</v>
      </c>
      <c r="BK460" s="189">
        <f>ROUND(I460*H460,2)</f>
        <v>0</v>
      </c>
      <c r="BL460" s="19" t="s">
        <v>163</v>
      </c>
      <c r="BM460" s="188" t="s">
        <v>2147</v>
      </c>
    </row>
    <row r="461" spans="2:51" s="13" customFormat="1" ht="10">
      <c r="B461" s="190"/>
      <c r="C461" s="191"/>
      <c r="D461" s="192" t="s">
        <v>165</v>
      </c>
      <c r="E461" s="193" t="s">
        <v>19</v>
      </c>
      <c r="F461" s="194" t="s">
        <v>2136</v>
      </c>
      <c r="G461" s="191"/>
      <c r="H461" s="193" t="s">
        <v>19</v>
      </c>
      <c r="I461" s="195"/>
      <c r="J461" s="191"/>
      <c r="K461" s="191"/>
      <c r="L461" s="196"/>
      <c r="M461" s="197"/>
      <c r="N461" s="198"/>
      <c r="O461" s="198"/>
      <c r="P461" s="198"/>
      <c r="Q461" s="198"/>
      <c r="R461" s="198"/>
      <c r="S461" s="198"/>
      <c r="T461" s="199"/>
      <c r="AT461" s="200" t="s">
        <v>165</v>
      </c>
      <c r="AU461" s="200" t="s">
        <v>86</v>
      </c>
      <c r="AV461" s="13" t="s">
        <v>84</v>
      </c>
      <c r="AW461" s="13" t="s">
        <v>37</v>
      </c>
      <c r="AX461" s="13" t="s">
        <v>76</v>
      </c>
      <c r="AY461" s="200" t="s">
        <v>157</v>
      </c>
    </row>
    <row r="462" spans="2:51" s="14" customFormat="1" ht="10">
      <c r="B462" s="201"/>
      <c r="C462" s="202"/>
      <c r="D462" s="192" t="s">
        <v>165</v>
      </c>
      <c r="E462" s="203" t="s">
        <v>19</v>
      </c>
      <c r="F462" s="204" t="s">
        <v>1610</v>
      </c>
      <c r="G462" s="202"/>
      <c r="H462" s="205">
        <v>190</v>
      </c>
      <c r="I462" s="206"/>
      <c r="J462" s="202"/>
      <c r="K462" s="202"/>
      <c r="L462" s="207"/>
      <c r="M462" s="208"/>
      <c r="N462" s="209"/>
      <c r="O462" s="209"/>
      <c r="P462" s="209"/>
      <c r="Q462" s="209"/>
      <c r="R462" s="209"/>
      <c r="S462" s="209"/>
      <c r="T462" s="210"/>
      <c r="AT462" s="211" t="s">
        <v>165</v>
      </c>
      <c r="AU462" s="211" t="s">
        <v>86</v>
      </c>
      <c r="AV462" s="14" t="s">
        <v>86</v>
      </c>
      <c r="AW462" s="14" t="s">
        <v>37</v>
      </c>
      <c r="AX462" s="14" t="s">
        <v>84</v>
      </c>
      <c r="AY462" s="211" t="s">
        <v>157</v>
      </c>
    </row>
    <row r="463" spans="1:65" s="2" customFormat="1" ht="14.4" customHeight="1">
      <c r="A463" s="36"/>
      <c r="B463" s="37"/>
      <c r="C463" s="239" t="s">
        <v>611</v>
      </c>
      <c r="D463" s="239" t="s">
        <v>311</v>
      </c>
      <c r="E463" s="240" t="s">
        <v>2148</v>
      </c>
      <c r="F463" s="241" t="s">
        <v>2149</v>
      </c>
      <c r="G463" s="242" t="s">
        <v>162</v>
      </c>
      <c r="H463" s="243">
        <v>23</v>
      </c>
      <c r="I463" s="244"/>
      <c r="J463" s="245">
        <f>ROUND(I463*H463,2)</f>
        <v>0</v>
      </c>
      <c r="K463" s="246"/>
      <c r="L463" s="247"/>
      <c r="M463" s="248" t="s">
        <v>19</v>
      </c>
      <c r="N463" s="249" t="s">
        <v>47</v>
      </c>
      <c r="O463" s="66"/>
      <c r="P463" s="186">
        <f>O463*H463</f>
        <v>0</v>
      </c>
      <c r="Q463" s="186">
        <v>0</v>
      </c>
      <c r="R463" s="186">
        <f>Q463*H463</f>
        <v>0</v>
      </c>
      <c r="S463" s="186">
        <v>0</v>
      </c>
      <c r="T463" s="187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88" t="s">
        <v>211</v>
      </c>
      <c r="AT463" s="188" t="s">
        <v>311</v>
      </c>
      <c r="AU463" s="188" t="s">
        <v>86</v>
      </c>
      <c r="AY463" s="19" t="s">
        <v>157</v>
      </c>
      <c r="BE463" s="189">
        <f>IF(N463="základní",J463,0)</f>
        <v>0</v>
      </c>
      <c r="BF463" s="189">
        <f>IF(N463="snížená",J463,0)</f>
        <v>0</v>
      </c>
      <c r="BG463" s="189">
        <f>IF(N463="zákl. přenesená",J463,0)</f>
        <v>0</v>
      </c>
      <c r="BH463" s="189">
        <f>IF(N463="sníž. přenesená",J463,0)</f>
        <v>0</v>
      </c>
      <c r="BI463" s="189">
        <f>IF(N463="nulová",J463,0)</f>
        <v>0</v>
      </c>
      <c r="BJ463" s="19" t="s">
        <v>84</v>
      </c>
      <c r="BK463" s="189">
        <f>ROUND(I463*H463,2)</f>
        <v>0</v>
      </c>
      <c r="BL463" s="19" t="s">
        <v>163</v>
      </c>
      <c r="BM463" s="188" t="s">
        <v>2150</v>
      </c>
    </row>
    <row r="464" spans="2:51" s="13" customFormat="1" ht="10">
      <c r="B464" s="190"/>
      <c r="C464" s="191"/>
      <c r="D464" s="192" t="s">
        <v>165</v>
      </c>
      <c r="E464" s="193" t="s">
        <v>19</v>
      </c>
      <c r="F464" s="194" t="s">
        <v>2136</v>
      </c>
      <c r="G464" s="191"/>
      <c r="H464" s="193" t="s">
        <v>19</v>
      </c>
      <c r="I464" s="195"/>
      <c r="J464" s="191"/>
      <c r="K464" s="191"/>
      <c r="L464" s="196"/>
      <c r="M464" s="197"/>
      <c r="N464" s="198"/>
      <c r="O464" s="198"/>
      <c r="P464" s="198"/>
      <c r="Q464" s="198"/>
      <c r="R464" s="198"/>
      <c r="S464" s="198"/>
      <c r="T464" s="199"/>
      <c r="AT464" s="200" t="s">
        <v>165</v>
      </c>
      <c r="AU464" s="200" t="s">
        <v>86</v>
      </c>
      <c r="AV464" s="13" t="s">
        <v>84</v>
      </c>
      <c r="AW464" s="13" t="s">
        <v>37</v>
      </c>
      <c r="AX464" s="13" t="s">
        <v>76</v>
      </c>
      <c r="AY464" s="200" t="s">
        <v>157</v>
      </c>
    </row>
    <row r="465" spans="2:51" s="14" customFormat="1" ht="10">
      <c r="B465" s="201"/>
      <c r="C465" s="202"/>
      <c r="D465" s="192" t="s">
        <v>165</v>
      </c>
      <c r="E465" s="203" t="s">
        <v>19</v>
      </c>
      <c r="F465" s="204" t="s">
        <v>398</v>
      </c>
      <c r="G465" s="202"/>
      <c r="H465" s="205">
        <v>23</v>
      </c>
      <c r="I465" s="206"/>
      <c r="J465" s="202"/>
      <c r="K465" s="202"/>
      <c r="L465" s="207"/>
      <c r="M465" s="208"/>
      <c r="N465" s="209"/>
      <c r="O465" s="209"/>
      <c r="P465" s="209"/>
      <c r="Q465" s="209"/>
      <c r="R465" s="209"/>
      <c r="S465" s="209"/>
      <c r="T465" s="210"/>
      <c r="AT465" s="211" t="s">
        <v>165</v>
      </c>
      <c r="AU465" s="211" t="s">
        <v>86</v>
      </c>
      <c r="AV465" s="14" t="s">
        <v>86</v>
      </c>
      <c r="AW465" s="14" t="s">
        <v>37</v>
      </c>
      <c r="AX465" s="14" t="s">
        <v>84</v>
      </c>
      <c r="AY465" s="211" t="s">
        <v>157</v>
      </c>
    </row>
    <row r="466" spans="1:65" s="2" customFormat="1" ht="14.4" customHeight="1">
      <c r="A466" s="36"/>
      <c r="B466" s="37"/>
      <c r="C466" s="239" t="s">
        <v>616</v>
      </c>
      <c r="D466" s="239" t="s">
        <v>311</v>
      </c>
      <c r="E466" s="240" t="s">
        <v>2151</v>
      </c>
      <c r="F466" s="241" t="s">
        <v>2152</v>
      </c>
      <c r="G466" s="242" t="s">
        <v>162</v>
      </c>
      <c r="H466" s="243">
        <v>19</v>
      </c>
      <c r="I466" s="244"/>
      <c r="J466" s="245">
        <f>ROUND(I466*H466,2)</f>
        <v>0</v>
      </c>
      <c r="K466" s="246"/>
      <c r="L466" s="247"/>
      <c r="M466" s="248" t="s">
        <v>19</v>
      </c>
      <c r="N466" s="249" t="s">
        <v>47</v>
      </c>
      <c r="O466" s="66"/>
      <c r="P466" s="186">
        <f>O466*H466</f>
        <v>0</v>
      </c>
      <c r="Q466" s="186">
        <v>0</v>
      </c>
      <c r="R466" s="186">
        <f>Q466*H466</f>
        <v>0</v>
      </c>
      <c r="S466" s="186">
        <v>0</v>
      </c>
      <c r="T466" s="187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88" t="s">
        <v>211</v>
      </c>
      <c r="AT466" s="188" t="s">
        <v>311</v>
      </c>
      <c r="AU466" s="188" t="s">
        <v>86</v>
      </c>
      <c r="AY466" s="19" t="s">
        <v>157</v>
      </c>
      <c r="BE466" s="189">
        <f>IF(N466="základní",J466,0)</f>
        <v>0</v>
      </c>
      <c r="BF466" s="189">
        <f>IF(N466="snížená",J466,0)</f>
        <v>0</v>
      </c>
      <c r="BG466" s="189">
        <f>IF(N466="zákl. přenesená",J466,0)</f>
        <v>0</v>
      </c>
      <c r="BH466" s="189">
        <f>IF(N466="sníž. přenesená",J466,0)</f>
        <v>0</v>
      </c>
      <c r="BI466" s="189">
        <f>IF(N466="nulová",J466,0)</f>
        <v>0</v>
      </c>
      <c r="BJ466" s="19" t="s">
        <v>84</v>
      </c>
      <c r="BK466" s="189">
        <f>ROUND(I466*H466,2)</f>
        <v>0</v>
      </c>
      <c r="BL466" s="19" t="s">
        <v>163</v>
      </c>
      <c r="BM466" s="188" t="s">
        <v>2153</v>
      </c>
    </row>
    <row r="467" spans="2:51" s="13" customFormat="1" ht="10">
      <c r="B467" s="190"/>
      <c r="C467" s="191"/>
      <c r="D467" s="192" t="s">
        <v>165</v>
      </c>
      <c r="E467" s="193" t="s">
        <v>19</v>
      </c>
      <c r="F467" s="194" t="s">
        <v>2136</v>
      </c>
      <c r="G467" s="191"/>
      <c r="H467" s="193" t="s">
        <v>19</v>
      </c>
      <c r="I467" s="195"/>
      <c r="J467" s="191"/>
      <c r="K467" s="191"/>
      <c r="L467" s="196"/>
      <c r="M467" s="197"/>
      <c r="N467" s="198"/>
      <c r="O467" s="198"/>
      <c r="P467" s="198"/>
      <c r="Q467" s="198"/>
      <c r="R467" s="198"/>
      <c r="S467" s="198"/>
      <c r="T467" s="199"/>
      <c r="AT467" s="200" t="s">
        <v>165</v>
      </c>
      <c r="AU467" s="200" t="s">
        <v>86</v>
      </c>
      <c r="AV467" s="13" t="s">
        <v>84</v>
      </c>
      <c r="AW467" s="13" t="s">
        <v>37</v>
      </c>
      <c r="AX467" s="13" t="s">
        <v>76</v>
      </c>
      <c r="AY467" s="200" t="s">
        <v>157</v>
      </c>
    </row>
    <row r="468" spans="2:51" s="14" customFormat="1" ht="10">
      <c r="B468" s="201"/>
      <c r="C468" s="202"/>
      <c r="D468" s="192" t="s">
        <v>165</v>
      </c>
      <c r="E468" s="203" t="s">
        <v>19</v>
      </c>
      <c r="F468" s="204" t="s">
        <v>338</v>
      </c>
      <c r="G468" s="202"/>
      <c r="H468" s="205">
        <v>19</v>
      </c>
      <c r="I468" s="206"/>
      <c r="J468" s="202"/>
      <c r="K468" s="202"/>
      <c r="L468" s="207"/>
      <c r="M468" s="208"/>
      <c r="N468" s="209"/>
      <c r="O468" s="209"/>
      <c r="P468" s="209"/>
      <c r="Q468" s="209"/>
      <c r="R468" s="209"/>
      <c r="S468" s="209"/>
      <c r="T468" s="210"/>
      <c r="AT468" s="211" t="s">
        <v>165</v>
      </c>
      <c r="AU468" s="211" t="s">
        <v>86</v>
      </c>
      <c r="AV468" s="14" t="s">
        <v>86</v>
      </c>
      <c r="AW468" s="14" t="s">
        <v>37</v>
      </c>
      <c r="AX468" s="14" t="s">
        <v>84</v>
      </c>
      <c r="AY468" s="211" t="s">
        <v>157</v>
      </c>
    </row>
    <row r="469" spans="1:65" s="2" customFormat="1" ht="14.4" customHeight="1">
      <c r="A469" s="36"/>
      <c r="B469" s="37"/>
      <c r="C469" s="239" t="s">
        <v>620</v>
      </c>
      <c r="D469" s="239" t="s">
        <v>311</v>
      </c>
      <c r="E469" s="240" t="s">
        <v>2154</v>
      </c>
      <c r="F469" s="241" t="s">
        <v>2155</v>
      </c>
      <c r="G469" s="242" t="s">
        <v>162</v>
      </c>
      <c r="H469" s="243">
        <v>15</v>
      </c>
      <c r="I469" s="244"/>
      <c r="J469" s="245">
        <f>ROUND(I469*H469,2)</f>
        <v>0</v>
      </c>
      <c r="K469" s="246"/>
      <c r="L469" s="247"/>
      <c r="M469" s="248" t="s">
        <v>19</v>
      </c>
      <c r="N469" s="249" t="s">
        <v>47</v>
      </c>
      <c r="O469" s="66"/>
      <c r="P469" s="186">
        <f>O469*H469</f>
        <v>0</v>
      </c>
      <c r="Q469" s="186">
        <v>0</v>
      </c>
      <c r="R469" s="186">
        <f>Q469*H469</f>
        <v>0</v>
      </c>
      <c r="S469" s="186">
        <v>0</v>
      </c>
      <c r="T469" s="187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88" t="s">
        <v>211</v>
      </c>
      <c r="AT469" s="188" t="s">
        <v>311</v>
      </c>
      <c r="AU469" s="188" t="s">
        <v>86</v>
      </c>
      <c r="AY469" s="19" t="s">
        <v>157</v>
      </c>
      <c r="BE469" s="189">
        <f>IF(N469="základní",J469,0)</f>
        <v>0</v>
      </c>
      <c r="BF469" s="189">
        <f>IF(N469="snížená",J469,0)</f>
        <v>0</v>
      </c>
      <c r="BG469" s="189">
        <f>IF(N469="zákl. přenesená",J469,0)</f>
        <v>0</v>
      </c>
      <c r="BH469" s="189">
        <f>IF(N469="sníž. přenesená",J469,0)</f>
        <v>0</v>
      </c>
      <c r="BI469" s="189">
        <f>IF(N469="nulová",J469,0)</f>
        <v>0</v>
      </c>
      <c r="BJ469" s="19" t="s">
        <v>84</v>
      </c>
      <c r="BK469" s="189">
        <f>ROUND(I469*H469,2)</f>
        <v>0</v>
      </c>
      <c r="BL469" s="19" t="s">
        <v>163</v>
      </c>
      <c r="BM469" s="188" t="s">
        <v>2156</v>
      </c>
    </row>
    <row r="470" spans="2:51" s="13" customFormat="1" ht="10">
      <c r="B470" s="190"/>
      <c r="C470" s="191"/>
      <c r="D470" s="192" t="s">
        <v>165</v>
      </c>
      <c r="E470" s="193" t="s">
        <v>19</v>
      </c>
      <c r="F470" s="194" t="s">
        <v>2136</v>
      </c>
      <c r="G470" s="191"/>
      <c r="H470" s="193" t="s">
        <v>19</v>
      </c>
      <c r="I470" s="195"/>
      <c r="J470" s="191"/>
      <c r="K470" s="191"/>
      <c r="L470" s="196"/>
      <c r="M470" s="197"/>
      <c r="N470" s="198"/>
      <c r="O470" s="198"/>
      <c r="P470" s="198"/>
      <c r="Q470" s="198"/>
      <c r="R470" s="198"/>
      <c r="S470" s="198"/>
      <c r="T470" s="199"/>
      <c r="AT470" s="200" t="s">
        <v>165</v>
      </c>
      <c r="AU470" s="200" t="s">
        <v>86</v>
      </c>
      <c r="AV470" s="13" t="s">
        <v>84</v>
      </c>
      <c r="AW470" s="13" t="s">
        <v>37</v>
      </c>
      <c r="AX470" s="13" t="s">
        <v>76</v>
      </c>
      <c r="AY470" s="200" t="s">
        <v>157</v>
      </c>
    </row>
    <row r="471" spans="2:51" s="14" customFormat="1" ht="10">
      <c r="B471" s="201"/>
      <c r="C471" s="202"/>
      <c r="D471" s="192" t="s">
        <v>165</v>
      </c>
      <c r="E471" s="203" t="s">
        <v>19</v>
      </c>
      <c r="F471" s="204" t="s">
        <v>8</v>
      </c>
      <c r="G471" s="202"/>
      <c r="H471" s="205">
        <v>15</v>
      </c>
      <c r="I471" s="206"/>
      <c r="J471" s="202"/>
      <c r="K471" s="202"/>
      <c r="L471" s="207"/>
      <c r="M471" s="208"/>
      <c r="N471" s="209"/>
      <c r="O471" s="209"/>
      <c r="P471" s="209"/>
      <c r="Q471" s="209"/>
      <c r="R471" s="209"/>
      <c r="S471" s="209"/>
      <c r="T471" s="210"/>
      <c r="AT471" s="211" t="s">
        <v>165</v>
      </c>
      <c r="AU471" s="211" t="s">
        <v>86</v>
      </c>
      <c r="AV471" s="14" t="s">
        <v>86</v>
      </c>
      <c r="AW471" s="14" t="s">
        <v>37</v>
      </c>
      <c r="AX471" s="14" t="s">
        <v>84</v>
      </c>
      <c r="AY471" s="211" t="s">
        <v>157</v>
      </c>
    </row>
    <row r="472" spans="1:65" s="2" customFormat="1" ht="14.4" customHeight="1">
      <c r="A472" s="36"/>
      <c r="B472" s="37"/>
      <c r="C472" s="239" t="s">
        <v>629</v>
      </c>
      <c r="D472" s="239" t="s">
        <v>311</v>
      </c>
      <c r="E472" s="240" t="s">
        <v>2157</v>
      </c>
      <c r="F472" s="241" t="s">
        <v>2158</v>
      </c>
      <c r="G472" s="242" t="s">
        <v>162</v>
      </c>
      <c r="H472" s="243">
        <v>3</v>
      </c>
      <c r="I472" s="244"/>
      <c r="J472" s="245">
        <f>ROUND(I472*H472,2)</f>
        <v>0</v>
      </c>
      <c r="K472" s="246"/>
      <c r="L472" s="247"/>
      <c r="M472" s="248" t="s">
        <v>19</v>
      </c>
      <c r="N472" s="249" t="s">
        <v>47</v>
      </c>
      <c r="O472" s="66"/>
      <c r="P472" s="186">
        <f>O472*H472</f>
        <v>0</v>
      </c>
      <c r="Q472" s="186">
        <v>0</v>
      </c>
      <c r="R472" s="186">
        <f>Q472*H472</f>
        <v>0</v>
      </c>
      <c r="S472" s="186">
        <v>0</v>
      </c>
      <c r="T472" s="187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8" t="s">
        <v>211</v>
      </c>
      <c r="AT472" s="188" t="s">
        <v>311</v>
      </c>
      <c r="AU472" s="188" t="s">
        <v>86</v>
      </c>
      <c r="AY472" s="19" t="s">
        <v>157</v>
      </c>
      <c r="BE472" s="189">
        <f>IF(N472="základní",J472,0)</f>
        <v>0</v>
      </c>
      <c r="BF472" s="189">
        <f>IF(N472="snížená",J472,0)</f>
        <v>0</v>
      </c>
      <c r="BG472" s="189">
        <f>IF(N472="zákl. přenesená",J472,0)</f>
        <v>0</v>
      </c>
      <c r="BH472" s="189">
        <f>IF(N472="sníž. přenesená",J472,0)</f>
        <v>0</v>
      </c>
      <c r="BI472" s="189">
        <f>IF(N472="nulová",J472,0)</f>
        <v>0</v>
      </c>
      <c r="BJ472" s="19" t="s">
        <v>84</v>
      </c>
      <c r="BK472" s="189">
        <f>ROUND(I472*H472,2)</f>
        <v>0</v>
      </c>
      <c r="BL472" s="19" t="s">
        <v>163</v>
      </c>
      <c r="BM472" s="188" t="s">
        <v>2159</v>
      </c>
    </row>
    <row r="473" spans="2:51" s="13" customFormat="1" ht="10">
      <c r="B473" s="190"/>
      <c r="C473" s="191"/>
      <c r="D473" s="192" t="s">
        <v>165</v>
      </c>
      <c r="E473" s="193" t="s">
        <v>19</v>
      </c>
      <c r="F473" s="194" t="s">
        <v>2136</v>
      </c>
      <c r="G473" s="191"/>
      <c r="H473" s="193" t="s">
        <v>19</v>
      </c>
      <c r="I473" s="195"/>
      <c r="J473" s="191"/>
      <c r="K473" s="191"/>
      <c r="L473" s="196"/>
      <c r="M473" s="197"/>
      <c r="N473" s="198"/>
      <c r="O473" s="198"/>
      <c r="P473" s="198"/>
      <c r="Q473" s="198"/>
      <c r="R473" s="198"/>
      <c r="S473" s="198"/>
      <c r="T473" s="199"/>
      <c r="AT473" s="200" t="s">
        <v>165</v>
      </c>
      <c r="AU473" s="200" t="s">
        <v>86</v>
      </c>
      <c r="AV473" s="13" t="s">
        <v>84</v>
      </c>
      <c r="AW473" s="13" t="s">
        <v>37</v>
      </c>
      <c r="AX473" s="13" t="s">
        <v>76</v>
      </c>
      <c r="AY473" s="200" t="s">
        <v>157</v>
      </c>
    </row>
    <row r="474" spans="2:51" s="14" customFormat="1" ht="10">
      <c r="B474" s="201"/>
      <c r="C474" s="202"/>
      <c r="D474" s="192" t="s">
        <v>165</v>
      </c>
      <c r="E474" s="203" t="s">
        <v>19</v>
      </c>
      <c r="F474" s="204" t="s">
        <v>173</v>
      </c>
      <c r="G474" s="202"/>
      <c r="H474" s="205">
        <v>3</v>
      </c>
      <c r="I474" s="206"/>
      <c r="J474" s="202"/>
      <c r="K474" s="202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165</v>
      </c>
      <c r="AU474" s="211" t="s">
        <v>86</v>
      </c>
      <c r="AV474" s="14" t="s">
        <v>86</v>
      </c>
      <c r="AW474" s="14" t="s">
        <v>37</v>
      </c>
      <c r="AX474" s="14" t="s">
        <v>84</v>
      </c>
      <c r="AY474" s="211" t="s">
        <v>157</v>
      </c>
    </row>
    <row r="475" spans="1:65" s="2" customFormat="1" ht="14.4" customHeight="1">
      <c r="A475" s="36"/>
      <c r="B475" s="37"/>
      <c r="C475" s="239" t="s">
        <v>634</v>
      </c>
      <c r="D475" s="239" t="s">
        <v>311</v>
      </c>
      <c r="E475" s="240" t="s">
        <v>2160</v>
      </c>
      <c r="F475" s="241" t="s">
        <v>2161</v>
      </c>
      <c r="G475" s="242" t="s">
        <v>2162</v>
      </c>
      <c r="H475" s="243">
        <v>1</v>
      </c>
      <c r="I475" s="244"/>
      <c r="J475" s="245">
        <f>ROUND(I475*H475,2)</f>
        <v>0</v>
      </c>
      <c r="K475" s="246"/>
      <c r="L475" s="247"/>
      <c r="M475" s="248" t="s">
        <v>19</v>
      </c>
      <c r="N475" s="249" t="s">
        <v>47</v>
      </c>
      <c r="O475" s="66"/>
      <c r="P475" s="186">
        <f>O475*H475</f>
        <v>0</v>
      </c>
      <c r="Q475" s="186">
        <v>0</v>
      </c>
      <c r="R475" s="186">
        <f>Q475*H475</f>
        <v>0</v>
      </c>
      <c r="S475" s="186">
        <v>0</v>
      </c>
      <c r="T475" s="187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88" t="s">
        <v>211</v>
      </c>
      <c r="AT475" s="188" t="s">
        <v>311</v>
      </c>
      <c r="AU475" s="188" t="s">
        <v>86</v>
      </c>
      <c r="AY475" s="19" t="s">
        <v>157</v>
      </c>
      <c r="BE475" s="189">
        <f>IF(N475="základní",J475,0)</f>
        <v>0</v>
      </c>
      <c r="BF475" s="189">
        <f>IF(N475="snížená",J475,0)</f>
        <v>0</v>
      </c>
      <c r="BG475" s="189">
        <f>IF(N475="zákl. přenesená",J475,0)</f>
        <v>0</v>
      </c>
      <c r="BH475" s="189">
        <f>IF(N475="sníž. přenesená",J475,0)</f>
        <v>0</v>
      </c>
      <c r="BI475" s="189">
        <f>IF(N475="nulová",J475,0)</f>
        <v>0</v>
      </c>
      <c r="BJ475" s="19" t="s">
        <v>84</v>
      </c>
      <c r="BK475" s="189">
        <f>ROUND(I475*H475,2)</f>
        <v>0</v>
      </c>
      <c r="BL475" s="19" t="s">
        <v>163</v>
      </c>
      <c r="BM475" s="188" t="s">
        <v>2163</v>
      </c>
    </row>
    <row r="476" spans="2:51" s="13" customFormat="1" ht="10">
      <c r="B476" s="190"/>
      <c r="C476" s="191"/>
      <c r="D476" s="192" t="s">
        <v>165</v>
      </c>
      <c r="E476" s="193" t="s">
        <v>19</v>
      </c>
      <c r="F476" s="194" t="s">
        <v>2136</v>
      </c>
      <c r="G476" s="191"/>
      <c r="H476" s="193" t="s">
        <v>19</v>
      </c>
      <c r="I476" s="195"/>
      <c r="J476" s="191"/>
      <c r="K476" s="191"/>
      <c r="L476" s="196"/>
      <c r="M476" s="197"/>
      <c r="N476" s="198"/>
      <c r="O476" s="198"/>
      <c r="P476" s="198"/>
      <c r="Q476" s="198"/>
      <c r="R476" s="198"/>
      <c r="S476" s="198"/>
      <c r="T476" s="199"/>
      <c r="AT476" s="200" t="s">
        <v>165</v>
      </c>
      <c r="AU476" s="200" t="s">
        <v>86</v>
      </c>
      <c r="AV476" s="13" t="s">
        <v>84</v>
      </c>
      <c r="AW476" s="13" t="s">
        <v>37</v>
      </c>
      <c r="AX476" s="13" t="s">
        <v>76</v>
      </c>
      <c r="AY476" s="200" t="s">
        <v>157</v>
      </c>
    </row>
    <row r="477" spans="2:51" s="14" customFormat="1" ht="10">
      <c r="B477" s="201"/>
      <c r="C477" s="202"/>
      <c r="D477" s="192" t="s">
        <v>165</v>
      </c>
      <c r="E477" s="203" t="s">
        <v>19</v>
      </c>
      <c r="F477" s="204" t="s">
        <v>84</v>
      </c>
      <c r="G477" s="202"/>
      <c r="H477" s="205">
        <v>1</v>
      </c>
      <c r="I477" s="206"/>
      <c r="J477" s="202"/>
      <c r="K477" s="202"/>
      <c r="L477" s="207"/>
      <c r="M477" s="208"/>
      <c r="N477" s="209"/>
      <c r="O477" s="209"/>
      <c r="P477" s="209"/>
      <c r="Q477" s="209"/>
      <c r="R477" s="209"/>
      <c r="S477" s="209"/>
      <c r="T477" s="210"/>
      <c r="AT477" s="211" t="s">
        <v>165</v>
      </c>
      <c r="AU477" s="211" t="s">
        <v>86</v>
      </c>
      <c r="AV477" s="14" t="s">
        <v>86</v>
      </c>
      <c r="AW477" s="14" t="s">
        <v>37</v>
      </c>
      <c r="AX477" s="14" t="s">
        <v>84</v>
      </c>
      <c r="AY477" s="211" t="s">
        <v>157</v>
      </c>
    </row>
    <row r="478" spans="1:65" s="2" customFormat="1" ht="14.4" customHeight="1">
      <c r="A478" s="36"/>
      <c r="B478" s="37"/>
      <c r="C478" s="239" t="s">
        <v>640</v>
      </c>
      <c r="D478" s="239" t="s">
        <v>311</v>
      </c>
      <c r="E478" s="240" t="s">
        <v>2164</v>
      </c>
      <c r="F478" s="241" t="s">
        <v>2165</v>
      </c>
      <c r="G478" s="242" t="s">
        <v>162</v>
      </c>
      <c r="H478" s="243">
        <v>1</v>
      </c>
      <c r="I478" s="244"/>
      <c r="J478" s="245">
        <f>ROUND(I478*H478,2)</f>
        <v>0</v>
      </c>
      <c r="K478" s="246"/>
      <c r="L478" s="247"/>
      <c r="M478" s="248" t="s">
        <v>19</v>
      </c>
      <c r="N478" s="249" t="s">
        <v>47</v>
      </c>
      <c r="O478" s="66"/>
      <c r="P478" s="186">
        <f>O478*H478</f>
        <v>0</v>
      </c>
      <c r="Q478" s="186">
        <v>0</v>
      </c>
      <c r="R478" s="186">
        <f>Q478*H478</f>
        <v>0</v>
      </c>
      <c r="S478" s="186">
        <v>0</v>
      </c>
      <c r="T478" s="187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8" t="s">
        <v>211</v>
      </c>
      <c r="AT478" s="188" t="s">
        <v>311</v>
      </c>
      <c r="AU478" s="188" t="s">
        <v>86</v>
      </c>
      <c r="AY478" s="19" t="s">
        <v>157</v>
      </c>
      <c r="BE478" s="189">
        <f>IF(N478="základní",J478,0)</f>
        <v>0</v>
      </c>
      <c r="BF478" s="189">
        <f>IF(N478="snížená",J478,0)</f>
        <v>0</v>
      </c>
      <c r="BG478" s="189">
        <f>IF(N478="zákl. přenesená",J478,0)</f>
        <v>0</v>
      </c>
      <c r="BH478" s="189">
        <f>IF(N478="sníž. přenesená",J478,0)</f>
        <v>0</v>
      </c>
      <c r="BI478" s="189">
        <f>IF(N478="nulová",J478,0)</f>
        <v>0</v>
      </c>
      <c r="BJ478" s="19" t="s">
        <v>84</v>
      </c>
      <c r="BK478" s="189">
        <f>ROUND(I478*H478,2)</f>
        <v>0</v>
      </c>
      <c r="BL478" s="19" t="s">
        <v>163</v>
      </c>
      <c r="BM478" s="188" t="s">
        <v>2166</v>
      </c>
    </row>
    <row r="479" spans="2:51" s="13" customFormat="1" ht="10">
      <c r="B479" s="190"/>
      <c r="C479" s="191"/>
      <c r="D479" s="192" t="s">
        <v>165</v>
      </c>
      <c r="E479" s="193" t="s">
        <v>19</v>
      </c>
      <c r="F479" s="194" t="s">
        <v>2136</v>
      </c>
      <c r="G479" s="191"/>
      <c r="H479" s="193" t="s">
        <v>19</v>
      </c>
      <c r="I479" s="195"/>
      <c r="J479" s="191"/>
      <c r="K479" s="191"/>
      <c r="L479" s="196"/>
      <c r="M479" s="197"/>
      <c r="N479" s="198"/>
      <c r="O479" s="198"/>
      <c r="P479" s="198"/>
      <c r="Q479" s="198"/>
      <c r="R479" s="198"/>
      <c r="S479" s="198"/>
      <c r="T479" s="199"/>
      <c r="AT479" s="200" t="s">
        <v>165</v>
      </c>
      <c r="AU479" s="200" t="s">
        <v>86</v>
      </c>
      <c r="AV479" s="13" t="s">
        <v>84</v>
      </c>
      <c r="AW479" s="13" t="s">
        <v>37</v>
      </c>
      <c r="AX479" s="13" t="s">
        <v>76</v>
      </c>
      <c r="AY479" s="200" t="s">
        <v>157</v>
      </c>
    </row>
    <row r="480" spans="2:51" s="14" customFormat="1" ht="10">
      <c r="B480" s="201"/>
      <c r="C480" s="202"/>
      <c r="D480" s="192" t="s">
        <v>165</v>
      </c>
      <c r="E480" s="203" t="s">
        <v>19</v>
      </c>
      <c r="F480" s="204" t="s">
        <v>84</v>
      </c>
      <c r="G480" s="202"/>
      <c r="H480" s="205">
        <v>1</v>
      </c>
      <c r="I480" s="206"/>
      <c r="J480" s="202"/>
      <c r="K480" s="202"/>
      <c r="L480" s="207"/>
      <c r="M480" s="208"/>
      <c r="N480" s="209"/>
      <c r="O480" s="209"/>
      <c r="P480" s="209"/>
      <c r="Q480" s="209"/>
      <c r="R480" s="209"/>
      <c r="S480" s="209"/>
      <c r="T480" s="210"/>
      <c r="AT480" s="211" t="s">
        <v>165</v>
      </c>
      <c r="AU480" s="211" t="s">
        <v>86</v>
      </c>
      <c r="AV480" s="14" t="s">
        <v>86</v>
      </c>
      <c r="AW480" s="14" t="s">
        <v>37</v>
      </c>
      <c r="AX480" s="14" t="s">
        <v>84</v>
      </c>
      <c r="AY480" s="211" t="s">
        <v>157</v>
      </c>
    </row>
    <row r="481" spans="1:65" s="2" customFormat="1" ht="14.4" customHeight="1">
      <c r="A481" s="36"/>
      <c r="B481" s="37"/>
      <c r="C481" s="239" t="s">
        <v>666</v>
      </c>
      <c r="D481" s="239" t="s">
        <v>311</v>
      </c>
      <c r="E481" s="240" t="s">
        <v>2167</v>
      </c>
      <c r="F481" s="241" t="s">
        <v>2168</v>
      </c>
      <c r="G481" s="242" t="s">
        <v>162</v>
      </c>
      <c r="H481" s="243">
        <v>17</v>
      </c>
      <c r="I481" s="244"/>
      <c r="J481" s="245">
        <f>ROUND(I481*H481,2)</f>
        <v>0</v>
      </c>
      <c r="K481" s="246"/>
      <c r="L481" s="247"/>
      <c r="M481" s="248" t="s">
        <v>19</v>
      </c>
      <c r="N481" s="249" t="s">
        <v>47</v>
      </c>
      <c r="O481" s="66"/>
      <c r="P481" s="186">
        <f>O481*H481</f>
        <v>0</v>
      </c>
      <c r="Q481" s="186">
        <v>0</v>
      </c>
      <c r="R481" s="186">
        <f>Q481*H481</f>
        <v>0</v>
      </c>
      <c r="S481" s="186">
        <v>0</v>
      </c>
      <c r="T481" s="187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8" t="s">
        <v>211</v>
      </c>
      <c r="AT481" s="188" t="s">
        <v>311</v>
      </c>
      <c r="AU481" s="188" t="s">
        <v>86</v>
      </c>
      <c r="AY481" s="19" t="s">
        <v>157</v>
      </c>
      <c r="BE481" s="189">
        <f>IF(N481="základní",J481,0)</f>
        <v>0</v>
      </c>
      <c r="BF481" s="189">
        <f>IF(N481="snížená",J481,0)</f>
        <v>0</v>
      </c>
      <c r="BG481" s="189">
        <f>IF(N481="zákl. přenesená",J481,0)</f>
        <v>0</v>
      </c>
      <c r="BH481" s="189">
        <f>IF(N481="sníž. přenesená",J481,0)</f>
        <v>0</v>
      </c>
      <c r="BI481" s="189">
        <f>IF(N481="nulová",J481,0)</f>
        <v>0</v>
      </c>
      <c r="BJ481" s="19" t="s">
        <v>84</v>
      </c>
      <c r="BK481" s="189">
        <f>ROUND(I481*H481,2)</f>
        <v>0</v>
      </c>
      <c r="BL481" s="19" t="s">
        <v>163</v>
      </c>
      <c r="BM481" s="188" t="s">
        <v>2169</v>
      </c>
    </row>
    <row r="482" spans="2:51" s="13" customFormat="1" ht="10">
      <c r="B482" s="190"/>
      <c r="C482" s="191"/>
      <c r="D482" s="192" t="s">
        <v>165</v>
      </c>
      <c r="E482" s="193" t="s">
        <v>19</v>
      </c>
      <c r="F482" s="194" t="s">
        <v>2136</v>
      </c>
      <c r="G482" s="191"/>
      <c r="H482" s="193" t="s">
        <v>19</v>
      </c>
      <c r="I482" s="195"/>
      <c r="J482" s="191"/>
      <c r="K482" s="191"/>
      <c r="L482" s="196"/>
      <c r="M482" s="197"/>
      <c r="N482" s="198"/>
      <c r="O482" s="198"/>
      <c r="P482" s="198"/>
      <c r="Q482" s="198"/>
      <c r="R482" s="198"/>
      <c r="S482" s="198"/>
      <c r="T482" s="199"/>
      <c r="AT482" s="200" t="s">
        <v>165</v>
      </c>
      <c r="AU482" s="200" t="s">
        <v>86</v>
      </c>
      <c r="AV482" s="13" t="s">
        <v>84</v>
      </c>
      <c r="AW482" s="13" t="s">
        <v>37</v>
      </c>
      <c r="AX482" s="13" t="s">
        <v>76</v>
      </c>
      <c r="AY482" s="200" t="s">
        <v>157</v>
      </c>
    </row>
    <row r="483" spans="2:51" s="14" customFormat="1" ht="10">
      <c r="B483" s="201"/>
      <c r="C483" s="202"/>
      <c r="D483" s="192" t="s">
        <v>165</v>
      </c>
      <c r="E483" s="203" t="s">
        <v>19</v>
      </c>
      <c r="F483" s="204" t="s">
        <v>318</v>
      </c>
      <c r="G483" s="202"/>
      <c r="H483" s="205">
        <v>17</v>
      </c>
      <c r="I483" s="206"/>
      <c r="J483" s="202"/>
      <c r="K483" s="202"/>
      <c r="L483" s="207"/>
      <c r="M483" s="208"/>
      <c r="N483" s="209"/>
      <c r="O483" s="209"/>
      <c r="P483" s="209"/>
      <c r="Q483" s="209"/>
      <c r="R483" s="209"/>
      <c r="S483" s="209"/>
      <c r="T483" s="210"/>
      <c r="AT483" s="211" t="s">
        <v>165</v>
      </c>
      <c r="AU483" s="211" t="s">
        <v>86</v>
      </c>
      <c r="AV483" s="14" t="s">
        <v>86</v>
      </c>
      <c r="AW483" s="14" t="s">
        <v>37</v>
      </c>
      <c r="AX483" s="14" t="s">
        <v>84</v>
      </c>
      <c r="AY483" s="211" t="s">
        <v>157</v>
      </c>
    </row>
    <row r="484" spans="1:65" s="2" customFormat="1" ht="14.4" customHeight="1">
      <c r="A484" s="36"/>
      <c r="B484" s="37"/>
      <c r="C484" s="239" t="s">
        <v>671</v>
      </c>
      <c r="D484" s="239" t="s">
        <v>311</v>
      </c>
      <c r="E484" s="240" t="s">
        <v>2170</v>
      </c>
      <c r="F484" s="241" t="s">
        <v>2171</v>
      </c>
      <c r="G484" s="242" t="s">
        <v>162</v>
      </c>
      <c r="H484" s="243">
        <v>1</v>
      </c>
      <c r="I484" s="244"/>
      <c r="J484" s="245">
        <f>ROUND(I484*H484,2)</f>
        <v>0</v>
      </c>
      <c r="K484" s="246"/>
      <c r="L484" s="247"/>
      <c r="M484" s="248" t="s">
        <v>19</v>
      </c>
      <c r="N484" s="249" t="s">
        <v>47</v>
      </c>
      <c r="O484" s="66"/>
      <c r="P484" s="186">
        <f>O484*H484</f>
        <v>0</v>
      </c>
      <c r="Q484" s="186">
        <v>0</v>
      </c>
      <c r="R484" s="186">
        <f>Q484*H484</f>
        <v>0</v>
      </c>
      <c r="S484" s="186">
        <v>0</v>
      </c>
      <c r="T484" s="187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8" t="s">
        <v>211</v>
      </c>
      <c r="AT484" s="188" t="s">
        <v>311</v>
      </c>
      <c r="AU484" s="188" t="s">
        <v>86</v>
      </c>
      <c r="AY484" s="19" t="s">
        <v>157</v>
      </c>
      <c r="BE484" s="189">
        <f>IF(N484="základní",J484,0)</f>
        <v>0</v>
      </c>
      <c r="BF484" s="189">
        <f>IF(N484="snížená",J484,0)</f>
        <v>0</v>
      </c>
      <c r="BG484" s="189">
        <f>IF(N484="zákl. přenesená",J484,0)</f>
        <v>0</v>
      </c>
      <c r="BH484" s="189">
        <f>IF(N484="sníž. přenesená",J484,0)</f>
        <v>0</v>
      </c>
      <c r="BI484" s="189">
        <f>IF(N484="nulová",J484,0)</f>
        <v>0</v>
      </c>
      <c r="BJ484" s="19" t="s">
        <v>84</v>
      </c>
      <c r="BK484" s="189">
        <f>ROUND(I484*H484,2)</f>
        <v>0</v>
      </c>
      <c r="BL484" s="19" t="s">
        <v>163</v>
      </c>
      <c r="BM484" s="188" t="s">
        <v>2172</v>
      </c>
    </row>
    <row r="485" spans="2:51" s="13" customFormat="1" ht="10">
      <c r="B485" s="190"/>
      <c r="C485" s="191"/>
      <c r="D485" s="192" t="s">
        <v>165</v>
      </c>
      <c r="E485" s="193" t="s">
        <v>19</v>
      </c>
      <c r="F485" s="194" t="s">
        <v>2136</v>
      </c>
      <c r="G485" s="191"/>
      <c r="H485" s="193" t="s">
        <v>19</v>
      </c>
      <c r="I485" s="195"/>
      <c r="J485" s="191"/>
      <c r="K485" s="191"/>
      <c r="L485" s="196"/>
      <c r="M485" s="197"/>
      <c r="N485" s="198"/>
      <c r="O485" s="198"/>
      <c r="P485" s="198"/>
      <c r="Q485" s="198"/>
      <c r="R485" s="198"/>
      <c r="S485" s="198"/>
      <c r="T485" s="199"/>
      <c r="AT485" s="200" t="s">
        <v>165</v>
      </c>
      <c r="AU485" s="200" t="s">
        <v>86</v>
      </c>
      <c r="AV485" s="13" t="s">
        <v>84</v>
      </c>
      <c r="AW485" s="13" t="s">
        <v>37</v>
      </c>
      <c r="AX485" s="13" t="s">
        <v>76</v>
      </c>
      <c r="AY485" s="200" t="s">
        <v>157</v>
      </c>
    </row>
    <row r="486" spans="2:51" s="14" customFormat="1" ht="10">
      <c r="B486" s="201"/>
      <c r="C486" s="202"/>
      <c r="D486" s="192" t="s">
        <v>165</v>
      </c>
      <c r="E486" s="203" t="s">
        <v>19</v>
      </c>
      <c r="F486" s="204" t="s">
        <v>84</v>
      </c>
      <c r="G486" s="202"/>
      <c r="H486" s="205">
        <v>1</v>
      </c>
      <c r="I486" s="206"/>
      <c r="J486" s="202"/>
      <c r="K486" s="202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165</v>
      </c>
      <c r="AU486" s="211" t="s">
        <v>86</v>
      </c>
      <c r="AV486" s="14" t="s">
        <v>86</v>
      </c>
      <c r="AW486" s="14" t="s">
        <v>37</v>
      </c>
      <c r="AX486" s="14" t="s">
        <v>84</v>
      </c>
      <c r="AY486" s="211" t="s">
        <v>157</v>
      </c>
    </row>
    <row r="487" spans="1:65" s="2" customFormat="1" ht="14.4" customHeight="1">
      <c r="A487" s="36"/>
      <c r="B487" s="37"/>
      <c r="C487" s="239" t="s">
        <v>677</v>
      </c>
      <c r="D487" s="239" t="s">
        <v>311</v>
      </c>
      <c r="E487" s="240" t="s">
        <v>2173</v>
      </c>
      <c r="F487" s="241" t="s">
        <v>2174</v>
      </c>
      <c r="G487" s="242" t="s">
        <v>162</v>
      </c>
      <c r="H487" s="243">
        <v>5</v>
      </c>
      <c r="I487" s="244"/>
      <c r="J487" s="245">
        <f>ROUND(I487*H487,2)</f>
        <v>0</v>
      </c>
      <c r="K487" s="246"/>
      <c r="L487" s="247"/>
      <c r="M487" s="248" t="s">
        <v>19</v>
      </c>
      <c r="N487" s="249" t="s">
        <v>47</v>
      </c>
      <c r="O487" s="66"/>
      <c r="P487" s="186">
        <f>O487*H487</f>
        <v>0</v>
      </c>
      <c r="Q487" s="186">
        <v>0</v>
      </c>
      <c r="R487" s="186">
        <f>Q487*H487</f>
        <v>0</v>
      </c>
      <c r="S487" s="186">
        <v>0</v>
      </c>
      <c r="T487" s="187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8" t="s">
        <v>211</v>
      </c>
      <c r="AT487" s="188" t="s">
        <v>311</v>
      </c>
      <c r="AU487" s="188" t="s">
        <v>86</v>
      </c>
      <c r="AY487" s="19" t="s">
        <v>157</v>
      </c>
      <c r="BE487" s="189">
        <f>IF(N487="základní",J487,0)</f>
        <v>0</v>
      </c>
      <c r="BF487" s="189">
        <f>IF(N487="snížená",J487,0)</f>
        <v>0</v>
      </c>
      <c r="BG487" s="189">
        <f>IF(N487="zákl. přenesená",J487,0)</f>
        <v>0</v>
      </c>
      <c r="BH487" s="189">
        <f>IF(N487="sníž. přenesená",J487,0)</f>
        <v>0</v>
      </c>
      <c r="BI487" s="189">
        <f>IF(N487="nulová",J487,0)</f>
        <v>0</v>
      </c>
      <c r="BJ487" s="19" t="s">
        <v>84</v>
      </c>
      <c r="BK487" s="189">
        <f>ROUND(I487*H487,2)</f>
        <v>0</v>
      </c>
      <c r="BL487" s="19" t="s">
        <v>163</v>
      </c>
      <c r="BM487" s="188" t="s">
        <v>2175</v>
      </c>
    </row>
    <row r="488" spans="2:51" s="13" customFormat="1" ht="10">
      <c r="B488" s="190"/>
      <c r="C488" s="191"/>
      <c r="D488" s="192" t="s">
        <v>165</v>
      </c>
      <c r="E488" s="193" t="s">
        <v>19</v>
      </c>
      <c r="F488" s="194" t="s">
        <v>2136</v>
      </c>
      <c r="G488" s="191"/>
      <c r="H488" s="193" t="s">
        <v>19</v>
      </c>
      <c r="I488" s="195"/>
      <c r="J488" s="191"/>
      <c r="K488" s="191"/>
      <c r="L488" s="196"/>
      <c r="M488" s="197"/>
      <c r="N488" s="198"/>
      <c r="O488" s="198"/>
      <c r="P488" s="198"/>
      <c r="Q488" s="198"/>
      <c r="R488" s="198"/>
      <c r="S488" s="198"/>
      <c r="T488" s="199"/>
      <c r="AT488" s="200" t="s">
        <v>165</v>
      </c>
      <c r="AU488" s="200" t="s">
        <v>86</v>
      </c>
      <c r="AV488" s="13" t="s">
        <v>84</v>
      </c>
      <c r="AW488" s="13" t="s">
        <v>37</v>
      </c>
      <c r="AX488" s="13" t="s">
        <v>76</v>
      </c>
      <c r="AY488" s="200" t="s">
        <v>157</v>
      </c>
    </row>
    <row r="489" spans="2:51" s="14" customFormat="1" ht="10">
      <c r="B489" s="201"/>
      <c r="C489" s="202"/>
      <c r="D489" s="192" t="s">
        <v>165</v>
      </c>
      <c r="E489" s="203" t="s">
        <v>19</v>
      </c>
      <c r="F489" s="204" t="s">
        <v>191</v>
      </c>
      <c r="G489" s="202"/>
      <c r="H489" s="205">
        <v>5</v>
      </c>
      <c r="I489" s="206"/>
      <c r="J489" s="202"/>
      <c r="K489" s="202"/>
      <c r="L489" s="207"/>
      <c r="M489" s="208"/>
      <c r="N489" s="209"/>
      <c r="O489" s="209"/>
      <c r="P489" s="209"/>
      <c r="Q489" s="209"/>
      <c r="R489" s="209"/>
      <c r="S489" s="209"/>
      <c r="T489" s="210"/>
      <c r="AT489" s="211" t="s">
        <v>165</v>
      </c>
      <c r="AU489" s="211" t="s">
        <v>86</v>
      </c>
      <c r="AV489" s="14" t="s">
        <v>86</v>
      </c>
      <c r="AW489" s="14" t="s">
        <v>37</v>
      </c>
      <c r="AX489" s="14" t="s">
        <v>84</v>
      </c>
      <c r="AY489" s="211" t="s">
        <v>157</v>
      </c>
    </row>
    <row r="490" spans="1:65" s="2" customFormat="1" ht="14.4" customHeight="1">
      <c r="A490" s="36"/>
      <c r="B490" s="37"/>
      <c r="C490" s="239" t="s">
        <v>681</v>
      </c>
      <c r="D490" s="239" t="s">
        <v>311</v>
      </c>
      <c r="E490" s="240" t="s">
        <v>2176</v>
      </c>
      <c r="F490" s="241" t="s">
        <v>2177</v>
      </c>
      <c r="G490" s="242" t="s">
        <v>162</v>
      </c>
      <c r="H490" s="243">
        <v>5</v>
      </c>
      <c r="I490" s="244"/>
      <c r="J490" s="245">
        <f>ROUND(I490*H490,2)</f>
        <v>0</v>
      </c>
      <c r="K490" s="246"/>
      <c r="L490" s="247"/>
      <c r="M490" s="248" t="s">
        <v>19</v>
      </c>
      <c r="N490" s="249" t="s">
        <v>47</v>
      </c>
      <c r="O490" s="66"/>
      <c r="P490" s="186">
        <f>O490*H490</f>
        <v>0</v>
      </c>
      <c r="Q490" s="186">
        <v>0</v>
      </c>
      <c r="R490" s="186">
        <f>Q490*H490</f>
        <v>0</v>
      </c>
      <c r="S490" s="186">
        <v>0</v>
      </c>
      <c r="T490" s="187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8" t="s">
        <v>211</v>
      </c>
      <c r="AT490" s="188" t="s">
        <v>311</v>
      </c>
      <c r="AU490" s="188" t="s">
        <v>86</v>
      </c>
      <c r="AY490" s="19" t="s">
        <v>157</v>
      </c>
      <c r="BE490" s="189">
        <f>IF(N490="základní",J490,0)</f>
        <v>0</v>
      </c>
      <c r="BF490" s="189">
        <f>IF(N490="snížená",J490,0)</f>
        <v>0</v>
      </c>
      <c r="BG490" s="189">
        <f>IF(N490="zákl. přenesená",J490,0)</f>
        <v>0</v>
      </c>
      <c r="BH490" s="189">
        <f>IF(N490="sníž. přenesená",J490,0)</f>
        <v>0</v>
      </c>
      <c r="BI490" s="189">
        <f>IF(N490="nulová",J490,0)</f>
        <v>0</v>
      </c>
      <c r="BJ490" s="19" t="s">
        <v>84</v>
      </c>
      <c r="BK490" s="189">
        <f>ROUND(I490*H490,2)</f>
        <v>0</v>
      </c>
      <c r="BL490" s="19" t="s">
        <v>163</v>
      </c>
      <c r="BM490" s="188" t="s">
        <v>2178</v>
      </c>
    </row>
    <row r="491" spans="2:51" s="13" customFormat="1" ht="10">
      <c r="B491" s="190"/>
      <c r="C491" s="191"/>
      <c r="D491" s="192" t="s">
        <v>165</v>
      </c>
      <c r="E491" s="193" t="s">
        <v>19</v>
      </c>
      <c r="F491" s="194" t="s">
        <v>2136</v>
      </c>
      <c r="G491" s="191"/>
      <c r="H491" s="193" t="s">
        <v>19</v>
      </c>
      <c r="I491" s="195"/>
      <c r="J491" s="191"/>
      <c r="K491" s="191"/>
      <c r="L491" s="196"/>
      <c r="M491" s="197"/>
      <c r="N491" s="198"/>
      <c r="O491" s="198"/>
      <c r="P491" s="198"/>
      <c r="Q491" s="198"/>
      <c r="R491" s="198"/>
      <c r="S491" s="198"/>
      <c r="T491" s="199"/>
      <c r="AT491" s="200" t="s">
        <v>165</v>
      </c>
      <c r="AU491" s="200" t="s">
        <v>86</v>
      </c>
      <c r="AV491" s="13" t="s">
        <v>84</v>
      </c>
      <c r="AW491" s="13" t="s">
        <v>37</v>
      </c>
      <c r="AX491" s="13" t="s">
        <v>76</v>
      </c>
      <c r="AY491" s="200" t="s">
        <v>157</v>
      </c>
    </row>
    <row r="492" spans="2:51" s="14" customFormat="1" ht="10">
      <c r="B492" s="201"/>
      <c r="C492" s="202"/>
      <c r="D492" s="192" t="s">
        <v>165</v>
      </c>
      <c r="E492" s="203" t="s">
        <v>19</v>
      </c>
      <c r="F492" s="204" t="s">
        <v>191</v>
      </c>
      <c r="G492" s="202"/>
      <c r="H492" s="205">
        <v>5</v>
      </c>
      <c r="I492" s="206"/>
      <c r="J492" s="202"/>
      <c r="K492" s="202"/>
      <c r="L492" s="207"/>
      <c r="M492" s="208"/>
      <c r="N492" s="209"/>
      <c r="O492" s="209"/>
      <c r="P492" s="209"/>
      <c r="Q492" s="209"/>
      <c r="R492" s="209"/>
      <c r="S492" s="209"/>
      <c r="T492" s="210"/>
      <c r="AT492" s="211" t="s">
        <v>165</v>
      </c>
      <c r="AU492" s="211" t="s">
        <v>86</v>
      </c>
      <c r="AV492" s="14" t="s">
        <v>86</v>
      </c>
      <c r="AW492" s="14" t="s">
        <v>37</v>
      </c>
      <c r="AX492" s="14" t="s">
        <v>84</v>
      </c>
      <c r="AY492" s="211" t="s">
        <v>157</v>
      </c>
    </row>
    <row r="493" spans="1:65" s="2" customFormat="1" ht="14.4" customHeight="1">
      <c r="A493" s="36"/>
      <c r="B493" s="37"/>
      <c r="C493" s="239" t="s">
        <v>685</v>
      </c>
      <c r="D493" s="239" t="s">
        <v>311</v>
      </c>
      <c r="E493" s="240" t="s">
        <v>2179</v>
      </c>
      <c r="F493" s="241" t="s">
        <v>2180</v>
      </c>
      <c r="G493" s="242" t="s">
        <v>162</v>
      </c>
      <c r="H493" s="243">
        <v>1</v>
      </c>
      <c r="I493" s="244"/>
      <c r="J493" s="245">
        <f>ROUND(I493*H493,2)</f>
        <v>0</v>
      </c>
      <c r="K493" s="246"/>
      <c r="L493" s="247"/>
      <c r="M493" s="248" t="s">
        <v>19</v>
      </c>
      <c r="N493" s="249" t="s">
        <v>47</v>
      </c>
      <c r="O493" s="66"/>
      <c r="P493" s="186">
        <f>O493*H493</f>
        <v>0</v>
      </c>
      <c r="Q493" s="186">
        <v>0</v>
      </c>
      <c r="R493" s="186">
        <f>Q493*H493</f>
        <v>0</v>
      </c>
      <c r="S493" s="186">
        <v>0</v>
      </c>
      <c r="T493" s="187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88" t="s">
        <v>211</v>
      </c>
      <c r="AT493" s="188" t="s">
        <v>311</v>
      </c>
      <c r="AU493" s="188" t="s">
        <v>86</v>
      </c>
      <c r="AY493" s="19" t="s">
        <v>157</v>
      </c>
      <c r="BE493" s="189">
        <f>IF(N493="základní",J493,0)</f>
        <v>0</v>
      </c>
      <c r="BF493" s="189">
        <f>IF(N493="snížená",J493,0)</f>
        <v>0</v>
      </c>
      <c r="BG493" s="189">
        <f>IF(N493="zákl. přenesená",J493,0)</f>
        <v>0</v>
      </c>
      <c r="BH493" s="189">
        <f>IF(N493="sníž. přenesená",J493,0)</f>
        <v>0</v>
      </c>
      <c r="BI493" s="189">
        <f>IF(N493="nulová",J493,0)</f>
        <v>0</v>
      </c>
      <c r="BJ493" s="19" t="s">
        <v>84</v>
      </c>
      <c r="BK493" s="189">
        <f>ROUND(I493*H493,2)</f>
        <v>0</v>
      </c>
      <c r="BL493" s="19" t="s">
        <v>163</v>
      </c>
      <c r="BM493" s="188" t="s">
        <v>2181</v>
      </c>
    </row>
    <row r="494" spans="2:51" s="13" customFormat="1" ht="10">
      <c r="B494" s="190"/>
      <c r="C494" s="191"/>
      <c r="D494" s="192" t="s">
        <v>165</v>
      </c>
      <c r="E494" s="193" t="s">
        <v>19</v>
      </c>
      <c r="F494" s="194" t="s">
        <v>2136</v>
      </c>
      <c r="G494" s="191"/>
      <c r="H494" s="193" t="s">
        <v>19</v>
      </c>
      <c r="I494" s="195"/>
      <c r="J494" s="191"/>
      <c r="K494" s="191"/>
      <c r="L494" s="196"/>
      <c r="M494" s="197"/>
      <c r="N494" s="198"/>
      <c r="O494" s="198"/>
      <c r="P494" s="198"/>
      <c r="Q494" s="198"/>
      <c r="R494" s="198"/>
      <c r="S494" s="198"/>
      <c r="T494" s="199"/>
      <c r="AT494" s="200" t="s">
        <v>165</v>
      </c>
      <c r="AU494" s="200" t="s">
        <v>86</v>
      </c>
      <c r="AV494" s="13" t="s">
        <v>84</v>
      </c>
      <c r="AW494" s="13" t="s">
        <v>37</v>
      </c>
      <c r="AX494" s="13" t="s">
        <v>76</v>
      </c>
      <c r="AY494" s="200" t="s">
        <v>157</v>
      </c>
    </row>
    <row r="495" spans="2:51" s="14" customFormat="1" ht="10">
      <c r="B495" s="201"/>
      <c r="C495" s="202"/>
      <c r="D495" s="192" t="s">
        <v>165</v>
      </c>
      <c r="E495" s="203" t="s">
        <v>19</v>
      </c>
      <c r="F495" s="204" t="s">
        <v>84</v>
      </c>
      <c r="G495" s="202"/>
      <c r="H495" s="205">
        <v>1</v>
      </c>
      <c r="I495" s="206"/>
      <c r="J495" s="202"/>
      <c r="K495" s="202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165</v>
      </c>
      <c r="AU495" s="211" t="s">
        <v>86</v>
      </c>
      <c r="AV495" s="14" t="s">
        <v>86</v>
      </c>
      <c r="AW495" s="14" t="s">
        <v>37</v>
      </c>
      <c r="AX495" s="14" t="s">
        <v>84</v>
      </c>
      <c r="AY495" s="211" t="s">
        <v>157</v>
      </c>
    </row>
    <row r="496" spans="1:65" s="2" customFormat="1" ht="14.4" customHeight="1">
      <c r="A496" s="36"/>
      <c r="B496" s="37"/>
      <c r="C496" s="239" t="s">
        <v>689</v>
      </c>
      <c r="D496" s="239" t="s">
        <v>311</v>
      </c>
      <c r="E496" s="240" t="s">
        <v>2182</v>
      </c>
      <c r="F496" s="241" t="s">
        <v>2183</v>
      </c>
      <c r="G496" s="242" t="s">
        <v>162</v>
      </c>
      <c r="H496" s="243">
        <v>1</v>
      </c>
      <c r="I496" s="244"/>
      <c r="J496" s="245">
        <f>ROUND(I496*H496,2)</f>
        <v>0</v>
      </c>
      <c r="K496" s="246"/>
      <c r="L496" s="247"/>
      <c r="M496" s="248" t="s">
        <v>19</v>
      </c>
      <c r="N496" s="249" t="s">
        <v>47</v>
      </c>
      <c r="O496" s="66"/>
      <c r="P496" s="186">
        <f>O496*H496</f>
        <v>0</v>
      </c>
      <c r="Q496" s="186">
        <v>0</v>
      </c>
      <c r="R496" s="186">
        <f>Q496*H496</f>
        <v>0</v>
      </c>
      <c r="S496" s="186">
        <v>0</v>
      </c>
      <c r="T496" s="187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8" t="s">
        <v>211</v>
      </c>
      <c r="AT496" s="188" t="s">
        <v>311</v>
      </c>
      <c r="AU496" s="188" t="s">
        <v>86</v>
      </c>
      <c r="AY496" s="19" t="s">
        <v>157</v>
      </c>
      <c r="BE496" s="189">
        <f>IF(N496="základní",J496,0)</f>
        <v>0</v>
      </c>
      <c r="BF496" s="189">
        <f>IF(N496="snížená",J496,0)</f>
        <v>0</v>
      </c>
      <c r="BG496" s="189">
        <f>IF(N496="zákl. přenesená",J496,0)</f>
        <v>0</v>
      </c>
      <c r="BH496" s="189">
        <f>IF(N496="sníž. přenesená",J496,0)</f>
        <v>0</v>
      </c>
      <c r="BI496" s="189">
        <f>IF(N496="nulová",J496,0)</f>
        <v>0</v>
      </c>
      <c r="BJ496" s="19" t="s">
        <v>84</v>
      </c>
      <c r="BK496" s="189">
        <f>ROUND(I496*H496,2)</f>
        <v>0</v>
      </c>
      <c r="BL496" s="19" t="s">
        <v>163</v>
      </c>
      <c r="BM496" s="188" t="s">
        <v>2184</v>
      </c>
    </row>
    <row r="497" spans="2:51" s="13" customFormat="1" ht="10">
      <c r="B497" s="190"/>
      <c r="C497" s="191"/>
      <c r="D497" s="192" t="s">
        <v>165</v>
      </c>
      <c r="E497" s="193" t="s">
        <v>19</v>
      </c>
      <c r="F497" s="194" t="s">
        <v>2136</v>
      </c>
      <c r="G497" s="191"/>
      <c r="H497" s="193" t="s">
        <v>19</v>
      </c>
      <c r="I497" s="195"/>
      <c r="J497" s="191"/>
      <c r="K497" s="191"/>
      <c r="L497" s="196"/>
      <c r="M497" s="197"/>
      <c r="N497" s="198"/>
      <c r="O497" s="198"/>
      <c r="P497" s="198"/>
      <c r="Q497" s="198"/>
      <c r="R497" s="198"/>
      <c r="S497" s="198"/>
      <c r="T497" s="199"/>
      <c r="AT497" s="200" t="s">
        <v>165</v>
      </c>
      <c r="AU497" s="200" t="s">
        <v>86</v>
      </c>
      <c r="AV497" s="13" t="s">
        <v>84</v>
      </c>
      <c r="AW497" s="13" t="s">
        <v>37</v>
      </c>
      <c r="AX497" s="13" t="s">
        <v>76</v>
      </c>
      <c r="AY497" s="200" t="s">
        <v>157</v>
      </c>
    </row>
    <row r="498" spans="2:51" s="14" customFormat="1" ht="10">
      <c r="B498" s="201"/>
      <c r="C498" s="202"/>
      <c r="D498" s="192" t="s">
        <v>165</v>
      </c>
      <c r="E498" s="203" t="s">
        <v>19</v>
      </c>
      <c r="F498" s="204" t="s">
        <v>84</v>
      </c>
      <c r="G498" s="202"/>
      <c r="H498" s="205">
        <v>1</v>
      </c>
      <c r="I498" s="206"/>
      <c r="J498" s="202"/>
      <c r="K498" s="202"/>
      <c r="L498" s="207"/>
      <c r="M498" s="208"/>
      <c r="N498" s="209"/>
      <c r="O498" s="209"/>
      <c r="P498" s="209"/>
      <c r="Q498" s="209"/>
      <c r="R498" s="209"/>
      <c r="S498" s="209"/>
      <c r="T498" s="210"/>
      <c r="AT498" s="211" t="s">
        <v>165</v>
      </c>
      <c r="AU498" s="211" t="s">
        <v>86</v>
      </c>
      <c r="AV498" s="14" t="s">
        <v>86</v>
      </c>
      <c r="AW498" s="14" t="s">
        <v>37</v>
      </c>
      <c r="AX498" s="14" t="s">
        <v>84</v>
      </c>
      <c r="AY498" s="211" t="s">
        <v>157</v>
      </c>
    </row>
    <row r="499" spans="1:65" s="2" customFormat="1" ht="14.4" customHeight="1">
      <c r="A499" s="36"/>
      <c r="B499" s="37"/>
      <c r="C499" s="176" t="s">
        <v>693</v>
      </c>
      <c r="D499" s="176" t="s">
        <v>159</v>
      </c>
      <c r="E499" s="177" t="s">
        <v>2185</v>
      </c>
      <c r="F499" s="178" t="s">
        <v>2186</v>
      </c>
      <c r="G499" s="179" t="s">
        <v>2162</v>
      </c>
      <c r="H499" s="180">
        <v>1</v>
      </c>
      <c r="I499" s="181"/>
      <c r="J499" s="182">
        <f>ROUND(I499*H499,2)</f>
        <v>0</v>
      </c>
      <c r="K499" s="183"/>
      <c r="L499" s="41"/>
      <c r="M499" s="184" t="s">
        <v>19</v>
      </c>
      <c r="N499" s="185" t="s">
        <v>47</v>
      </c>
      <c r="O499" s="66"/>
      <c r="P499" s="186">
        <f>O499*H499</f>
        <v>0</v>
      </c>
      <c r="Q499" s="186">
        <v>0</v>
      </c>
      <c r="R499" s="186">
        <f>Q499*H499</f>
        <v>0</v>
      </c>
      <c r="S499" s="186">
        <v>0</v>
      </c>
      <c r="T499" s="187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88" t="s">
        <v>163</v>
      </c>
      <c r="AT499" s="188" t="s">
        <v>159</v>
      </c>
      <c r="AU499" s="188" t="s">
        <v>86</v>
      </c>
      <c r="AY499" s="19" t="s">
        <v>157</v>
      </c>
      <c r="BE499" s="189">
        <f>IF(N499="základní",J499,0)</f>
        <v>0</v>
      </c>
      <c r="BF499" s="189">
        <f>IF(N499="snížená",J499,0)</f>
        <v>0</v>
      </c>
      <c r="BG499" s="189">
        <f>IF(N499="zákl. přenesená",J499,0)</f>
        <v>0</v>
      </c>
      <c r="BH499" s="189">
        <f>IF(N499="sníž. přenesená",J499,0)</f>
        <v>0</v>
      </c>
      <c r="BI499" s="189">
        <f>IF(N499="nulová",J499,0)</f>
        <v>0</v>
      </c>
      <c r="BJ499" s="19" t="s">
        <v>84</v>
      </c>
      <c r="BK499" s="189">
        <f>ROUND(I499*H499,2)</f>
        <v>0</v>
      </c>
      <c r="BL499" s="19" t="s">
        <v>163</v>
      </c>
      <c r="BM499" s="188" t="s">
        <v>2187</v>
      </c>
    </row>
    <row r="500" spans="2:51" s="13" customFormat="1" ht="10">
      <c r="B500" s="190"/>
      <c r="C500" s="191"/>
      <c r="D500" s="192" t="s">
        <v>165</v>
      </c>
      <c r="E500" s="193" t="s">
        <v>19</v>
      </c>
      <c r="F500" s="194" t="s">
        <v>2136</v>
      </c>
      <c r="G500" s="191"/>
      <c r="H500" s="193" t="s">
        <v>19</v>
      </c>
      <c r="I500" s="195"/>
      <c r="J500" s="191"/>
      <c r="K500" s="191"/>
      <c r="L500" s="196"/>
      <c r="M500" s="197"/>
      <c r="N500" s="198"/>
      <c r="O500" s="198"/>
      <c r="P500" s="198"/>
      <c r="Q500" s="198"/>
      <c r="R500" s="198"/>
      <c r="S500" s="198"/>
      <c r="T500" s="199"/>
      <c r="AT500" s="200" t="s">
        <v>165</v>
      </c>
      <c r="AU500" s="200" t="s">
        <v>86</v>
      </c>
      <c r="AV500" s="13" t="s">
        <v>84</v>
      </c>
      <c r="AW500" s="13" t="s">
        <v>37</v>
      </c>
      <c r="AX500" s="13" t="s">
        <v>76</v>
      </c>
      <c r="AY500" s="200" t="s">
        <v>157</v>
      </c>
    </row>
    <row r="501" spans="2:51" s="14" customFormat="1" ht="10">
      <c r="B501" s="201"/>
      <c r="C501" s="202"/>
      <c r="D501" s="192" t="s">
        <v>165</v>
      </c>
      <c r="E501" s="203" t="s">
        <v>19</v>
      </c>
      <c r="F501" s="204" t="s">
        <v>84</v>
      </c>
      <c r="G501" s="202"/>
      <c r="H501" s="205">
        <v>1</v>
      </c>
      <c r="I501" s="206"/>
      <c r="J501" s="202"/>
      <c r="K501" s="202"/>
      <c r="L501" s="207"/>
      <c r="M501" s="208"/>
      <c r="N501" s="209"/>
      <c r="O501" s="209"/>
      <c r="P501" s="209"/>
      <c r="Q501" s="209"/>
      <c r="R501" s="209"/>
      <c r="S501" s="209"/>
      <c r="T501" s="210"/>
      <c r="AT501" s="211" t="s">
        <v>165</v>
      </c>
      <c r="AU501" s="211" t="s">
        <v>86</v>
      </c>
      <c r="AV501" s="14" t="s">
        <v>86</v>
      </c>
      <c r="AW501" s="14" t="s">
        <v>37</v>
      </c>
      <c r="AX501" s="14" t="s">
        <v>84</v>
      </c>
      <c r="AY501" s="211" t="s">
        <v>157</v>
      </c>
    </row>
    <row r="502" spans="1:65" s="2" customFormat="1" ht="14.4" customHeight="1">
      <c r="A502" s="36"/>
      <c r="B502" s="37"/>
      <c r="C502" s="176" t="s">
        <v>697</v>
      </c>
      <c r="D502" s="176" t="s">
        <v>159</v>
      </c>
      <c r="E502" s="177" t="s">
        <v>2188</v>
      </c>
      <c r="F502" s="178" t="s">
        <v>2189</v>
      </c>
      <c r="G502" s="179" t="s">
        <v>2162</v>
      </c>
      <c r="H502" s="180">
        <v>1</v>
      </c>
      <c r="I502" s="181"/>
      <c r="J502" s="182">
        <f>ROUND(I502*H502,2)</f>
        <v>0</v>
      </c>
      <c r="K502" s="183"/>
      <c r="L502" s="41"/>
      <c r="M502" s="184" t="s">
        <v>19</v>
      </c>
      <c r="N502" s="185" t="s">
        <v>47</v>
      </c>
      <c r="O502" s="66"/>
      <c r="P502" s="186">
        <f>O502*H502</f>
        <v>0</v>
      </c>
      <c r="Q502" s="186">
        <v>0</v>
      </c>
      <c r="R502" s="186">
        <f>Q502*H502</f>
        <v>0</v>
      </c>
      <c r="S502" s="186">
        <v>0</v>
      </c>
      <c r="T502" s="187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8" t="s">
        <v>163</v>
      </c>
      <c r="AT502" s="188" t="s">
        <v>159</v>
      </c>
      <c r="AU502" s="188" t="s">
        <v>86</v>
      </c>
      <c r="AY502" s="19" t="s">
        <v>157</v>
      </c>
      <c r="BE502" s="189">
        <f>IF(N502="základní",J502,0)</f>
        <v>0</v>
      </c>
      <c r="BF502" s="189">
        <f>IF(N502="snížená",J502,0)</f>
        <v>0</v>
      </c>
      <c r="BG502" s="189">
        <f>IF(N502="zákl. přenesená",J502,0)</f>
        <v>0</v>
      </c>
      <c r="BH502" s="189">
        <f>IF(N502="sníž. přenesená",J502,0)</f>
        <v>0</v>
      </c>
      <c r="BI502" s="189">
        <f>IF(N502="nulová",J502,0)</f>
        <v>0</v>
      </c>
      <c r="BJ502" s="19" t="s">
        <v>84</v>
      </c>
      <c r="BK502" s="189">
        <f>ROUND(I502*H502,2)</f>
        <v>0</v>
      </c>
      <c r="BL502" s="19" t="s">
        <v>163</v>
      </c>
      <c r="BM502" s="188" t="s">
        <v>2190</v>
      </c>
    </row>
    <row r="503" spans="2:51" s="13" customFormat="1" ht="10">
      <c r="B503" s="190"/>
      <c r="C503" s="191"/>
      <c r="D503" s="192" t="s">
        <v>165</v>
      </c>
      <c r="E503" s="193" t="s">
        <v>19</v>
      </c>
      <c r="F503" s="194" t="s">
        <v>2136</v>
      </c>
      <c r="G503" s="191"/>
      <c r="H503" s="193" t="s">
        <v>19</v>
      </c>
      <c r="I503" s="195"/>
      <c r="J503" s="191"/>
      <c r="K503" s="191"/>
      <c r="L503" s="196"/>
      <c r="M503" s="197"/>
      <c r="N503" s="198"/>
      <c r="O503" s="198"/>
      <c r="P503" s="198"/>
      <c r="Q503" s="198"/>
      <c r="R503" s="198"/>
      <c r="S503" s="198"/>
      <c r="T503" s="199"/>
      <c r="AT503" s="200" t="s">
        <v>165</v>
      </c>
      <c r="AU503" s="200" t="s">
        <v>86</v>
      </c>
      <c r="AV503" s="13" t="s">
        <v>84</v>
      </c>
      <c r="AW503" s="13" t="s">
        <v>37</v>
      </c>
      <c r="AX503" s="13" t="s">
        <v>76</v>
      </c>
      <c r="AY503" s="200" t="s">
        <v>157</v>
      </c>
    </row>
    <row r="504" spans="2:51" s="14" customFormat="1" ht="10">
      <c r="B504" s="201"/>
      <c r="C504" s="202"/>
      <c r="D504" s="192" t="s">
        <v>165</v>
      </c>
      <c r="E504" s="203" t="s">
        <v>19</v>
      </c>
      <c r="F504" s="204" t="s">
        <v>84</v>
      </c>
      <c r="G504" s="202"/>
      <c r="H504" s="205">
        <v>1</v>
      </c>
      <c r="I504" s="206"/>
      <c r="J504" s="202"/>
      <c r="K504" s="202"/>
      <c r="L504" s="207"/>
      <c r="M504" s="208"/>
      <c r="N504" s="209"/>
      <c r="O504" s="209"/>
      <c r="P504" s="209"/>
      <c r="Q504" s="209"/>
      <c r="R504" s="209"/>
      <c r="S504" s="209"/>
      <c r="T504" s="210"/>
      <c r="AT504" s="211" t="s">
        <v>165</v>
      </c>
      <c r="AU504" s="211" t="s">
        <v>86</v>
      </c>
      <c r="AV504" s="14" t="s">
        <v>86</v>
      </c>
      <c r="AW504" s="14" t="s">
        <v>37</v>
      </c>
      <c r="AX504" s="14" t="s">
        <v>84</v>
      </c>
      <c r="AY504" s="211" t="s">
        <v>157</v>
      </c>
    </row>
    <row r="505" spans="1:65" s="2" customFormat="1" ht="22.25" customHeight="1">
      <c r="A505" s="36"/>
      <c r="B505" s="37"/>
      <c r="C505" s="239" t="s">
        <v>701</v>
      </c>
      <c r="D505" s="239" t="s">
        <v>311</v>
      </c>
      <c r="E505" s="240" t="s">
        <v>2191</v>
      </c>
      <c r="F505" s="241" t="s">
        <v>2192</v>
      </c>
      <c r="G505" s="242" t="s">
        <v>162</v>
      </c>
      <c r="H505" s="243">
        <v>1</v>
      </c>
      <c r="I505" s="244"/>
      <c r="J505" s="245">
        <f>ROUND(I505*H505,2)</f>
        <v>0</v>
      </c>
      <c r="K505" s="246"/>
      <c r="L505" s="247"/>
      <c r="M505" s="248" t="s">
        <v>19</v>
      </c>
      <c r="N505" s="249" t="s">
        <v>47</v>
      </c>
      <c r="O505" s="66"/>
      <c r="P505" s="186">
        <f>O505*H505</f>
        <v>0</v>
      </c>
      <c r="Q505" s="186">
        <v>0</v>
      </c>
      <c r="R505" s="186">
        <f>Q505*H505</f>
        <v>0</v>
      </c>
      <c r="S505" s="186">
        <v>0</v>
      </c>
      <c r="T505" s="187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8" t="s">
        <v>211</v>
      </c>
      <c r="AT505" s="188" t="s">
        <v>311</v>
      </c>
      <c r="AU505" s="188" t="s">
        <v>86</v>
      </c>
      <c r="AY505" s="19" t="s">
        <v>157</v>
      </c>
      <c r="BE505" s="189">
        <f>IF(N505="základní",J505,0)</f>
        <v>0</v>
      </c>
      <c r="BF505" s="189">
        <f>IF(N505="snížená",J505,0)</f>
        <v>0</v>
      </c>
      <c r="BG505" s="189">
        <f>IF(N505="zákl. přenesená",J505,0)</f>
        <v>0</v>
      </c>
      <c r="BH505" s="189">
        <f>IF(N505="sníž. přenesená",J505,0)</f>
        <v>0</v>
      </c>
      <c r="BI505" s="189">
        <f>IF(N505="nulová",J505,0)</f>
        <v>0</v>
      </c>
      <c r="BJ505" s="19" t="s">
        <v>84</v>
      </c>
      <c r="BK505" s="189">
        <f>ROUND(I505*H505,2)</f>
        <v>0</v>
      </c>
      <c r="BL505" s="19" t="s">
        <v>163</v>
      </c>
      <c r="BM505" s="188" t="s">
        <v>2193</v>
      </c>
    </row>
    <row r="506" spans="2:51" s="13" customFormat="1" ht="10">
      <c r="B506" s="190"/>
      <c r="C506" s="191"/>
      <c r="D506" s="192" t="s">
        <v>165</v>
      </c>
      <c r="E506" s="193" t="s">
        <v>19</v>
      </c>
      <c r="F506" s="194" t="s">
        <v>2136</v>
      </c>
      <c r="G506" s="191"/>
      <c r="H506" s="193" t="s">
        <v>19</v>
      </c>
      <c r="I506" s="195"/>
      <c r="J506" s="191"/>
      <c r="K506" s="191"/>
      <c r="L506" s="196"/>
      <c r="M506" s="197"/>
      <c r="N506" s="198"/>
      <c r="O506" s="198"/>
      <c r="P506" s="198"/>
      <c r="Q506" s="198"/>
      <c r="R506" s="198"/>
      <c r="S506" s="198"/>
      <c r="T506" s="199"/>
      <c r="AT506" s="200" t="s">
        <v>165</v>
      </c>
      <c r="AU506" s="200" t="s">
        <v>86</v>
      </c>
      <c r="AV506" s="13" t="s">
        <v>84</v>
      </c>
      <c r="AW506" s="13" t="s">
        <v>37</v>
      </c>
      <c r="AX506" s="13" t="s">
        <v>76</v>
      </c>
      <c r="AY506" s="200" t="s">
        <v>157</v>
      </c>
    </row>
    <row r="507" spans="2:51" s="14" customFormat="1" ht="10">
      <c r="B507" s="201"/>
      <c r="C507" s="202"/>
      <c r="D507" s="192" t="s">
        <v>165</v>
      </c>
      <c r="E507" s="203" t="s">
        <v>19</v>
      </c>
      <c r="F507" s="204" t="s">
        <v>84</v>
      </c>
      <c r="G507" s="202"/>
      <c r="H507" s="205">
        <v>1</v>
      </c>
      <c r="I507" s="206"/>
      <c r="J507" s="202"/>
      <c r="K507" s="202"/>
      <c r="L507" s="207"/>
      <c r="M507" s="208"/>
      <c r="N507" s="209"/>
      <c r="O507" s="209"/>
      <c r="P507" s="209"/>
      <c r="Q507" s="209"/>
      <c r="R507" s="209"/>
      <c r="S507" s="209"/>
      <c r="T507" s="210"/>
      <c r="AT507" s="211" t="s">
        <v>165</v>
      </c>
      <c r="AU507" s="211" t="s">
        <v>86</v>
      </c>
      <c r="AV507" s="14" t="s">
        <v>86</v>
      </c>
      <c r="AW507" s="14" t="s">
        <v>37</v>
      </c>
      <c r="AX507" s="14" t="s">
        <v>84</v>
      </c>
      <c r="AY507" s="211" t="s">
        <v>157</v>
      </c>
    </row>
    <row r="508" spans="1:65" s="2" customFormat="1" ht="19.75" customHeight="1">
      <c r="A508" s="36"/>
      <c r="B508" s="37"/>
      <c r="C508" s="239" t="s">
        <v>707</v>
      </c>
      <c r="D508" s="239" t="s">
        <v>311</v>
      </c>
      <c r="E508" s="240" t="s">
        <v>2194</v>
      </c>
      <c r="F508" s="241" t="s">
        <v>2195</v>
      </c>
      <c r="G508" s="242" t="s">
        <v>162</v>
      </c>
      <c r="H508" s="243">
        <v>2</v>
      </c>
      <c r="I508" s="244"/>
      <c r="J508" s="245">
        <f>ROUND(I508*H508,2)</f>
        <v>0</v>
      </c>
      <c r="K508" s="246"/>
      <c r="L508" s="247"/>
      <c r="M508" s="248" t="s">
        <v>19</v>
      </c>
      <c r="N508" s="249" t="s">
        <v>47</v>
      </c>
      <c r="O508" s="66"/>
      <c r="P508" s="186">
        <f>O508*H508</f>
        <v>0</v>
      </c>
      <c r="Q508" s="186">
        <v>0</v>
      </c>
      <c r="R508" s="186">
        <f>Q508*H508</f>
        <v>0</v>
      </c>
      <c r="S508" s="186">
        <v>0</v>
      </c>
      <c r="T508" s="187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8" t="s">
        <v>211</v>
      </c>
      <c r="AT508" s="188" t="s">
        <v>311</v>
      </c>
      <c r="AU508" s="188" t="s">
        <v>86</v>
      </c>
      <c r="AY508" s="19" t="s">
        <v>157</v>
      </c>
      <c r="BE508" s="189">
        <f>IF(N508="základní",J508,0)</f>
        <v>0</v>
      </c>
      <c r="BF508" s="189">
        <f>IF(N508="snížená",J508,0)</f>
        <v>0</v>
      </c>
      <c r="BG508" s="189">
        <f>IF(N508="zákl. přenesená",J508,0)</f>
        <v>0</v>
      </c>
      <c r="BH508" s="189">
        <f>IF(N508="sníž. přenesená",J508,0)</f>
        <v>0</v>
      </c>
      <c r="BI508" s="189">
        <f>IF(N508="nulová",J508,0)</f>
        <v>0</v>
      </c>
      <c r="BJ508" s="19" t="s">
        <v>84</v>
      </c>
      <c r="BK508" s="189">
        <f>ROUND(I508*H508,2)</f>
        <v>0</v>
      </c>
      <c r="BL508" s="19" t="s">
        <v>163</v>
      </c>
      <c r="BM508" s="188" t="s">
        <v>2196</v>
      </c>
    </row>
    <row r="509" spans="2:51" s="13" customFormat="1" ht="10">
      <c r="B509" s="190"/>
      <c r="C509" s="191"/>
      <c r="D509" s="192" t="s">
        <v>165</v>
      </c>
      <c r="E509" s="193" t="s">
        <v>19</v>
      </c>
      <c r="F509" s="194" t="s">
        <v>2136</v>
      </c>
      <c r="G509" s="191"/>
      <c r="H509" s="193" t="s">
        <v>19</v>
      </c>
      <c r="I509" s="195"/>
      <c r="J509" s="191"/>
      <c r="K509" s="191"/>
      <c r="L509" s="196"/>
      <c r="M509" s="197"/>
      <c r="N509" s="198"/>
      <c r="O509" s="198"/>
      <c r="P509" s="198"/>
      <c r="Q509" s="198"/>
      <c r="R509" s="198"/>
      <c r="S509" s="198"/>
      <c r="T509" s="199"/>
      <c r="AT509" s="200" t="s">
        <v>165</v>
      </c>
      <c r="AU509" s="200" t="s">
        <v>86</v>
      </c>
      <c r="AV509" s="13" t="s">
        <v>84</v>
      </c>
      <c r="AW509" s="13" t="s">
        <v>37</v>
      </c>
      <c r="AX509" s="13" t="s">
        <v>76</v>
      </c>
      <c r="AY509" s="200" t="s">
        <v>157</v>
      </c>
    </row>
    <row r="510" spans="2:51" s="14" customFormat="1" ht="10">
      <c r="B510" s="201"/>
      <c r="C510" s="202"/>
      <c r="D510" s="192" t="s">
        <v>165</v>
      </c>
      <c r="E510" s="203" t="s">
        <v>19</v>
      </c>
      <c r="F510" s="204" t="s">
        <v>86</v>
      </c>
      <c r="G510" s="202"/>
      <c r="H510" s="205">
        <v>2</v>
      </c>
      <c r="I510" s="206"/>
      <c r="J510" s="202"/>
      <c r="K510" s="202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165</v>
      </c>
      <c r="AU510" s="211" t="s">
        <v>86</v>
      </c>
      <c r="AV510" s="14" t="s">
        <v>86</v>
      </c>
      <c r="AW510" s="14" t="s">
        <v>37</v>
      </c>
      <c r="AX510" s="14" t="s">
        <v>84</v>
      </c>
      <c r="AY510" s="211" t="s">
        <v>157</v>
      </c>
    </row>
    <row r="511" spans="1:65" s="2" customFormat="1" ht="14.4" customHeight="1">
      <c r="A511" s="36"/>
      <c r="B511" s="37"/>
      <c r="C511" s="239" t="s">
        <v>714</v>
      </c>
      <c r="D511" s="239" t="s">
        <v>311</v>
      </c>
      <c r="E511" s="240" t="s">
        <v>2197</v>
      </c>
      <c r="F511" s="241" t="s">
        <v>2198</v>
      </c>
      <c r="G511" s="242" t="s">
        <v>2162</v>
      </c>
      <c r="H511" s="243">
        <v>1</v>
      </c>
      <c r="I511" s="244"/>
      <c r="J511" s="245">
        <f>ROUND(I511*H511,2)</f>
        <v>0</v>
      </c>
      <c r="K511" s="246"/>
      <c r="L511" s="247"/>
      <c r="M511" s="248" t="s">
        <v>19</v>
      </c>
      <c r="N511" s="249" t="s">
        <v>47</v>
      </c>
      <c r="O511" s="66"/>
      <c r="P511" s="186">
        <f>O511*H511</f>
        <v>0</v>
      </c>
      <c r="Q511" s="186">
        <v>0</v>
      </c>
      <c r="R511" s="186">
        <f>Q511*H511</f>
        <v>0</v>
      </c>
      <c r="S511" s="186">
        <v>0</v>
      </c>
      <c r="T511" s="187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8" t="s">
        <v>211</v>
      </c>
      <c r="AT511" s="188" t="s">
        <v>311</v>
      </c>
      <c r="AU511" s="188" t="s">
        <v>86</v>
      </c>
      <c r="AY511" s="19" t="s">
        <v>157</v>
      </c>
      <c r="BE511" s="189">
        <f>IF(N511="základní",J511,0)</f>
        <v>0</v>
      </c>
      <c r="BF511" s="189">
        <f>IF(N511="snížená",J511,0)</f>
        <v>0</v>
      </c>
      <c r="BG511" s="189">
        <f>IF(N511="zákl. přenesená",J511,0)</f>
        <v>0</v>
      </c>
      <c r="BH511" s="189">
        <f>IF(N511="sníž. přenesená",J511,0)</f>
        <v>0</v>
      </c>
      <c r="BI511" s="189">
        <f>IF(N511="nulová",J511,0)</f>
        <v>0</v>
      </c>
      <c r="BJ511" s="19" t="s">
        <v>84</v>
      </c>
      <c r="BK511" s="189">
        <f>ROUND(I511*H511,2)</f>
        <v>0</v>
      </c>
      <c r="BL511" s="19" t="s">
        <v>163</v>
      </c>
      <c r="BM511" s="188" t="s">
        <v>2199</v>
      </c>
    </row>
    <row r="512" spans="2:51" s="13" customFormat="1" ht="10">
      <c r="B512" s="190"/>
      <c r="C512" s="191"/>
      <c r="D512" s="192" t="s">
        <v>165</v>
      </c>
      <c r="E512" s="193" t="s">
        <v>19</v>
      </c>
      <c r="F512" s="194" t="s">
        <v>2136</v>
      </c>
      <c r="G512" s="191"/>
      <c r="H512" s="193" t="s">
        <v>19</v>
      </c>
      <c r="I512" s="195"/>
      <c r="J512" s="191"/>
      <c r="K512" s="191"/>
      <c r="L512" s="196"/>
      <c r="M512" s="197"/>
      <c r="N512" s="198"/>
      <c r="O512" s="198"/>
      <c r="P512" s="198"/>
      <c r="Q512" s="198"/>
      <c r="R512" s="198"/>
      <c r="S512" s="198"/>
      <c r="T512" s="199"/>
      <c r="AT512" s="200" t="s">
        <v>165</v>
      </c>
      <c r="AU512" s="200" t="s">
        <v>86</v>
      </c>
      <c r="AV512" s="13" t="s">
        <v>84</v>
      </c>
      <c r="AW512" s="13" t="s">
        <v>37</v>
      </c>
      <c r="AX512" s="13" t="s">
        <v>76</v>
      </c>
      <c r="AY512" s="200" t="s">
        <v>157</v>
      </c>
    </row>
    <row r="513" spans="2:51" s="14" customFormat="1" ht="10">
      <c r="B513" s="201"/>
      <c r="C513" s="202"/>
      <c r="D513" s="192" t="s">
        <v>165</v>
      </c>
      <c r="E513" s="203" t="s">
        <v>19</v>
      </c>
      <c r="F513" s="204" t="s">
        <v>84</v>
      </c>
      <c r="G513" s="202"/>
      <c r="H513" s="205">
        <v>1</v>
      </c>
      <c r="I513" s="206"/>
      <c r="J513" s="202"/>
      <c r="K513" s="202"/>
      <c r="L513" s="207"/>
      <c r="M513" s="208"/>
      <c r="N513" s="209"/>
      <c r="O513" s="209"/>
      <c r="P513" s="209"/>
      <c r="Q513" s="209"/>
      <c r="R513" s="209"/>
      <c r="S513" s="209"/>
      <c r="T513" s="210"/>
      <c r="AT513" s="211" t="s">
        <v>165</v>
      </c>
      <c r="AU513" s="211" t="s">
        <v>86</v>
      </c>
      <c r="AV513" s="14" t="s">
        <v>86</v>
      </c>
      <c r="AW513" s="14" t="s">
        <v>37</v>
      </c>
      <c r="AX513" s="14" t="s">
        <v>84</v>
      </c>
      <c r="AY513" s="211" t="s">
        <v>157</v>
      </c>
    </row>
    <row r="514" spans="1:65" s="2" customFormat="1" ht="14.4" customHeight="1">
      <c r="A514" s="36"/>
      <c r="B514" s="37"/>
      <c r="C514" s="239" t="s">
        <v>718</v>
      </c>
      <c r="D514" s="239" t="s">
        <v>311</v>
      </c>
      <c r="E514" s="240" t="s">
        <v>2200</v>
      </c>
      <c r="F514" s="241" t="s">
        <v>2201</v>
      </c>
      <c r="G514" s="242" t="s">
        <v>162</v>
      </c>
      <c r="H514" s="243">
        <v>1</v>
      </c>
      <c r="I514" s="244"/>
      <c r="J514" s="245">
        <f>ROUND(I514*H514,2)</f>
        <v>0</v>
      </c>
      <c r="K514" s="246"/>
      <c r="L514" s="247"/>
      <c r="M514" s="248" t="s">
        <v>19</v>
      </c>
      <c r="N514" s="249" t="s">
        <v>47</v>
      </c>
      <c r="O514" s="66"/>
      <c r="P514" s="186">
        <f>O514*H514</f>
        <v>0</v>
      </c>
      <c r="Q514" s="186">
        <v>0</v>
      </c>
      <c r="R514" s="186">
        <f>Q514*H514</f>
        <v>0</v>
      </c>
      <c r="S514" s="186">
        <v>0</v>
      </c>
      <c r="T514" s="187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88" t="s">
        <v>211</v>
      </c>
      <c r="AT514" s="188" t="s">
        <v>311</v>
      </c>
      <c r="AU514" s="188" t="s">
        <v>86</v>
      </c>
      <c r="AY514" s="19" t="s">
        <v>157</v>
      </c>
      <c r="BE514" s="189">
        <f>IF(N514="základní",J514,0)</f>
        <v>0</v>
      </c>
      <c r="BF514" s="189">
        <f>IF(N514="snížená",J514,0)</f>
        <v>0</v>
      </c>
      <c r="BG514" s="189">
        <f>IF(N514="zákl. přenesená",J514,0)</f>
        <v>0</v>
      </c>
      <c r="BH514" s="189">
        <f>IF(N514="sníž. přenesená",J514,0)</f>
        <v>0</v>
      </c>
      <c r="BI514" s="189">
        <f>IF(N514="nulová",J514,0)</f>
        <v>0</v>
      </c>
      <c r="BJ514" s="19" t="s">
        <v>84</v>
      </c>
      <c r="BK514" s="189">
        <f>ROUND(I514*H514,2)</f>
        <v>0</v>
      </c>
      <c r="BL514" s="19" t="s">
        <v>163</v>
      </c>
      <c r="BM514" s="188" t="s">
        <v>2202</v>
      </c>
    </row>
    <row r="515" spans="2:51" s="13" customFormat="1" ht="10">
      <c r="B515" s="190"/>
      <c r="C515" s="191"/>
      <c r="D515" s="192" t="s">
        <v>165</v>
      </c>
      <c r="E515" s="193" t="s">
        <v>19</v>
      </c>
      <c r="F515" s="194" t="s">
        <v>2136</v>
      </c>
      <c r="G515" s="191"/>
      <c r="H515" s="193" t="s">
        <v>19</v>
      </c>
      <c r="I515" s="195"/>
      <c r="J515" s="191"/>
      <c r="K515" s="191"/>
      <c r="L515" s="196"/>
      <c r="M515" s="197"/>
      <c r="N515" s="198"/>
      <c r="O515" s="198"/>
      <c r="P515" s="198"/>
      <c r="Q515" s="198"/>
      <c r="R515" s="198"/>
      <c r="S515" s="198"/>
      <c r="T515" s="199"/>
      <c r="AT515" s="200" t="s">
        <v>165</v>
      </c>
      <c r="AU515" s="200" t="s">
        <v>86</v>
      </c>
      <c r="AV515" s="13" t="s">
        <v>84</v>
      </c>
      <c r="AW515" s="13" t="s">
        <v>37</v>
      </c>
      <c r="AX515" s="13" t="s">
        <v>76</v>
      </c>
      <c r="AY515" s="200" t="s">
        <v>157</v>
      </c>
    </row>
    <row r="516" spans="2:51" s="14" customFormat="1" ht="10">
      <c r="B516" s="201"/>
      <c r="C516" s="202"/>
      <c r="D516" s="192" t="s">
        <v>165</v>
      </c>
      <c r="E516" s="203" t="s">
        <v>19</v>
      </c>
      <c r="F516" s="204" t="s">
        <v>84</v>
      </c>
      <c r="G516" s="202"/>
      <c r="H516" s="205">
        <v>1</v>
      </c>
      <c r="I516" s="206"/>
      <c r="J516" s="202"/>
      <c r="K516" s="202"/>
      <c r="L516" s="207"/>
      <c r="M516" s="208"/>
      <c r="N516" s="209"/>
      <c r="O516" s="209"/>
      <c r="P516" s="209"/>
      <c r="Q516" s="209"/>
      <c r="R516" s="209"/>
      <c r="S516" s="209"/>
      <c r="T516" s="210"/>
      <c r="AT516" s="211" t="s">
        <v>165</v>
      </c>
      <c r="AU516" s="211" t="s">
        <v>86</v>
      </c>
      <c r="AV516" s="14" t="s">
        <v>86</v>
      </c>
      <c r="AW516" s="14" t="s">
        <v>37</v>
      </c>
      <c r="AX516" s="14" t="s">
        <v>84</v>
      </c>
      <c r="AY516" s="211" t="s">
        <v>157</v>
      </c>
    </row>
    <row r="517" spans="1:65" s="2" customFormat="1" ht="14.4" customHeight="1">
      <c r="A517" s="36"/>
      <c r="B517" s="37"/>
      <c r="C517" s="239" t="s">
        <v>727</v>
      </c>
      <c r="D517" s="239" t="s">
        <v>311</v>
      </c>
      <c r="E517" s="240" t="s">
        <v>2203</v>
      </c>
      <c r="F517" s="241" t="s">
        <v>2204</v>
      </c>
      <c r="G517" s="242" t="s">
        <v>2162</v>
      </c>
      <c r="H517" s="243">
        <v>1</v>
      </c>
      <c r="I517" s="244"/>
      <c r="J517" s="245">
        <f>ROUND(I517*H517,2)</f>
        <v>0</v>
      </c>
      <c r="K517" s="246"/>
      <c r="L517" s="247"/>
      <c r="M517" s="248" t="s">
        <v>19</v>
      </c>
      <c r="N517" s="249" t="s">
        <v>47</v>
      </c>
      <c r="O517" s="66"/>
      <c r="P517" s="186">
        <f>O517*H517</f>
        <v>0</v>
      </c>
      <c r="Q517" s="186">
        <v>0</v>
      </c>
      <c r="R517" s="186">
        <f>Q517*H517</f>
        <v>0</v>
      </c>
      <c r="S517" s="186">
        <v>0</v>
      </c>
      <c r="T517" s="187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88" t="s">
        <v>211</v>
      </c>
      <c r="AT517" s="188" t="s">
        <v>311</v>
      </c>
      <c r="AU517" s="188" t="s">
        <v>86</v>
      </c>
      <c r="AY517" s="19" t="s">
        <v>157</v>
      </c>
      <c r="BE517" s="189">
        <f>IF(N517="základní",J517,0)</f>
        <v>0</v>
      </c>
      <c r="BF517" s="189">
        <f>IF(N517="snížená",J517,0)</f>
        <v>0</v>
      </c>
      <c r="BG517" s="189">
        <f>IF(N517="zákl. přenesená",J517,0)</f>
        <v>0</v>
      </c>
      <c r="BH517" s="189">
        <f>IF(N517="sníž. přenesená",J517,0)</f>
        <v>0</v>
      </c>
      <c r="BI517" s="189">
        <f>IF(N517="nulová",J517,0)</f>
        <v>0</v>
      </c>
      <c r="BJ517" s="19" t="s">
        <v>84</v>
      </c>
      <c r="BK517" s="189">
        <f>ROUND(I517*H517,2)</f>
        <v>0</v>
      </c>
      <c r="BL517" s="19" t="s">
        <v>163</v>
      </c>
      <c r="BM517" s="188" t="s">
        <v>2205</v>
      </c>
    </row>
    <row r="518" spans="2:51" s="13" customFormat="1" ht="10">
      <c r="B518" s="190"/>
      <c r="C518" s="191"/>
      <c r="D518" s="192" t="s">
        <v>165</v>
      </c>
      <c r="E518" s="193" t="s">
        <v>19</v>
      </c>
      <c r="F518" s="194" t="s">
        <v>2136</v>
      </c>
      <c r="G518" s="191"/>
      <c r="H518" s="193" t="s">
        <v>19</v>
      </c>
      <c r="I518" s="195"/>
      <c r="J518" s="191"/>
      <c r="K518" s="191"/>
      <c r="L518" s="196"/>
      <c r="M518" s="197"/>
      <c r="N518" s="198"/>
      <c r="O518" s="198"/>
      <c r="P518" s="198"/>
      <c r="Q518" s="198"/>
      <c r="R518" s="198"/>
      <c r="S518" s="198"/>
      <c r="T518" s="199"/>
      <c r="AT518" s="200" t="s">
        <v>165</v>
      </c>
      <c r="AU518" s="200" t="s">
        <v>86</v>
      </c>
      <c r="AV518" s="13" t="s">
        <v>84</v>
      </c>
      <c r="AW518" s="13" t="s">
        <v>37</v>
      </c>
      <c r="AX518" s="13" t="s">
        <v>76</v>
      </c>
      <c r="AY518" s="200" t="s">
        <v>157</v>
      </c>
    </row>
    <row r="519" spans="2:51" s="14" customFormat="1" ht="10">
      <c r="B519" s="201"/>
      <c r="C519" s="202"/>
      <c r="D519" s="192" t="s">
        <v>165</v>
      </c>
      <c r="E519" s="203" t="s">
        <v>19</v>
      </c>
      <c r="F519" s="204" t="s">
        <v>84</v>
      </c>
      <c r="G519" s="202"/>
      <c r="H519" s="205">
        <v>1</v>
      </c>
      <c r="I519" s="206"/>
      <c r="J519" s="202"/>
      <c r="K519" s="202"/>
      <c r="L519" s="207"/>
      <c r="M519" s="208"/>
      <c r="N519" s="209"/>
      <c r="O519" s="209"/>
      <c r="P519" s="209"/>
      <c r="Q519" s="209"/>
      <c r="R519" s="209"/>
      <c r="S519" s="209"/>
      <c r="T519" s="210"/>
      <c r="AT519" s="211" t="s">
        <v>165</v>
      </c>
      <c r="AU519" s="211" t="s">
        <v>86</v>
      </c>
      <c r="AV519" s="14" t="s">
        <v>86</v>
      </c>
      <c r="AW519" s="14" t="s">
        <v>37</v>
      </c>
      <c r="AX519" s="14" t="s">
        <v>84</v>
      </c>
      <c r="AY519" s="211" t="s">
        <v>157</v>
      </c>
    </row>
    <row r="520" spans="1:65" s="2" customFormat="1" ht="14.4" customHeight="1">
      <c r="A520" s="36"/>
      <c r="B520" s="37"/>
      <c r="C520" s="176" t="s">
        <v>731</v>
      </c>
      <c r="D520" s="176" t="s">
        <v>159</v>
      </c>
      <c r="E520" s="177" t="s">
        <v>2206</v>
      </c>
      <c r="F520" s="178" t="s">
        <v>2207</v>
      </c>
      <c r="G520" s="179" t="s">
        <v>2162</v>
      </c>
      <c r="H520" s="180">
        <v>1</v>
      </c>
      <c r="I520" s="181"/>
      <c r="J520" s="182">
        <f>ROUND(I520*H520,2)</f>
        <v>0</v>
      </c>
      <c r="K520" s="183"/>
      <c r="L520" s="41"/>
      <c r="M520" s="184" t="s">
        <v>19</v>
      </c>
      <c r="N520" s="185" t="s">
        <v>47</v>
      </c>
      <c r="O520" s="66"/>
      <c r="P520" s="186">
        <f>O520*H520</f>
        <v>0</v>
      </c>
      <c r="Q520" s="186">
        <v>0</v>
      </c>
      <c r="R520" s="186">
        <f>Q520*H520</f>
        <v>0</v>
      </c>
      <c r="S520" s="186">
        <v>0</v>
      </c>
      <c r="T520" s="187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88" t="s">
        <v>163</v>
      </c>
      <c r="AT520" s="188" t="s">
        <v>159</v>
      </c>
      <c r="AU520" s="188" t="s">
        <v>86</v>
      </c>
      <c r="AY520" s="19" t="s">
        <v>157</v>
      </c>
      <c r="BE520" s="189">
        <f>IF(N520="základní",J520,0)</f>
        <v>0</v>
      </c>
      <c r="BF520" s="189">
        <f>IF(N520="snížená",J520,0)</f>
        <v>0</v>
      </c>
      <c r="BG520" s="189">
        <f>IF(N520="zákl. přenesená",J520,0)</f>
        <v>0</v>
      </c>
      <c r="BH520" s="189">
        <f>IF(N520="sníž. přenesená",J520,0)</f>
        <v>0</v>
      </c>
      <c r="BI520" s="189">
        <f>IF(N520="nulová",J520,0)</f>
        <v>0</v>
      </c>
      <c r="BJ520" s="19" t="s">
        <v>84</v>
      </c>
      <c r="BK520" s="189">
        <f>ROUND(I520*H520,2)</f>
        <v>0</v>
      </c>
      <c r="BL520" s="19" t="s">
        <v>163</v>
      </c>
      <c r="BM520" s="188" t="s">
        <v>2208</v>
      </c>
    </row>
    <row r="521" spans="2:51" s="13" customFormat="1" ht="10">
      <c r="B521" s="190"/>
      <c r="C521" s="191"/>
      <c r="D521" s="192" t="s">
        <v>165</v>
      </c>
      <c r="E521" s="193" t="s">
        <v>19</v>
      </c>
      <c r="F521" s="194" t="s">
        <v>2136</v>
      </c>
      <c r="G521" s="191"/>
      <c r="H521" s="193" t="s">
        <v>19</v>
      </c>
      <c r="I521" s="195"/>
      <c r="J521" s="191"/>
      <c r="K521" s="191"/>
      <c r="L521" s="196"/>
      <c r="M521" s="197"/>
      <c r="N521" s="198"/>
      <c r="O521" s="198"/>
      <c r="P521" s="198"/>
      <c r="Q521" s="198"/>
      <c r="R521" s="198"/>
      <c r="S521" s="198"/>
      <c r="T521" s="199"/>
      <c r="AT521" s="200" t="s">
        <v>165</v>
      </c>
      <c r="AU521" s="200" t="s">
        <v>86</v>
      </c>
      <c r="AV521" s="13" t="s">
        <v>84</v>
      </c>
      <c r="AW521" s="13" t="s">
        <v>37</v>
      </c>
      <c r="AX521" s="13" t="s">
        <v>76</v>
      </c>
      <c r="AY521" s="200" t="s">
        <v>157</v>
      </c>
    </row>
    <row r="522" spans="2:51" s="14" customFormat="1" ht="10">
      <c r="B522" s="201"/>
      <c r="C522" s="202"/>
      <c r="D522" s="192" t="s">
        <v>165</v>
      </c>
      <c r="E522" s="203" t="s">
        <v>19</v>
      </c>
      <c r="F522" s="204" t="s">
        <v>84</v>
      </c>
      <c r="G522" s="202"/>
      <c r="H522" s="205">
        <v>1</v>
      </c>
      <c r="I522" s="206"/>
      <c r="J522" s="202"/>
      <c r="K522" s="202"/>
      <c r="L522" s="207"/>
      <c r="M522" s="208"/>
      <c r="N522" s="209"/>
      <c r="O522" s="209"/>
      <c r="P522" s="209"/>
      <c r="Q522" s="209"/>
      <c r="R522" s="209"/>
      <c r="S522" s="209"/>
      <c r="T522" s="210"/>
      <c r="AT522" s="211" t="s">
        <v>165</v>
      </c>
      <c r="AU522" s="211" t="s">
        <v>86</v>
      </c>
      <c r="AV522" s="14" t="s">
        <v>86</v>
      </c>
      <c r="AW522" s="14" t="s">
        <v>37</v>
      </c>
      <c r="AX522" s="14" t="s">
        <v>84</v>
      </c>
      <c r="AY522" s="211" t="s">
        <v>157</v>
      </c>
    </row>
    <row r="523" spans="1:65" s="2" customFormat="1" ht="14.4" customHeight="1">
      <c r="A523" s="36"/>
      <c r="B523" s="37"/>
      <c r="C523" s="176" t="s">
        <v>735</v>
      </c>
      <c r="D523" s="176" t="s">
        <v>159</v>
      </c>
      <c r="E523" s="177" t="s">
        <v>2209</v>
      </c>
      <c r="F523" s="178" t="s">
        <v>2210</v>
      </c>
      <c r="G523" s="179" t="s">
        <v>2162</v>
      </c>
      <c r="H523" s="180">
        <v>1</v>
      </c>
      <c r="I523" s="181"/>
      <c r="J523" s="182">
        <f>ROUND(I523*H523,2)</f>
        <v>0</v>
      </c>
      <c r="K523" s="183"/>
      <c r="L523" s="41"/>
      <c r="M523" s="184" t="s">
        <v>19</v>
      </c>
      <c r="N523" s="185" t="s">
        <v>47</v>
      </c>
      <c r="O523" s="66"/>
      <c r="P523" s="186">
        <f>O523*H523</f>
        <v>0</v>
      </c>
      <c r="Q523" s="186">
        <v>0</v>
      </c>
      <c r="R523" s="186">
        <f>Q523*H523</f>
        <v>0</v>
      </c>
      <c r="S523" s="186">
        <v>0</v>
      </c>
      <c r="T523" s="187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88" t="s">
        <v>163</v>
      </c>
      <c r="AT523" s="188" t="s">
        <v>159</v>
      </c>
      <c r="AU523" s="188" t="s">
        <v>86</v>
      </c>
      <c r="AY523" s="19" t="s">
        <v>157</v>
      </c>
      <c r="BE523" s="189">
        <f>IF(N523="základní",J523,0)</f>
        <v>0</v>
      </c>
      <c r="BF523" s="189">
        <f>IF(N523="snížená",J523,0)</f>
        <v>0</v>
      </c>
      <c r="BG523" s="189">
        <f>IF(N523="zákl. přenesená",J523,0)</f>
        <v>0</v>
      </c>
      <c r="BH523" s="189">
        <f>IF(N523="sníž. přenesená",J523,0)</f>
        <v>0</v>
      </c>
      <c r="BI523" s="189">
        <f>IF(N523="nulová",J523,0)</f>
        <v>0</v>
      </c>
      <c r="BJ523" s="19" t="s">
        <v>84</v>
      </c>
      <c r="BK523" s="189">
        <f>ROUND(I523*H523,2)</f>
        <v>0</v>
      </c>
      <c r="BL523" s="19" t="s">
        <v>163</v>
      </c>
      <c r="BM523" s="188" t="s">
        <v>2211</v>
      </c>
    </row>
    <row r="524" spans="2:51" s="13" customFormat="1" ht="10">
      <c r="B524" s="190"/>
      <c r="C524" s="191"/>
      <c r="D524" s="192" t="s">
        <v>165</v>
      </c>
      <c r="E524" s="193" t="s">
        <v>19</v>
      </c>
      <c r="F524" s="194" t="s">
        <v>2136</v>
      </c>
      <c r="G524" s="191"/>
      <c r="H524" s="193" t="s">
        <v>19</v>
      </c>
      <c r="I524" s="195"/>
      <c r="J524" s="191"/>
      <c r="K524" s="191"/>
      <c r="L524" s="196"/>
      <c r="M524" s="197"/>
      <c r="N524" s="198"/>
      <c r="O524" s="198"/>
      <c r="P524" s="198"/>
      <c r="Q524" s="198"/>
      <c r="R524" s="198"/>
      <c r="S524" s="198"/>
      <c r="T524" s="199"/>
      <c r="AT524" s="200" t="s">
        <v>165</v>
      </c>
      <c r="AU524" s="200" t="s">
        <v>86</v>
      </c>
      <c r="AV524" s="13" t="s">
        <v>84</v>
      </c>
      <c r="AW524" s="13" t="s">
        <v>37</v>
      </c>
      <c r="AX524" s="13" t="s">
        <v>76</v>
      </c>
      <c r="AY524" s="200" t="s">
        <v>157</v>
      </c>
    </row>
    <row r="525" spans="2:51" s="14" customFormat="1" ht="10">
      <c r="B525" s="201"/>
      <c r="C525" s="202"/>
      <c r="D525" s="192" t="s">
        <v>165</v>
      </c>
      <c r="E525" s="203" t="s">
        <v>19</v>
      </c>
      <c r="F525" s="204" t="s">
        <v>84</v>
      </c>
      <c r="G525" s="202"/>
      <c r="H525" s="205">
        <v>1</v>
      </c>
      <c r="I525" s="206"/>
      <c r="J525" s="202"/>
      <c r="K525" s="202"/>
      <c r="L525" s="207"/>
      <c r="M525" s="208"/>
      <c r="N525" s="209"/>
      <c r="O525" s="209"/>
      <c r="P525" s="209"/>
      <c r="Q525" s="209"/>
      <c r="R525" s="209"/>
      <c r="S525" s="209"/>
      <c r="T525" s="210"/>
      <c r="AT525" s="211" t="s">
        <v>165</v>
      </c>
      <c r="AU525" s="211" t="s">
        <v>86</v>
      </c>
      <c r="AV525" s="14" t="s">
        <v>86</v>
      </c>
      <c r="AW525" s="14" t="s">
        <v>37</v>
      </c>
      <c r="AX525" s="14" t="s">
        <v>84</v>
      </c>
      <c r="AY525" s="211" t="s">
        <v>157</v>
      </c>
    </row>
    <row r="526" spans="2:63" s="12" customFormat="1" ht="22.75" customHeight="1">
      <c r="B526" s="160"/>
      <c r="C526" s="161"/>
      <c r="D526" s="162" t="s">
        <v>75</v>
      </c>
      <c r="E526" s="174" t="s">
        <v>2212</v>
      </c>
      <c r="F526" s="174" t="s">
        <v>2213</v>
      </c>
      <c r="G526" s="161"/>
      <c r="H526" s="161"/>
      <c r="I526" s="164"/>
      <c r="J526" s="175">
        <f>BK526</f>
        <v>0</v>
      </c>
      <c r="K526" s="161"/>
      <c r="L526" s="166"/>
      <c r="M526" s="167"/>
      <c r="N526" s="168"/>
      <c r="O526" s="168"/>
      <c r="P526" s="169">
        <f>SUM(P527:P538)</f>
        <v>0</v>
      </c>
      <c r="Q526" s="168"/>
      <c r="R526" s="169">
        <f>SUM(R527:R538)</f>
        <v>0</v>
      </c>
      <c r="S526" s="168"/>
      <c r="T526" s="170">
        <f>SUM(T527:T538)</f>
        <v>0</v>
      </c>
      <c r="AR526" s="171" t="s">
        <v>84</v>
      </c>
      <c r="AT526" s="172" t="s">
        <v>75</v>
      </c>
      <c r="AU526" s="172" t="s">
        <v>84</v>
      </c>
      <c r="AY526" s="171" t="s">
        <v>157</v>
      </c>
      <c r="BK526" s="173">
        <f>SUM(BK527:BK538)</f>
        <v>0</v>
      </c>
    </row>
    <row r="527" spans="1:65" s="2" customFormat="1" ht="14.4" customHeight="1">
      <c r="A527" s="36"/>
      <c r="B527" s="37"/>
      <c r="C527" s="176" t="s">
        <v>743</v>
      </c>
      <c r="D527" s="176" t="s">
        <v>159</v>
      </c>
      <c r="E527" s="177" t="s">
        <v>2214</v>
      </c>
      <c r="F527" s="178" t="s">
        <v>2215</v>
      </c>
      <c r="G527" s="179" t="s">
        <v>2162</v>
      </c>
      <c r="H527" s="180">
        <v>1</v>
      </c>
      <c r="I527" s="181"/>
      <c r="J527" s="182">
        <f>ROUND(I527*H527,2)</f>
        <v>0</v>
      </c>
      <c r="K527" s="183"/>
      <c r="L527" s="41"/>
      <c r="M527" s="184" t="s">
        <v>19</v>
      </c>
      <c r="N527" s="185" t="s">
        <v>47</v>
      </c>
      <c r="O527" s="66"/>
      <c r="P527" s="186">
        <f>O527*H527</f>
        <v>0</v>
      </c>
      <c r="Q527" s="186">
        <v>0</v>
      </c>
      <c r="R527" s="186">
        <f>Q527*H527</f>
        <v>0</v>
      </c>
      <c r="S527" s="186">
        <v>0</v>
      </c>
      <c r="T527" s="187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88" t="s">
        <v>163</v>
      </c>
      <c r="AT527" s="188" t="s">
        <v>159</v>
      </c>
      <c r="AU527" s="188" t="s">
        <v>86</v>
      </c>
      <c r="AY527" s="19" t="s">
        <v>157</v>
      </c>
      <c r="BE527" s="189">
        <f>IF(N527="základní",J527,0)</f>
        <v>0</v>
      </c>
      <c r="BF527" s="189">
        <f>IF(N527="snížená",J527,0)</f>
        <v>0</v>
      </c>
      <c r="BG527" s="189">
        <f>IF(N527="zákl. přenesená",J527,0)</f>
        <v>0</v>
      </c>
      <c r="BH527" s="189">
        <f>IF(N527="sníž. přenesená",J527,0)</f>
        <v>0</v>
      </c>
      <c r="BI527" s="189">
        <f>IF(N527="nulová",J527,0)</f>
        <v>0</v>
      </c>
      <c r="BJ527" s="19" t="s">
        <v>84</v>
      </c>
      <c r="BK527" s="189">
        <f>ROUND(I527*H527,2)</f>
        <v>0</v>
      </c>
      <c r="BL527" s="19" t="s">
        <v>163</v>
      </c>
      <c r="BM527" s="188" t="s">
        <v>2216</v>
      </c>
    </row>
    <row r="528" spans="2:51" s="13" customFormat="1" ht="10">
      <c r="B528" s="190"/>
      <c r="C528" s="191"/>
      <c r="D528" s="192" t="s">
        <v>165</v>
      </c>
      <c r="E528" s="193" t="s">
        <v>19</v>
      </c>
      <c r="F528" s="194" t="s">
        <v>2136</v>
      </c>
      <c r="G528" s="191"/>
      <c r="H528" s="193" t="s">
        <v>19</v>
      </c>
      <c r="I528" s="195"/>
      <c r="J528" s="191"/>
      <c r="K528" s="191"/>
      <c r="L528" s="196"/>
      <c r="M528" s="197"/>
      <c r="N528" s="198"/>
      <c r="O528" s="198"/>
      <c r="P528" s="198"/>
      <c r="Q528" s="198"/>
      <c r="R528" s="198"/>
      <c r="S528" s="198"/>
      <c r="T528" s="199"/>
      <c r="AT528" s="200" t="s">
        <v>165</v>
      </c>
      <c r="AU528" s="200" t="s">
        <v>86</v>
      </c>
      <c r="AV528" s="13" t="s">
        <v>84</v>
      </c>
      <c r="AW528" s="13" t="s">
        <v>37</v>
      </c>
      <c r="AX528" s="13" t="s">
        <v>76</v>
      </c>
      <c r="AY528" s="200" t="s">
        <v>157</v>
      </c>
    </row>
    <row r="529" spans="2:51" s="14" customFormat="1" ht="10">
      <c r="B529" s="201"/>
      <c r="C529" s="202"/>
      <c r="D529" s="192" t="s">
        <v>165</v>
      </c>
      <c r="E529" s="203" t="s">
        <v>19</v>
      </c>
      <c r="F529" s="204" t="s">
        <v>84</v>
      </c>
      <c r="G529" s="202"/>
      <c r="H529" s="205">
        <v>1</v>
      </c>
      <c r="I529" s="206"/>
      <c r="J529" s="202"/>
      <c r="K529" s="202"/>
      <c r="L529" s="207"/>
      <c r="M529" s="208"/>
      <c r="N529" s="209"/>
      <c r="O529" s="209"/>
      <c r="P529" s="209"/>
      <c r="Q529" s="209"/>
      <c r="R529" s="209"/>
      <c r="S529" s="209"/>
      <c r="T529" s="210"/>
      <c r="AT529" s="211" t="s">
        <v>165</v>
      </c>
      <c r="AU529" s="211" t="s">
        <v>86</v>
      </c>
      <c r="AV529" s="14" t="s">
        <v>86</v>
      </c>
      <c r="AW529" s="14" t="s">
        <v>37</v>
      </c>
      <c r="AX529" s="14" t="s">
        <v>84</v>
      </c>
      <c r="AY529" s="211" t="s">
        <v>157</v>
      </c>
    </row>
    <row r="530" spans="1:65" s="2" customFormat="1" ht="14.4" customHeight="1">
      <c r="A530" s="36"/>
      <c r="B530" s="37"/>
      <c r="C530" s="176" t="s">
        <v>749</v>
      </c>
      <c r="D530" s="176" t="s">
        <v>159</v>
      </c>
      <c r="E530" s="177" t="s">
        <v>2217</v>
      </c>
      <c r="F530" s="178" t="s">
        <v>2218</v>
      </c>
      <c r="G530" s="179" t="s">
        <v>2219</v>
      </c>
      <c r="H530" s="180">
        <v>6</v>
      </c>
      <c r="I530" s="181"/>
      <c r="J530" s="182">
        <f>ROUND(I530*H530,2)</f>
        <v>0</v>
      </c>
      <c r="K530" s="183"/>
      <c r="L530" s="41"/>
      <c r="M530" s="184" t="s">
        <v>19</v>
      </c>
      <c r="N530" s="185" t="s">
        <v>47</v>
      </c>
      <c r="O530" s="66"/>
      <c r="P530" s="186">
        <f>O530*H530</f>
        <v>0</v>
      </c>
      <c r="Q530" s="186">
        <v>0</v>
      </c>
      <c r="R530" s="186">
        <f>Q530*H530</f>
        <v>0</v>
      </c>
      <c r="S530" s="186">
        <v>0</v>
      </c>
      <c r="T530" s="187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8" t="s">
        <v>163</v>
      </c>
      <c r="AT530" s="188" t="s">
        <v>159</v>
      </c>
      <c r="AU530" s="188" t="s">
        <v>86</v>
      </c>
      <c r="AY530" s="19" t="s">
        <v>157</v>
      </c>
      <c r="BE530" s="189">
        <f>IF(N530="základní",J530,0)</f>
        <v>0</v>
      </c>
      <c r="BF530" s="189">
        <f>IF(N530="snížená",J530,0)</f>
        <v>0</v>
      </c>
      <c r="BG530" s="189">
        <f>IF(N530="zákl. přenesená",J530,0)</f>
        <v>0</v>
      </c>
      <c r="BH530" s="189">
        <f>IF(N530="sníž. přenesená",J530,0)</f>
        <v>0</v>
      </c>
      <c r="BI530" s="189">
        <f>IF(N530="nulová",J530,0)</f>
        <v>0</v>
      </c>
      <c r="BJ530" s="19" t="s">
        <v>84</v>
      </c>
      <c r="BK530" s="189">
        <f>ROUND(I530*H530,2)</f>
        <v>0</v>
      </c>
      <c r="BL530" s="19" t="s">
        <v>163</v>
      </c>
      <c r="BM530" s="188" t="s">
        <v>2220</v>
      </c>
    </row>
    <row r="531" spans="2:51" s="13" customFormat="1" ht="10">
      <c r="B531" s="190"/>
      <c r="C531" s="191"/>
      <c r="D531" s="192" t="s">
        <v>165</v>
      </c>
      <c r="E531" s="193" t="s">
        <v>19</v>
      </c>
      <c r="F531" s="194" t="s">
        <v>2136</v>
      </c>
      <c r="G531" s="191"/>
      <c r="H531" s="193" t="s">
        <v>19</v>
      </c>
      <c r="I531" s="195"/>
      <c r="J531" s="191"/>
      <c r="K531" s="191"/>
      <c r="L531" s="196"/>
      <c r="M531" s="197"/>
      <c r="N531" s="198"/>
      <c r="O531" s="198"/>
      <c r="P531" s="198"/>
      <c r="Q531" s="198"/>
      <c r="R531" s="198"/>
      <c r="S531" s="198"/>
      <c r="T531" s="199"/>
      <c r="AT531" s="200" t="s">
        <v>165</v>
      </c>
      <c r="AU531" s="200" t="s">
        <v>86</v>
      </c>
      <c r="AV531" s="13" t="s">
        <v>84</v>
      </c>
      <c r="AW531" s="13" t="s">
        <v>37</v>
      </c>
      <c r="AX531" s="13" t="s">
        <v>76</v>
      </c>
      <c r="AY531" s="200" t="s">
        <v>157</v>
      </c>
    </row>
    <row r="532" spans="2:51" s="14" customFormat="1" ht="10">
      <c r="B532" s="201"/>
      <c r="C532" s="202"/>
      <c r="D532" s="192" t="s">
        <v>165</v>
      </c>
      <c r="E532" s="203" t="s">
        <v>19</v>
      </c>
      <c r="F532" s="204" t="s">
        <v>196</v>
      </c>
      <c r="G532" s="202"/>
      <c r="H532" s="205">
        <v>6</v>
      </c>
      <c r="I532" s="206"/>
      <c r="J532" s="202"/>
      <c r="K532" s="202"/>
      <c r="L532" s="207"/>
      <c r="M532" s="208"/>
      <c r="N532" s="209"/>
      <c r="O532" s="209"/>
      <c r="P532" s="209"/>
      <c r="Q532" s="209"/>
      <c r="R532" s="209"/>
      <c r="S532" s="209"/>
      <c r="T532" s="210"/>
      <c r="AT532" s="211" t="s">
        <v>165</v>
      </c>
      <c r="AU532" s="211" t="s">
        <v>86</v>
      </c>
      <c r="AV532" s="14" t="s">
        <v>86</v>
      </c>
      <c r="AW532" s="14" t="s">
        <v>37</v>
      </c>
      <c r="AX532" s="14" t="s">
        <v>84</v>
      </c>
      <c r="AY532" s="211" t="s">
        <v>157</v>
      </c>
    </row>
    <row r="533" spans="1:65" s="2" customFormat="1" ht="14.4" customHeight="1">
      <c r="A533" s="36"/>
      <c r="B533" s="37"/>
      <c r="C533" s="176" t="s">
        <v>755</v>
      </c>
      <c r="D533" s="176" t="s">
        <v>159</v>
      </c>
      <c r="E533" s="177" t="s">
        <v>2221</v>
      </c>
      <c r="F533" s="178" t="s">
        <v>2222</v>
      </c>
      <c r="G533" s="179" t="s">
        <v>2219</v>
      </c>
      <c r="H533" s="180">
        <v>16</v>
      </c>
      <c r="I533" s="181"/>
      <c r="J533" s="182">
        <f>ROUND(I533*H533,2)</f>
        <v>0</v>
      </c>
      <c r="K533" s="183"/>
      <c r="L533" s="41"/>
      <c r="M533" s="184" t="s">
        <v>19</v>
      </c>
      <c r="N533" s="185" t="s">
        <v>47</v>
      </c>
      <c r="O533" s="66"/>
      <c r="P533" s="186">
        <f>O533*H533</f>
        <v>0</v>
      </c>
      <c r="Q533" s="186">
        <v>0</v>
      </c>
      <c r="R533" s="186">
        <f>Q533*H533</f>
        <v>0</v>
      </c>
      <c r="S533" s="186">
        <v>0</v>
      </c>
      <c r="T533" s="187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8" t="s">
        <v>163</v>
      </c>
      <c r="AT533" s="188" t="s">
        <v>159</v>
      </c>
      <c r="AU533" s="188" t="s">
        <v>86</v>
      </c>
      <c r="AY533" s="19" t="s">
        <v>157</v>
      </c>
      <c r="BE533" s="189">
        <f>IF(N533="základní",J533,0)</f>
        <v>0</v>
      </c>
      <c r="BF533" s="189">
        <f>IF(N533="snížená",J533,0)</f>
        <v>0</v>
      </c>
      <c r="BG533" s="189">
        <f>IF(N533="zákl. přenesená",J533,0)</f>
        <v>0</v>
      </c>
      <c r="BH533" s="189">
        <f>IF(N533="sníž. přenesená",J533,0)</f>
        <v>0</v>
      </c>
      <c r="BI533" s="189">
        <f>IF(N533="nulová",J533,0)</f>
        <v>0</v>
      </c>
      <c r="BJ533" s="19" t="s">
        <v>84</v>
      </c>
      <c r="BK533" s="189">
        <f>ROUND(I533*H533,2)</f>
        <v>0</v>
      </c>
      <c r="BL533" s="19" t="s">
        <v>163</v>
      </c>
      <c r="BM533" s="188" t="s">
        <v>2223</v>
      </c>
    </row>
    <row r="534" spans="2:51" s="13" customFormat="1" ht="10">
      <c r="B534" s="190"/>
      <c r="C534" s="191"/>
      <c r="D534" s="192" t="s">
        <v>165</v>
      </c>
      <c r="E534" s="193" t="s">
        <v>19</v>
      </c>
      <c r="F534" s="194" t="s">
        <v>2136</v>
      </c>
      <c r="G534" s="191"/>
      <c r="H534" s="193" t="s">
        <v>19</v>
      </c>
      <c r="I534" s="195"/>
      <c r="J534" s="191"/>
      <c r="K534" s="191"/>
      <c r="L534" s="196"/>
      <c r="M534" s="197"/>
      <c r="N534" s="198"/>
      <c r="O534" s="198"/>
      <c r="P534" s="198"/>
      <c r="Q534" s="198"/>
      <c r="R534" s="198"/>
      <c r="S534" s="198"/>
      <c r="T534" s="199"/>
      <c r="AT534" s="200" t="s">
        <v>165</v>
      </c>
      <c r="AU534" s="200" t="s">
        <v>86</v>
      </c>
      <c r="AV534" s="13" t="s">
        <v>84</v>
      </c>
      <c r="AW534" s="13" t="s">
        <v>37</v>
      </c>
      <c r="AX534" s="13" t="s">
        <v>76</v>
      </c>
      <c r="AY534" s="200" t="s">
        <v>157</v>
      </c>
    </row>
    <row r="535" spans="2:51" s="14" customFormat="1" ht="10">
      <c r="B535" s="201"/>
      <c r="C535" s="202"/>
      <c r="D535" s="192" t="s">
        <v>165</v>
      </c>
      <c r="E535" s="203" t="s">
        <v>19</v>
      </c>
      <c r="F535" s="204" t="s">
        <v>310</v>
      </c>
      <c r="G535" s="202"/>
      <c r="H535" s="205">
        <v>16</v>
      </c>
      <c r="I535" s="206"/>
      <c r="J535" s="202"/>
      <c r="K535" s="202"/>
      <c r="L535" s="207"/>
      <c r="M535" s="208"/>
      <c r="N535" s="209"/>
      <c r="O535" s="209"/>
      <c r="P535" s="209"/>
      <c r="Q535" s="209"/>
      <c r="R535" s="209"/>
      <c r="S535" s="209"/>
      <c r="T535" s="210"/>
      <c r="AT535" s="211" t="s">
        <v>165</v>
      </c>
      <c r="AU535" s="211" t="s">
        <v>86</v>
      </c>
      <c r="AV535" s="14" t="s">
        <v>86</v>
      </c>
      <c r="AW535" s="14" t="s">
        <v>37</v>
      </c>
      <c r="AX535" s="14" t="s">
        <v>84</v>
      </c>
      <c r="AY535" s="211" t="s">
        <v>157</v>
      </c>
    </row>
    <row r="536" spans="1:65" s="2" customFormat="1" ht="14.4" customHeight="1">
      <c r="A536" s="36"/>
      <c r="B536" s="37"/>
      <c r="C536" s="176" t="s">
        <v>761</v>
      </c>
      <c r="D536" s="176" t="s">
        <v>159</v>
      </c>
      <c r="E536" s="177" t="s">
        <v>2224</v>
      </c>
      <c r="F536" s="178" t="s">
        <v>2225</v>
      </c>
      <c r="G536" s="179" t="s">
        <v>2219</v>
      </c>
      <c r="H536" s="180">
        <v>2</v>
      </c>
      <c r="I536" s="181"/>
      <c r="J536" s="182">
        <f>ROUND(I536*H536,2)</f>
        <v>0</v>
      </c>
      <c r="K536" s="183"/>
      <c r="L536" s="41"/>
      <c r="M536" s="184" t="s">
        <v>19</v>
      </c>
      <c r="N536" s="185" t="s">
        <v>47</v>
      </c>
      <c r="O536" s="66"/>
      <c r="P536" s="186">
        <f>O536*H536</f>
        <v>0</v>
      </c>
      <c r="Q536" s="186">
        <v>0</v>
      </c>
      <c r="R536" s="186">
        <f>Q536*H536</f>
        <v>0</v>
      </c>
      <c r="S536" s="186">
        <v>0</v>
      </c>
      <c r="T536" s="187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8" t="s">
        <v>163</v>
      </c>
      <c r="AT536" s="188" t="s">
        <v>159</v>
      </c>
      <c r="AU536" s="188" t="s">
        <v>86</v>
      </c>
      <c r="AY536" s="19" t="s">
        <v>157</v>
      </c>
      <c r="BE536" s="189">
        <f>IF(N536="základní",J536,0)</f>
        <v>0</v>
      </c>
      <c r="BF536" s="189">
        <f>IF(N536="snížená",J536,0)</f>
        <v>0</v>
      </c>
      <c r="BG536" s="189">
        <f>IF(N536="zákl. přenesená",J536,0)</f>
        <v>0</v>
      </c>
      <c r="BH536" s="189">
        <f>IF(N536="sníž. přenesená",J536,0)</f>
        <v>0</v>
      </c>
      <c r="BI536" s="189">
        <f>IF(N536="nulová",J536,0)</f>
        <v>0</v>
      </c>
      <c r="BJ536" s="19" t="s">
        <v>84</v>
      </c>
      <c r="BK536" s="189">
        <f>ROUND(I536*H536,2)</f>
        <v>0</v>
      </c>
      <c r="BL536" s="19" t="s">
        <v>163</v>
      </c>
      <c r="BM536" s="188" t="s">
        <v>2226</v>
      </c>
    </row>
    <row r="537" spans="2:51" s="13" customFormat="1" ht="10">
      <c r="B537" s="190"/>
      <c r="C537" s="191"/>
      <c r="D537" s="192" t="s">
        <v>165</v>
      </c>
      <c r="E537" s="193" t="s">
        <v>19</v>
      </c>
      <c r="F537" s="194" t="s">
        <v>2136</v>
      </c>
      <c r="G537" s="191"/>
      <c r="H537" s="193" t="s">
        <v>19</v>
      </c>
      <c r="I537" s="195"/>
      <c r="J537" s="191"/>
      <c r="K537" s="191"/>
      <c r="L537" s="196"/>
      <c r="M537" s="197"/>
      <c r="N537" s="198"/>
      <c r="O537" s="198"/>
      <c r="P537" s="198"/>
      <c r="Q537" s="198"/>
      <c r="R537" s="198"/>
      <c r="S537" s="198"/>
      <c r="T537" s="199"/>
      <c r="AT537" s="200" t="s">
        <v>165</v>
      </c>
      <c r="AU537" s="200" t="s">
        <v>86</v>
      </c>
      <c r="AV537" s="13" t="s">
        <v>84</v>
      </c>
      <c r="AW537" s="13" t="s">
        <v>37</v>
      </c>
      <c r="AX537" s="13" t="s">
        <v>76</v>
      </c>
      <c r="AY537" s="200" t="s">
        <v>157</v>
      </c>
    </row>
    <row r="538" spans="2:51" s="14" customFormat="1" ht="10">
      <c r="B538" s="201"/>
      <c r="C538" s="202"/>
      <c r="D538" s="192" t="s">
        <v>165</v>
      </c>
      <c r="E538" s="203" t="s">
        <v>19</v>
      </c>
      <c r="F538" s="204" t="s">
        <v>86</v>
      </c>
      <c r="G538" s="202"/>
      <c r="H538" s="205">
        <v>2</v>
      </c>
      <c r="I538" s="206"/>
      <c r="J538" s="202"/>
      <c r="K538" s="202"/>
      <c r="L538" s="207"/>
      <c r="M538" s="208"/>
      <c r="N538" s="209"/>
      <c r="O538" s="209"/>
      <c r="P538" s="209"/>
      <c r="Q538" s="209"/>
      <c r="R538" s="209"/>
      <c r="S538" s="209"/>
      <c r="T538" s="210"/>
      <c r="AT538" s="211" t="s">
        <v>165</v>
      </c>
      <c r="AU538" s="211" t="s">
        <v>86</v>
      </c>
      <c r="AV538" s="14" t="s">
        <v>86</v>
      </c>
      <c r="AW538" s="14" t="s">
        <v>37</v>
      </c>
      <c r="AX538" s="14" t="s">
        <v>84</v>
      </c>
      <c r="AY538" s="211" t="s">
        <v>157</v>
      </c>
    </row>
    <row r="539" spans="2:63" s="12" customFormat="1" ht="22.75" customHeight="1">
      <c r="B539" s="160"/>
      <c r="C539" s="161"/>
      <c r="D539" s="162" t="s">
        <v>75</v>
      </c>
      <c r="E539" s="174" t="s">
        <v>2227</v>
      </c>
      <c r="F539" s="174" t="s">
        <v>2228</v>
      </c>
      <c r="G539" s="161"/>
      <c r="H539" s="161"/>
      <c r="I539" s="164"/>
      <c r="J539" s="175">
        <f>BK539</f>
        <v>0</v>
      </c>
      <c r="K539" s="161"/>
      <c r="L539" s="166"/>
      <c r="M539" s="167"/>
      <c r="N539" s="168"/>
      <c r="O539" s="168"/>
      <c r="P539" s="169">
        <f>SUM(P540:P899)</f>
        <v>0</v>
      </c>
      <c r="Q539" s="168"/>
      <c r="R539" s="169">
        <f>SUM(R540:R899)</f>
        <v>0</v>
      </c>
      <c r="S539" s="168"/>
      <c r="T539" s="170">
        <f>SUM(T540:T899)</f>
        <v>0</v>
      </c>
      <c r="AR539" s="171" t="s">
        <v>84</v>
      </c>
      <c r="AT539" s="172" t="s">
        <v>75</v>
      </c>
      <c r="AU539" s="172" t="s">
        <v>84</v>
      </c>
      <c r="AY539" s="171" t="s">
        <v>157</v>
      </c>
      <c r="BK539" s="173">
        <f>SUM(BK540:BK899)</f>
        <v>0</v>
      </c>
    </row>
    <row r="540" spans="1:65" s="2" customFormat="1" ht="14.4" customHeight="1">
      <c r="A540" s="36"/>
      <c r="B540" s="37"/>
      <c r="C540" s="176" t="s">
        <v>767</v>
      </c>
      <c r="D540" s="176" t="s">
        <v>159</v>
      </c>
      <c r="E540" s="177" t="s">
        <v>2229</v>
      </c>
      <c r="F540" s="178" t="s">
        <v>2230</v>
      </c>
      <c r="G540" s="179" t="s">
        <v>2162</v>
      </c>
      <c r="H540" s="180">
        <v>1</v>
      </c>
      <c r="I540" s="181"/>
      <c r="J540" s="182">
        <f>ROUND(I540*H540,2)</f>
        <v>0</v>
      </c>
      <c r="K540" s="183"/>
      <c r="L540" s="41"/>
      <c r="M540" s="184" t="s">
        <v>19</v>
      </c>
      <c r="N540" s="185" t="s">
        <v>47</v>
      </c>
      <c r="O540" s="66"/>
      <c r="P540" s="186">
        <f>O540*H540</f>
        <v>0</v>
      </c>
      <c r="Q540" s="186">
        <v>0</v>
      </c>
      <c r="R540" s="186">
        <f>Q540*H540</f>
        <v>0</v>
      </c>
      <c r="S540" s="186">
        <v>0</v>
      </c>
      <c r="T540" s="187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88" t="s">
        <v>163</v>
      </c>
      <c r="AT540" s="188" t="s">
        <v>159</v>
      </c>
      <c r="AU540" s="188" t="s">
        <v>86</v>
      </c>
      <c r="AY540" s="19" t="s">
        <v>157</v>
      </c>
      <c r="BE540" s="189">
        <f>IF(N540="základní",J540,0)</f>
        <v>0</v>
      </c>
      <c r="BF540" s="189">
        <f>IF(N540="snížená",J540,0)</f>
        <v>0</v>
      </c>
      <c r="BG540" s="189">
        <f>IF(N540="zákl. přenesená",J540,0)</f>
        <v>0</v>
      </c>
      <c r="BH540" s="189">
        <f>IF(N540="sníž. přenesená",J540,0)</f>
        <v>0</v>
      </c>
      <c r="BI540" s="189">
        <f>IF(N540="nulová",J540,0)</f>
        <v>0</v>
      </c>
      <c r="BJ540" s="19" t="s">
        <v>84</v>
      </c>
      <c r="BK540" s="189">
        <f>ROUND(I540*H540,2)</f>
        <v>0</v>
      </c>
      <c r="BL540" s="19" t="s">
        <v>163</v>
      </c>
      <c r="BM540" s="188" t="s">
        <v>2231</v>
      </c>
    </row>
    <row r="541" spans="2:51" s="13" customFormat="1" ht="10">
      <c r="B541" s="190"/>
      <c r="C541" s="191"/>
      <c r="D541" s="192" t="s">
        <v>165</v>
      </c>
      <c r="E541" s="193" t="s">
        <v>19</v>
      </c>
      <c r="F541" s="194" t="s">
        <v>2136</v>
      </c>
      <c r="G541" s="191"/>
      <c r="H541" s="193" t="s">
        <v>19</v>
      </c>
      <c r="I541" s="195"/>
      <c r="J541" s="191"/>
      <c r="K541" s="191"/>
      <c r="L541" s="196"/>
      <c r="M541" s="197"/>
      <c r="N541" s="198"/>
      <c r="O541" s="198"/>
      <c r="P541" s="198"/>
      <c r="Q541" s="198"/>
      <c r="R541" s="198"/>
      <c r="S541" s="198"/>
      <c r="T541" s="199"/>
      <c r="AT541" s="200" t="s">
        <v>165</v>
      </c>
      <c r="AU541" s="200" t="s">
        <v>86</v>
      </c>
      <c r="AV541" s="13" t="s">
        <v>84</v>
      </c>
      <c r="AW541" s="13" t="s">
        <v>37</v>
      </c>
      <c r="AX541" s="13" t="s">
        <v>76</v>
      </c>
      <c r="AY541" s="200" t="s">
        <v>157</v>
      </c>
    </row>
    <row r="542" spans="2:51" s="14" customFormat="1" ht="10">
      <c r="B542" s="201"/>
      <c r="C542" s="202"/>
      <c r="D542" s="192" t="s">
        <v>165</v>
      </c>
      <c r="E542" s="203" t="s">
        <v>19</v>
      </c>
      <c r="F542" s="204" t="s">
        <v>84</v>
      </c>
      <c r="G542" s="202"/>
      <c r="H542" s="205">
        <v>1</v>
      </c>
      <c r="I542" s="206"/>
      <c r="J542" s="202"/>
      <c r="K542" s="202"/>
      <c r="L542" s="207"/>
      <c r="M542" s="208"/>
      <c r="N542" s="209"/>
      <c r="O542" s="209"/>
      <c r="P542" s="209"/>
      <c r="Q542" s="209"/>
      <c r="R542" s="209"/>
      <c r="S542" s="209"/>
      <c r="T542" s="210"/>
      <c r="AT542" s="211" t="s">
        <v>165</v>
      </c>
      <c r="AU542" s="211" t="s">
        <v>86</v>
      </c>
      <c r="AV542" s="14" t="s">
        <v>86</v>
      </c>
      <c r="AW542" s="14" t="s">
        <v>37</v>
      </c>
      <c r="AX542" s="14" t="s">
        <v>84</v>
      </c>
      <c r="AY542" s="211" t="s">
        <v>157</v>
      </c>
    </row>
    <row r="543" spans="1:65" s="2" customFormat="1" ht="14.4" customHeight="1">
      <c r="A543" s="36"/>
      <c r="B543" s="37"/>
      <c r="C543" s="176" t="s">
        <v>774</v>
      </c>
      <c r="D543" s="176" t="s">
        <v>159</v>
      </c>
      <c r="E543" s="177" t="s">
        <v>2232</v>
      </c>
      <c r="F543" s="178" t="s">
        <v>2233</v>
      </c>
      <c r="G543" s="179" t="s">
        <v>2162</v>
      </c>
      <c r="H543" s="180">
        <v>1</v>
      </c>
      <c r="I543" s="181"/>
      <c r="J543" s="182">
        <f>ROUND(I543*H543,2)</f>
        <v>0</v>
      </c>
      <c r="K543" s="183"/>
      <c r="L543" s="41"/>
      <c r="M543" s="184" t="s">
        <v>19</v>
      </c>
      <c r="N543" s="185" t="s">
        <v>47</v>
      </c>
      <c r="O543" s="66"/>
      <c r="P543" s="186">
        <f>O543*H543</f>
        <v>0</v>
      </c>
      <c r="Q543" s="186">
        <v>0</v>
      </c>
      <c r="R543" s="186">
        <f>Q543*H543</f>
        <v>0</v>
      </c>
      <c r="S543" s="186">
        <v>0</v>
      </c>
      <c r="T543" s="187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88" t="s">
        <v>163</v>
      </c>
      <c r="AT543" s="188" t="s">
        <v>159</v>
      </c>
      <c r="AU543" s="188" t="s">
        <v>86</v>
      </c>
      <c r="AY543" s="19" t="s">
        <v>157</v>
      </c>
      <c r="BE543" s="189">
        <f>IF(N543="základní",J543,0)</f>
        <v>0</v>
      </c>
      <c r="BF543" s="189">
        <f>IF(N543="snížená",J543,0)</f>
        <v>0</v>
      </c>
      <c r="BG543" s="189">
        <f>IF(N543="zákl. přenesená",J543,0)</f>
        <v>0</v>
      </c>
      <c r="BH543" s="189">
        <f>IF(N543="sníž. přenesená",J543,0)</f>
        <v>0</v>
      </c>
      <c r="BI543" s="189">
        <f>IF(N543="nulová",J543,0)</f>
        <v>0</v>
      </c>
      <c r="BJ543" s="19" t="s">
        <v>84</v>
      </c>
      <c r="BK543" s="189">
        <f>ROUND(I543*H543,2)</f>
        <v>0</v>
      </c>
      <c r="BL543" s="19" t="s">
        <v>163</v>
      </c>
      <c r="BM543" s="188" t="s">
        <v>2234</v>
      </c>
    </row>
    <row r="544" spans="2:51" s="13" customFormat="1" ht="10">
      <c r="B544" s="190"/>
      <c r="C544" s="191"/>
      <c r="D544" s="192" t="s">
        <v>165</v>
      </c>
      <c r="E544" s="193" t="s">
        <v>19</v>
      </c>
      <c r="F544" s="194" t="s">
        <v>2136</v>
      </c>
      <c r="G544" s="191"/>
      <c r="H544" s="193" t="s">
        <v>19</v>
      </c>
      <c r="I544" s="195"/>
      <c r="J544" s="191"/>
      <c r="K544" s="191"/>
      <c r="L544" s="196"/>
      <c r="M544" s="197"/>
      <c r="N544" s="198"/>
      <c r="O544" s="198"/>
      <c r="P544" s="198"/>
      <c r="Q544" s="198"/>
      <c r="R544" s="198"/>
      <c r="S544" s="198"/>
      <c r="T544" s="199"/>
      <c r="AT544" s="200" t="s">
        <v>165</v>
      </c>
      <c r="AU544" s="200" t="s">
        <v>86</v>
      </c>
      <c r="AV544" s="13" t="s">
        <v>84</v>
      </c>
      <c r="AW544" s="13" t="s">
        <v>37</v>
      </c>
      <c r="AX544" s="13" t="s">
        <v>76</v>
      </c>
      <c r="AY544" s="200" t="s">
        <v>157</v>
      </c>
    </row>
    <row r="545" spans="2:51" s="14" customFormat="1" ht="10">
      <c r="B545" s="201"/>
      <c r="C545" s="202"/>
      <c r="D545" s="192" t="s">
        <v>165</v>
      </c>
      <c r="E545" s="203" t="s">
        <v>19</v>
      </c>
      <c r="F545" s="204" t="s">
        <v>84</v>
      </c>
      <c r="G545" s="202"/>
      <c r="H545" s="205">
        <v>1</v>
      </c>
      <c r="I545" s="206"/>
      <c r="J545" s="202"/>
      <c r="K545" s="202"/>
      <c r="L545" s="207"/>
      <c r="M545" s="208"/>
      <c r="N545" s="209"/>
      <c r="O545" s="209"/>
      <c r="P545" s="209"/>
      <c r="Q545" s="209"/>
      <c r="R545" s="209"/>
      <c r="S545" s="209"/>
      <c r="T545" s="210"/>
      <c r="AT545" s="211" t="s">
        <v>165</v>
      </c>
      <c r="AU545" s="211" t="s">
        <v>86</v>
      </c>
      <c r="AV545" s="14" t="s">
        <v>86</v>
      </c>
      <c r="AW545" s="14" t="s">
        <v>37</v>
      </c>
      <c r="AX545" s="14" t="s">
        <v>84</v>
      </c>
      <c r="AY545" s="211" t="s">
        <v>157</v>
      </c>
    </row>
    <row r="546" spans="1:65" s="2" customFormat="1" ht="14.4" customHeight="1">
      <c r="A546" s="36"/>
      <c r="B546" s="37"/>
      <c r="C546" s="176" t="s">
        <v>778</v>
      </c>
      <c r="D546" s="176" t="s">
        <v>159</v>
      </c>
      <c r="E546" s="177" t="s">
        <v>2235</v>
      </c>
      <c r="F546" s="178" t="s">
        <v>2236</v>
      </c>
      <c r="G546" s="179" t="s">
        <v>2162</v>
      </c>
      <c r="H546" s="180">
        <v>1</v>
      </c>
      <c r="I546" s="181"/>
      <c r="J546" s="182">
        <f>ROUND(I546*H546,2)</f>
        <v>0</v>
      </c>
      <c r="K546" s="183"/>
      <c r="L546" s="41"/>
      <c r="M546" s="184" t="s">
        <v>19</v>
      </c>
      <c r="N546" s="185" t="s">
        <v>47</v>
      </c>
      <c r="O546" s="66"/>
      <c r="P546" s="186">
        <f>O546*H546</f>
        <v>0</v>
      </c>
      <c r="Q546" s="186">
        <v>0</v>
      </c>
      <c r="R546" s="186">
        <f>Q546*H546</f>
        <v>0</v>
      </c>
      <c r="S546" s="186">
        <v>0</v>
      </c>
      <c r="T546" s="187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88" t="s">
        <v>163</v>
      </c>
      <c r="AT546" s="188" t="s">
        <v>159</v>
      </c>
      <c r="AU546" s="188" t="s">
        <v>86</v>
      </c>
      <c r="AY546" s="19" t="s">
        <v>157</v>
      </c>
      <c r="BE546" s="189">
        <f>IF(N546="základní",J546,0)</f>
        <v>0</v>
      </c>
      <c r="BF546" s="189">
        <f>IF(N546="snížená",J546,0)</f>
        <v>0</v>
      </c>
      <c r="BG546" s="189">
        <f>IF(N546="zákl. přenesená",J546,0)</f>
        <v>0</v>
      </c>
      <c r="BH546" s="189">
        <f>IF(N546="sníž. přenesená",J546,0)</f>
        <v>0</v>
      </c>
      <c r="BI546" s="189">
        <f>IF(N546="nulová",J546,0)</f>
        <v>0</v>
      </c>
      <c r="BJ546" s="19" t="s">
        <v>84</v>
      </c>
      <c r="BK546" s="189">
        <f>ROUND(I546*H546,2)</f>
        <v>0</v>
      </c>
      <c r="BL546" s="19" t="s">
        <v>163</v>
      </c>
      <c r="BM546" s="188" t="s">
        <v>2237</v>
      </c>
    </row>
    <row r="547" spans="2:51" s="13" customFormat="1" ht="10">
      <c r="B547" s="190"/>
      <c r="C547" s="191"/>
      <c r="D547" s="192" t="s">
        <v>165</v>
      </c>
      <c r="E547" s="193" t="s">
        <v>19</v>
      </c>
      <c r="F547" s="194" t="s">
        <v>2136</v>
      </c>
      <c r="G547" s="191"/>
      <c r="H547" s="193" t="s">
        <v>19</v>
      </c>
      <c r="I547" s="195"/>
      <c r="J547" s="191"/>
      <c r="K547" s="191"/>
      <c r="L547" s="196"/>
      <c r="M547" s="197"/>
      <c r="N547" s="198"/>
      <c r="O547" s="198"/>
      <c r="P547" s="198"/>
      <c r="Q547" s="198"/>
      <c r="R547" s="198"/>
      <c r="S547" s="198"/>
      <c r="T547" s="199"/>
      <c r="AT547" s="200" t="s">
        <v>165</v>
      </c>
      <c r="AU547" s="200" t="s">
        <v>86</v>
      </c>
      <c r="AV547" s="13" t="s">
        <v>84</v>
      </c>
      <c r="AW547" s="13" t="s">
        <v>37</v>
      </c>
      <c r="AX547" s="13" t="s">
        <v>76</v>
      </c>
      <c r="AY547" s="200" t="s">
        <v>157</v>
      </c>
    </row>
    <row r="548" spans="2:51" s="14" customFormat="1" ht="10">
      <c r="B548" s="201"/>
      <c r="C548" s="202"/>
      <c r="D548" s="192" t="s">
        <v>165</v>
      </c>
      <c r="E548" s="203" t="s">
        <v>19</v>
      </c>
      <c r="F548" s="204" t="s">
        <v>84</v>
      </c>
      <c r="G548" s="202"/>
      <c r="H548" s="205">
        <v>1</v>
      </c>
      <c r="I548" s="206"/>
      <c r="J548" s="202"/>
      <c r="K548" s="202"/>
      <c r="L548" s="207"/>
      <c r="M548" s="208"/>
      <c r="N548" s="209"/>
      <c r="O548" s="209"/>
      <c r="P548" s="209"/>
      <c r="Q548" s="209"/>
      <c r="R548" s="209"/>
      <c r="S548" s="209"/>
      <c r="T548" s="210"/>
      <c r="AT548" s="211" t="s">
        <v>165</v>
      </c>
      <c r="AU548" s="211" t="s">
        <v>86</v>
      </c>
      <c r="AV548" s="14" t="s">
        <v>86</v>
      </c>
      <c r="AW548" s="14" t="s">
        <v>37</v>
      </c>
      <c r="AX548" s="14" t="s">
        <v>84</v>
      </c>
      <c r="AY548" s="211" t="s">
        <v>157</v>
      </c>
    </row>
    <row r="549" spans="1:65" s="2" customFormat="1" ht="14.4" customHeight="1">
      <c r="A549" s="36"/>
      <c r="B549" s="37"/>
      <c r="C549" s="176" t="s">
        <v>791</v>
      </c>
      <c r="D549" s="176" t="s">
        <v>159</v>
      </c>
      <c r="E549" s="177" t="s">
        <v>2238</v>
      </c>
      <c r="F549" s="178" t="s">
        <v>2239</v>
      </c>
      <c r="G549" s="179" t="s">
        <v>2162</v>
      </c>
      <c r="H549" s="180">
        <v>1</v>
      </c>
      <c r="I549" s="181"/>
      <c r="J549" s="182">
        <f>ROUND(I549*H549,2)</f>
        <v>0</v>
      </c>
      <c r="K549" s="183"/>
      <c r="L549" s="41"/>
      <c r="M549" s="184" t="s">
        <v>19</v>
      </c>
      <c r="N549" s="185" t="s">
        <v>47</v>
      </c>
      <c r="O549" s="66"/>
      <c r="P549" s="186">
        <f>O549*H549</f>
        <v>0</v>
      </c>
      <c r="Q549" s="186">
        <v>0</v>
      </c>
      <c r="R549" s="186">
        <f>Q549*H549</f>
        <v>0</v>
      </c>
      <c r="S549" s="186">
        <v>0</v>
      </c>
      <c r="T549" s="187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88" t="s">
        <v>163</v>
      </c>
      <c r="AT549" s="188" t="s">
        <v>159</v>
      </c>
      <c r="AU549" s="188" t="s">
        <v>86</v>
      </c>
      <c r="AY549" s="19" t="s">
        <v>157</v>
      </c>
      <c r="BE549" s="189">
        <f>IF(N549="základní",J549,0)</f>
        <v>0</v>
      </c>
      <c r="BF549" s="189">
        <f>IF(N549="snížená",J549,0)</f>
        <v>0</v>
      </c>
      <c r="BG549" s="189">
        <f>IF(N549="zákl. přenesená",J549,0)</f>
        <v>0</v>
      </c>
      <c r="BH549" s="189">
        <f>IF(N549="sníž. přenesená",J549,0)</f>
        <v>0</v>
      </c>
      <c r="BI549" s="189">
        <f>IF(N549="nulová",J549,0)</f>
        <v>0</v>
      </c>
      <c r="BJ549" s="19" t="s">
        <v>84</v>
      </c>
      <c r="BK549" s="189">
        <f>ROUND(I549*H549,2)</f>
        <v>0</v>
      </c>
      <c r="BL549" s="19" t="s">
        <v>163</v>
      </c>
      <c r="BM549" s="188" t="s">
        <v>2240</v>
      </c>
    </row>
    <row r="550" spans="2:51" s="13" customFormat="1" ht="10">
      <c r="B550" s="190"/>
      <c r="C550" s="191"/>
      <c r="D550" s="192" t="s">
        <v>165</v>
      </c>
      <c r="E550" s="193" t="s">
        <v>19</v>
      </c>
      <c r="F550" s="194" t="s">
        <v>2136</v>
      </c>
      <c r="G550" s="191"/>
      <c r="H550" s="193" t="s">
        <v>19</v>
      </c>
      <c r="I550" s="195"/>
      <c r="J550" s="191"/>
      <c r="K550" s="191"/>
      <c r="L550" s="196"/>
      <c r="M550" s="197"/>
      <c r="N550" s="198"/>
      <c r="O550" s="198"/>
      <c r="P550" s="198"/>
      <c r="Q550" s="198"/>
      <c r="R550" s="198"/>
      <c r="S550" s="198"/>
      <c r="T550" s="199"/>
      <c r="AT550" s="200" t="s">
        <v>165</v>
      </c>
      <c r="AU550" s="200" t="s">
        <v>86</v>
      </c>
      <c r="AV550" s="13" t="s">
        <v>84</v>
      </c>
      <c r="AW550" s="13" t="s">
        <v>37</v>
      </c>
      <c r="AX550" s="13" t="s">
        <v>76</v>
      </c>
      <c r="AY550" s="200" t="s">
        <v>157</v>
      </c>
    </row>
    <row r="551" spans="2:51" s="14" customFormat="1" ht="10">
      <c r="B551" s="201"/>
      <c r="C551" s="202"/>
      <c r="D551" s="192" t="s">
        <v>165</v>
      </c>
      <c r="E551" s="203" t="s">
        <v>19</v>
      </c>
      <c r="F551" s="204" t="s">
        <v>84</v>
      </c>
      <c r="G551" s="202"/>
      <c r="H551" s="205">
        <v>1</v>
      </c>
      <c r="I551" s="206"/>
      <c r="J551" s="202"/>
      <c r="K551" s="202"/>
      <c r="L551" s="207"/>
      <c r="M551" s="208"/>
      <c r="N551" s="209"/>
      <c r="O551" s="209"/>
      <c r="P551" s="209"/>
      <c r="Q551" s="209"/>
      <c r="R551" s="209"/>
      <c r="S551" s="209"/>
      <c r="T551" s="210"/>
      <c r="AT551" s="211" t="s">
        <v>165</v>
      </c>
      <c r="AU551" s="211" t="s">
        <v>86</v>
      </c>
      <c r="AV551" s="14" t="s">
        <v>86</v>
      </c>
      <c r="AW551" s="14" t="s">
        <v>37</v>
      </c>
      <c r="AX551" s="14" t="s">
        <v>84</v>
      </c>
      <c r="AY551" s="211" t="s">
        <v>157</v>
      </c>
    </row>
    <row r="552" spans="1:65" s="2" customFormat="1" ht="14.4" customHeight="1">
      <c r="A552" s="36"/>
      <c r="B552" s="37"/>
      <c r="C552" s="176" t="s">
        <v>795</v>
      </c>
      <c r="D552" s="176" t="s">
        <v>159</v>
      </c>
      <c r="E552" s="177" t="s">
        <v>2241</v>
      </c>
      <c r="F552" s="178" t="s">
        <v>2242</v>
      </c>
      <c r="G552" s="179" t="s">
        <v>2162</v>
      </c>
      <c r="H552" s="180">
        <v>1</v>
      </c>
      <c r="I552" s="181"/>
      <c r="J552" s="182">
        <f>ROUND(I552*H552,2)</f>
        <v>0</v>
      </c>
      <c r="K552" s="183"/>
      <c r="L552" s="41"/>
      <c r="M552" s="184" t="s">
        <v>19</v>
      </c>
      <c r="N552" s="185" t="s">
        <v>47</v>
      </c>
      <c r="O552" s="66"/>
      <c r="P552" s="186">
        <f>O552*H552</f>
        <v>0</v>
      </c>
      <c r="Q552" s="186">
        <v>0</v>
      </c>
      <c r="R552" s="186">
        <f>Q552*H552</f>
        <v>0</v>
      </c>
      <c r="S552" s="186">
        <v>0</v>
      </c>
      <c r="T552" s="187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8" t="s">
        <v>163</v>
      </c>
      <c r="AT552" s="188" t="s">
        <v>159</v>
      </c>
      <c r="AU552" s="188" t="s">
        <v>86</v>
      </c>
      <c r="AY552" s="19" t="s">
        <v>157</v>
      </c>
      <c r="BE552" s="189">
        <f>IF(N552="základní",J552,0)</f>
        <v>0</v>
      </c>
      <c r="BF552" s="189">
        <f>IF(N552="snížená",J552,0)</f>
        <v>0</v>
      </c>
      <c r="BG552" s="189">
        <f>IF(N552="zákl. přenesená",J552,0)</f>
        <v>0</v>
      </c>
      <c r="BH552" s="189">
        <f>IF(N552="sníž. přenesená",J552,0)</f>
        <v>0</v>
      </c>
      <c r="BI552" s="189">
        <f>IF(N552="nulová",J552,0)</f>
        <v>0</v>
      </c>
      <c r="BJ552" s="19" t="s">
        <v>84</v>
      </c>
      <c r="BK552" s="189">
        <f>ROUND(I552*H552,2)</f>
        <v>0</v>
      </c>
      <c r="BL552" s="19" t="s">
        <v>163</v>
      </c>
      <c r="BM552" s="188" t="s">
        <v>2243</v>
      </c>
    </row>
    <row r="553" spans="2:51" s="13" customFormat="1" ht="10">
      <c r="B553" s="190"/>
      <c r="C553" s="191"/>
      <c r="D553" s="192" t="s">
        <v>165</v>
      </c>
      <c r="E553" s="193" t="s">
        <v>19</v>
      </c>
      <c r="F553" s="194" t="s">
        <v>2136</v>
      </c>
      <c r="G553" s="191"/>
      <c r="H553" s="193" t="s">
        <v>19</v>
      </c>
      <c r="I553" s="195"/>
      <c r="J553" s="191"/>
      <c r="K553" s="191"/>
      <c r="L553" s="196"/>
      <c r="M553" s="197"/>
      <c r="N553" s="198"/>
      <c r="O553" s="198"/>
      <c r="P553" s="198"/>
      <c r="Q553" s="198"/>
      <c r="R553" s="198"/>
      <c r="S553" s="198"/>
      <c r="T553" s="199"/>
      <c r="AT553" s="200" t="s">
        <v>165</v>
      </c>
      <c r="AU553" s="200" t="s">
        <v>86</v>
      </c>
      <c r="AV553" s="13" t="s">
        <v>84</v>
      </c>
      <c r="AW553" s="13" t="s">
        <v>37</v>
      </c>
      <c r="AX553" s="13" t="s">
        <v>76</v>
      </c>
      <c r="AY553" s="200" t="s">
        <v>157</v>
      </c>
    </row>
    <row r="554" spans="2:51" s="14" customFormat="1" ht="10">
      <c r="B554" s="201"/>
      <c r="C554" s="202"/>
      <c r="D554" s="192" t="s">
        <v>165</v>
      </c>
      <c r="E554" s="203" t="s">
        <v>19</v>
      </c>
      <c r="F554" s="204" t="s">
        <v>84</v>
      </c>
      <c r="G554" s="202"/>
      <c r="H554" s="205">
        <v>1</v>
      </c>
      <c r="I554" s="206"/>
      <c r="J554" s="202"/>
      <c r="K554" s="202"/>
      <c r="L554" s="207"/>
      <c r="M554" s="208"/>
      <c r="N554" s="209"/>
      <c r="O554" s="209"/>
      <c r="P554" s="209"/>
      <c r="Q554" s="209"/>
      <c r="R554" s="209"/>
      <c r="S554" s="209"/>
      <c r="T554" s="210"/>
      <c r="AT554" s="211" t="s">
        <v>165</v>
      </c>
      <c r="AU554" s="211" t="s">
        <v>86</v>
      </c>
      <c r="AV554" s="14" t="s">
        <v>86</v>
      </c>
      <c r="AW554" s="14" t="s">
        <v>37</v>
      </c>
      <c r="AX554" s="14" t="s">
        <v>84</v>
      </c>
      <c r="AY554" s="211" t="s">
        <v>157</v>
      </c>
    </row>
    <row r="555" spans="1:65" s="2" customFormat="1" ht="14.4" customHeight="1">
      <c r="A555" s="36"/>
      <c r="B555" s="37"/>
      <c r="C555" s="239" t="s">
        <v>800</v>
      </c>
      <c r="D555" s="239" t="s">
        <v>311</v>
      </c>
      <c r="E555" s="240" t="s">
        <v>2244</v>
      </c>
      <c r="F555" s="241" t="s">
        <v>2245</v>
      </c>
      <c r="G555" s="242" t="s">
        <v>162</v>
      </c>
      <c r="H555" s="243">
        <v>3</v>
      </c>
      <c r="I555" s="244"/>
      <c r="J555" s="245">
        <f>ROUND(I555*H555,2)</f>
        <v>0</v>
      </c>
      <c r="K555" s="246"/>
      <c r="L555" s="247"/>
      <c r="M555" s="248" t="s">
        <v>19</v>
      </c>
      <c r="N555" s="249" t="s">
        <v>47</v>
      </c>
      <c r="O555" s="66"/>
      <c r="P555" s="186">
        <f>O555*H555</f>
        <v>0</v>
      </c>
      <c r="Q555" s="186">
        <v>0</v>
      </c>
      <c r="R555" s="186">
        <f>Q555*H555</f>
        <v>0</v>
      </c>
      <c r="S555" s="186">
        <v>0</v>
      </c>
      <c r="T555" s="187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88" t="s">
        <v>211</v>
      </c>
      <c r="AT555" s="188" t="s">
        <v>311</v>
      </c>
      <c r="AU555" s="188" t="s">
        <v>86</v>
      </c>
      <c r="AY555" s="19" t="s">
        <v>157</v>
      </c>
      <c r="BE555" s="189">
        <f>IF(N555="základní",J555,0)</f>
        <v>0</v>
      </c>
      <c r="BF555" s="189">
        <f>IF(N555="snížená",J555,0)</f>
        <v>0</v>
      </c>
      <c r="BG555" s="189">
        <f>IF(N555="zákl. přenesená",J555,0)</f>
        <v>0</v>
      </c>
      <c r="BH555" s="189">
        <f>IF(N555="sníž. přenesená",J555,0)</f>
        <v>0</v>
      </c>
      <c r="BI555" s="189">
        <f>IF(N555="nulová",J555,0)</f>
        <v>0</v>
      </c>
      <c r="BJ555" s="19" t="s">
        <v>84</v>
      </c>
      <c r="BK555" s="189">
        <f>ROUND(I555*H555,2)</f>
        <v>0</v>
      </c>
      <c r="BL555" s="19" t="s">
        <v>163</v>
      </c>
      <c r="BM555" s="188" t="s">
        <v>2246</v>
      </c>
    </row>
    <row r="556" spans="2:51" s="13" customFormat="1" ht="10">
      <c r="B556" s="190"/>
      <c r="C556" s="191"/>
      <c r="D556" s="192" t="s">
        <v>165</v>
      </c>
      <c r="E556" s="193" t="s">
        <v>19</v>
      </c>
      <c r="F556" s="194" t="s">
        <v>2136</v>
      </c>
      <c r="G556" s="191"/>
      <c r="H556" s="193" t="s">
        <v>19</v>
      </c>
      <c r="I556" s="195"/>
      <c r="J556" s="191"/>
      <c r="K556" s="191"/>
      <c r="L556" s="196"/>
      <c r="M556" s="197"/>
      <c r="N556" s="198"/>
      <c r="O556" s="198"/>
      <c r="P556" s="198"/>
      <c r="Q556" s="198"/>
      <c r="R556" s="198"/>
      <c r="S556" s="198"/>
      <c r="T556" s="199"/>
      <c r="AT556" s="200" t="s">
        <v>165</v>
      </c>
      <c r="AU556" s="200" t="s">
        <v>86</v>
      </c>
      <c r="AV556" s="13" t="s">
        <v>84</v>
      </c>
      <c r="AW556" s="13" t="s">
        <v>37</v>
      </c>
      <c r="AX556" s="13" t="s">
        <v>76</v>
      </c>
      <c r="AY556" s="200" t="s">
        <v>157</v>
      </c>
    </row>
    <row r="557" spans="2:51" s="14" customFormat="1" ht="10">
      <c r="B557" s="201"/>
      <c r="C557" s="202"/>
      <c r="D557" s="192" t="s">
        <v>165</v>
      </c>
      <c r="E557" s="203" t="s">
        <v>19</v>
      </c>
      <c r="F557" s="204" t="s">
        <v>173</v>
      </c>
      <c r="G557" s="202"/>
      <c r="H557" s="205">
        <v>3</v>
      </c>
      <c r="I557" s="206"/>
      <c r="J557" s="202"/>
      <c r="K557" s="202"/>
      <c r="L557" s="207"/>
      <c r="M557" s="208"/>
      <c r="N557" s="209"/>
      <c r="O557" s="209"/>
      <c r="P557" s="209"/>
      <c r="Q557" s="209"/>
      <c r="R557" s="209"/>
      <c r="S557" s="209"/>
      <c r="T557" s="210"/>
      <c r="AT557" s="211" t="s">
        <v>165</v>
      </c>
      <c r="AU557" s="211" t="s">
        <v>86</v>
      </c>
      <c r="AV557" s="14" t="s">
        <v>86</v>
      </c>
      <c r="AW557" s="14" t="s">
        <v>37</v>
      </c>
      <c r="AX557" s="14" t="s">
        <v>84</v>
      </c>
      <c r="AY557" s="211" t="s">
        <v>157</v>
      </c>
    </row>
    <row r="558" spans="1:65" s="2" customFormat="1" ht="14.4" customHeight="1">
      <c r="A558" s="36"/>
      <c r="B558" s="37"/>
      <c r="C558" s="239" t="s">
        <v>805</v>
      </c>
      <c r="D558" s="239" t="s">
        <v>311</v>
      </c>
      <c r="E558" s="240" t="s">
        <v>2247</v>
      </c>
      <c r="F558" s="241" t="s">
        <v>2248</v>
      </c>
      <c r="G558" s="242" t="s">
        <v>162</v>
      </c>
      <c r="H558" s="243">
        <v>16</v>
      </c>
      <c r="I558" s="244"/>
      <c r="J558" s="245">
        <f>ROUND(I558*H558,2)</f>
        <v>0</v>
      </c>
      <c r="K558" s="246"/>
      <c r="L558" s="247"/>
      <c r="M558" s="248" t="s">
        <v>19</v>
      </c>
      <c r="N558" s="249" t="s">
        <v>47</v>
      </c>
      <c r="O558" s="66"/>
      <c r="P558" s="186">
        <f>O558*H558</f>
        <v>0</v>
      </c>
      <c r="Q558" s="186">
        <v>0</v>
      </c>
      <c r="R558" s="186">
        <f>Q558*H558</f>
        <v>0</v>
      </c>
      <c r="S558" s="186">
        <v>0</v>
      </c>
      <c r="T558" s="187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188" t="s">
        <v>211</v>
      </c>
      <c r="AT558" s="188" t="s">
        <v>311</v>
      </c>
      <c r="AU558" s="188" t="s">
        <v>86</v>
      </c>
      <c r="AY558" s="19" t="s">
        <v>157</v>
      </c>
      <c r="BE558" s="189">
        <f>IF(N558="základní",J558,0)</f>
        <v>0</v>
      </c>
      <c r="BF558" s="189">
        <f>IF(N558="snížená",J558,0)</f>
        <v>0</v>
      </c>
      <c r="BG558" s="189">
        <f>IF(N558="zákl. přenesená",J558,0)</f>
        <v>0</v>
      </c>
      <c r="BH558" s="189">
        <f>IF(N558="sníž. přenesená",J558,0)</f>
        <v>0</v>
      </c>
      <c r="BI558" s="189">
        <f>IF(N558="nulová",J558,0)</f>
        <v>0</v>
      </c>
      <c r="BJ558" s="19" t="s">
        <v>84</v>
      </c>
      <c r="BK558" s="189">
        <f>ROUND(I558*H558,2)</f>
        <v>0</v>
      </c>
      <c r="BL558" s="19" t="s">
        <v>163</v>
      </c>
      <c r="BM558" s="188" t="s">
        <v>2249</v>
      </c>
    </row>
    <row r="559" spans="2:51" s="13" customFormat="1" ht="10">
      <c r="B559" s="190"/>
      <c r="C559" s="191"/>
      <c r="D559" s="192" t="s">
        <v>165</v>
      </c>
      <c r="E559" s="193" t="s">
        <v>19</v>
      </c>
      <c r="F559" s="194" t="s">
        <v>2136</v>
      </c>
      <c r="G559" s="191"/>
      <c r="H559" s="193" t="s">
        <v>19</v>
      </c>
      <c r="I559" s="195"/>
      <c r="J559" s="191"/>
      <c r="K559" s="191"/>
      <c r="L559" s="196"/>
      <c r="M559" s="197"/>
      <c r="N559" s="198"/>
      <c r="O559" s="198"/>
      <c r="P559" s="198"/>
      <c r="Q559" s="198"/>
      <c r="R559" s="198"/>
      <c r="S559" s="198"/>
      <c r="T559" s="199"/>
      <c r="AT559" s="200" t="s">
        <v>165</v>
      </c>
      <c r="AU559" s="200" t="s">
        <v>86</v>
      </c>
      <c r="AV559" s="13" t="s">
        <v>84</v>
      </c>
      <c r="AW559" s="13" t="s">
        <v>37</v>
      </c>
      <c r="AX559" s="13" t="s">
        <v>76</v>
      </c>
      <c r="AY559" s="200" t="s">
        <v>157</v>
      </c>
    </row>
    <row r="560" spans="2:51" s="14" customFormat="1" ht="10">
      <c r="B560" s="201"/>
      <c r="C560" s="202"/>
      <c r="D560" s="192" t="s">
        <v>165</v>
      </c>
      <c r="E560" s="203" t="s">
        <v>19</v>
      </c>
      <c r="F560" s="204" t="s">
        <v>310</v>
      </c>
      <c r="G560" s="202"/>
      <c r="H560" s="205">
        <v>16</v>
      </c>
      <c r="I560" s="206"/>
      <c r="J560" s="202"/>
      <c r="K560" s="202"/>
      <c r="L560" s="207"/>
      <c r="M560" s="208"/>
      <c r="N560" s="209"/>
      <c r="O560" s="209"/>
      <c r="P560" s="209"/>
      <c r="Q560" s="209"/>
      <c r="R560" s="209"/>
      <c r="S560" s="209"/>
      <c r="T560" s="210"/>
      <c r="AT560" s="211" t="s">
        <v>165</v>
      </c>
      <c r="AU560" s="211" t="s">
        <v>86</v>
      </c>
      <c r="AV560" s="14" t="s">
        <v>86</v>
      </c>
      <c r="AW560" s="14" t="s">
        <v>37</v>
      </c>
      <c r="AX560" s="14" t="s">
        <v>84</v>
      </c>
      <c r="AY560" s="211" t="s">
        <v>157</v>
      </c>
    </row>
    <row r="561" spans="1:65" s="2" customFormat="1" ht="14.4" customHeight="1">
      <c r="A561" s="36"/>
      <c r="B561" s="37"/>
      <c r="C561" s="239" t="s">
        <v>809</v>
      </c>
      <c r="D561" s="239" t="s">
        <v>311</v>
      </c>
      <c r="E561" s="240" t="s">
        <v>2250</v>
      </c>
      <c r="F561" s="241" t="s">
        <v>2251</v>
      </c>
      <c r="G561" s="242" t="s">
        <v>162</v>
      </c>
      <c r="H561" s="243">
        <v>23</v>
      </c>
      <c r="I561" s="244"/>
      <c r="J561" s="245">
        <f>ROUND(I561*H561,2)</f>
        <v>0</v>
      </c>
      <c r="K561" s="246"/>
      <c r="L561" s="247"/>
      <c r="M561" s="248" t="s">
        <v>19</v>
      </c>
      <c r="N561" s="249" t="s">
        <v>47</v>
      </c>
      <c r="O561" s="66"/>
      <c r="P561" s="186">
        <f>O561*H561</f>
        <v>0</v>
      </c>
      <c r="Q561" s="186">
        <v>0</v>
      </c>
      <c r="R561" s="186">
        <f>Q561*H561</f>
        <v>0</v>
      </c>
      <c r="S561" s="186">
        <v>0</v>
      </c>
      <c r="T561" s="187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188" t="s">
        <v>211</v>
      </c>
      <c r="AT561" s="188" t="s">
        <v>311</v>
      </c>
      <c r="AU561" s="188" t="s">
        <v>86</v>
      </c>
      <c r="AY561" s="19" t="s">
        <v>157</v>
      </c>
      <c r="BE561" s="189">
        <f>IF(N561="základní",J561,0)</f>
        <v>0</v>
      </c>
      <c r="BF561" s="189">
        <f>IF(N561="snížená",J561,0)</f>
        <v>0</v>
      </c>
      <c r="BG561" s="189">
        <f>IF(N561="zákl. přenesená",J561,0)</f>
        <v>0</v>
      </c>
      <c r="BH561" s="189">
        <f>IF(N561="sníž. přenesená",J561,0)</f>
        <v>0</v>
      </c>
      <c r="BI561" s="189">
        <f>IF(N561="nulová",J561,0)</f>
        <v>0</v>
      </c>
      <c r="BJ561" s="19" t="s">
        <v>84</v>
      </c>
      <c r="BK561" s="189">
        <f>ROUND(I561*H561,2)</f>
        <v>0</v>
      </c>
      <c r="BL561" s="19" t="s">
        <v>163</v>
      </c>
      <c r="BM561" s="188" t="s">
        <v>2252</v>
      </c>
    </row>
    <row r="562" spans="2:51" s="13" customFormat="1" ht="10">
      <c r="B562" s="190"/>
      <c r="C562" s="191"/>
      <c r="D562" s="192" t="s">
        <v>165</v>
      </c>
      <c r="E562" s="193" t="s">
        <v>19</v>
      </c>
      <c r="F562" s="194" t="s">
        <v>2136</v>
      </c>
      <c r="G562" s="191"/>
      <c r="H562" s="193" t="s">
        <v>19</v>
      </c>
      <c r="I562" s="195"/>
      <c r="J562" s="191"/>
      <c r="K562" s="191"/>
      <c r="L562" s="196"/>
      <c r="M562" s="197"/>
      <c r="N562" s="198"/>
      <c r="O562" s="198"/>
      <c r="P562" s="198"/>
      <c r="Q562" s="198"/>
      <c r="R562" s="198"/>
      <c r="S562" s="198"/>
      <c r="T562" s="199"/>
      <c r="AT562" s="200" t="s">
        <v>165</v>
      </c>
      <c r="AU562" s="200" t="s">
        <v>86</v>
      </c>
      <c r="AV562" s="13" t="s">
        <v>84</v>
      </c>
      <c r="AW562" s="13" t="s">
        <v>37</v>
      </c>
      <c r="AX562" s="13" t="s">
        <v>76</v>
      </c>
      <c r="AY562" s="200" t="s">
        <v>157</v>
      </c>
    </row>
    <row r="563" spans="2:51" s="14" customFormat="1" ht="10">
      <c r="B563" s="201"/>
      <c r="C563" s="202"/>
      <c r="D563" s="192" t="s">
        <v>165</v>
      </c>
      <c r="E563" s="203" t="s">
        <v>19</v>
      </c>
      <c r="F563" s="204" t="s">
        <v>398</v>
      </c>
      <c r="G563" s="202"/>
      <c r="H563" s="205">
        <v>23</v>
      </c>
      <c r="I563" s="206"/>
      <c r="J563" s="202"/>
      <c r="K563" s="202"/>
      <c r="L563" s="207"/>
      <c r="M563" s="208"/>
      <c r="N563" s="209"/>
      <c r="O563" s="209"/>
      <c r="P563" s="209"/>
      <c r="Q563" s="209"/>
      <c r="R563" s="209"/>
      <c r="S563" s="209"/>
      <c r="T563" s="210"/>
      <c r="AT563" s="211" t="s">
        <v>165</v>
      </c>
      <c r="AU563" s="211" t="s">
        <v>86</v>
      </c>
      <c r="AV563" s="14" t="s">
        <v>86</v>
      </c>
      <c r="AW563" s="14" t="s">
        <v>37</v>
      </c>
      <c r="AX563" s="14" t="s">
        <v>84</v>
      </c>
      <c r="AY563" s="211" t="s">
        <v>157</v>
      </c>
    </row>
    <row r="564" spans="1:65" s="2" customFormat="1" ht="14.4" customHeight="1">
      <c r="A564" s="36"/>
      <c r="B564" s="37"/>
      <c r="C564" s="239" t="s">
        <v>822</v>
      </c>
      <c r="D564" s="239" t="s">
        <v>311</v>
      </c>
      <c r="E564" s="240" t="s">
        <v>2253</v>
      </c>
      <c r="F564" s="241" t="s">
        <v>2254</v>
      </c>
      <c r="G564" s="242" t="s">
        <v>162</v>
      </c>
      <c r="H564" s="243">
        <v>23</v>
      </c>
      <c r="I564" s="244"/>
      <c r="J564" s="245">
        <f>ROUND(I564*H564,2)</f>
        <v>0</v>
      </c>
      <c r="K564" s="246"/>
      <c r="L564" s="247"/>
      <c r="M564" s="248" t="s">
        <v>19</v>
      </c>
      <c r="N564" s="249" t="s">
        <v>47</v>
      </c>
      <c r="O564" s="66"/>
      <c r="P564" s="186">
        <f>O564*H564</f>
        <v>0</v>
      </c>
      <c r="Q564" s="186">
        <v>0</v>
      </c>
      <c r="R564" s="186">
        <f>Q564*H564</f>
        <v>0</v>
      </c>
      <c r="S564" s="186">
        <v>0</v>
      </c>
      <c r="T564" s="187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188" t="s">
        <v>211</v>
      </c>
      <c r="AT564" s="188" t="s">
        <v>311</v>
      </c>
      <c r="AU564" s="188" t="s">
        <v>86</v>
      </c>
      <c r="AY564" s="19" t="s">
        <v>157</v>
      </c>
      <c r="BE564" s="189">
        <f>IF(N564="základní",J564,0)</f>
        <v>0</v>
      </c>
      <c r="BF564" s="189">
        <f>IF(N564="snížená",J564,0)</f>
        <v>0</v>
      </c>
      <c r="BG564" s="189">
        <f>IF(N564="zákl. přenesená",J564,0)</f>
        <v>0</v>
      </c>
      <c r="BH564" s="189">
        <f>IF(N564="sníž. přenesená",J564,0)</f>
        <v>0</v>
      </c>
      <c r="BI564" s="189">
        <f>IF(N564="nulová",J564,0)</f>
        <v>0</v>
      </c>
      <c r="BJ564" s="19" t="s">
        <v>84</v>
      </c>
      <c r="BK564" s="189">
        <f>ROUND(I564*H564,2)</f>
        <v>0</v>
      </c>
      <c r="BL564" s="19" t="s">
        <v>163</v>
      </c>
      <c r="BM564" s="188" t="s">
        <v>2255</v>
      </c>
    </row>
    <row r="565" spans="2:51" s="13" customFormat="1" ht="10">
      <c r="B565" s="190"/>
      <c r="C565" s="191"/>
      <c r="D565" s="192" t="s">
        <v>165</v>
      </c>
      <c r="E565" s="193" t="s">
        <v>19</v>
      </c>
      <c r="F565" s="194" t="s">
        <v>2136</v>
      </c>
      <c r="G565" s="191"/>
      <c r="H565" s="193" t="s">
        <v>19</v>
      </c>
      <c r="I565" s="195"/>
      <c r="J565" s="191"/>
      <c r="K565" s="191"/>
      <c r="L565" s="196"/>
      <c r="M565" s="197"/>
      <c r="N565" s="198"/>
      <c r="O565" s="198"/>
      <c r="P565" s="198"/>
      <c r="Q565" s="198"/>
      <c r="R565" s="198"/>
      <c r="S565" s="198"/>
      <c r="T565" s="199"/>
      <c r="AT565" s="200" t="s">
        <v>165</v>
      </c>
      <c r="AU565" s="200" t="s">
        <v>86</v>
      </c>
      <c r="AV565" s="13" t="s">
        <v>84</v>
      </c>
      <c r="AW565" s="13" t="s">
        <v>37</v>
      </c>
      <c r="AX565" s="13" t="s">
        <v>76</v>
      </c>
      <c r="AY565" s="200" t="s">
        <v>157</v>
      </c>
    </row>
    <row r="566" spans="2:51" s="14" customFormat="1" ht="10">
      <c r="B566" s="201"/>
      <c r="C566" s="202"/>
      <c r="D566" s="192" t="s">
        <v>165</v>
      </c>
      <c r="E566" s="203" t="s">
        <v>19</v>
      </c>
      <c r="F566" s="204" t="s">
        <v>398</v>
      </c>
      <c r="G566" s="202"/>
      <c r="H566" s="205">
        <v>23</v>
      </c>
      <c r="I566" s="206"/>
      <c r="J566" s="202"/>
      <c r="K566" s="202"/>
      <c r="L566" s="207"/>
      <c r="M566" s="208"/>
      <c r="N566" s="209"/>
      <c r="O566" s="209"/>
      <c r="P566" s="209"/>
      <c r="Q566" s="209"/>
      <c r="R566" s="209"/>
      <c r="S566" s="209"/>
      <c r="T566" s="210"/>
      <c r="AT566" s="211" t="s">
        <v>165</v>
      </c>
      <c r="AU566" s="211" t="s">
        <v>86</v>
      </c>
      <c r="AV566" s="14" t="s">
        <v>86</v>
      </c>
      <c r="AW566" s="14" t="s">
        <v>37</v>
      </c>
      <c r="AX566" s="14" t="s">
        <v>84</v>
      </c>
      <c r="AY566" s="211" t="s">
        <v>157</v>
      </c>
    </row>
    <row r="567" spans="1:65" s="2" customFormat="1" ht="14.4" customHeight="1">
      <c r="A567" s="36"/>
      <c r="B567" s="37"/>
      <c r="C567" s="239" t="s">
        <v>829</v>
      </c>
      <c r="D567" s="239" t="s">
        <v>311</v>
      </c>
      <c r="E567" s="240" t="s">
        <v>2256</v>
      </c>
      <c r="F567" s="241" t="s">
        <v>2257</v>
      </c>
      <c r="G567" s="242" t="s">
        <v>162</v>
      </c>
      <c r="H567" s="243">
        <v>19</v>
      </c>
      <c r="I567" s="244"/>
      <c r="J567" s="245">
        <f>ROUND(I567*H567,2)</f>
        <v>0</v>
      </c>
      <c r="K567" s="246"/>
      <c r="L567" s="247"/>
      <c r="M567" s="248" t="s">
        <v>19</v>
      </c>
      <c r="N567" s="249" t="s">
        <v>47</v>
      </c>
      <c r="O567" s="66"/>
      <c r="P567" s="186">
        <f>O567*H567</f>
        <v>0</v>
      </c>
      <c r="Q567" s="186">
        <v>0</v>
      </c>
      <c r="R567" s="186">
        <f>Q567*H567</f>
        <v>0</v>
      </c>
      <c r="S567" s="186">
        <v>0</v>
      </c>
      <c r="T567" s="187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88" t="s">
        <v>211</v>
      </c>
      <c r="AT567" s="188" t="s">
        <v>311</v>
      </c>
      <c r="AU567" s="188" t="s">
        <v>86</v>
      </c>
      <c r="AY567" s="19" t="s">
        <v>157</v>
      </c>
      <c r="BE567" s="189">
        <f>IF(N567="základní",J567,0)</f>
        <v>0</v>
      </c>
      <c r="BF567" s="189">
        <f>IF(N567="snížená",J567,0)</f>
        <v>0</v>
      </c>
      <c r="BG567" s="189">
        <f>IF(N567="zákl. přenesená",J567,0)</f>
        <v>0</v>
      </c>
      <c r="BH567" s="189">
        <f>IF(N567="sníž. přenesená",J567,0)</f>
        <v>0</v>
      </c>
      <c r="BI567" s="189">
        <f>IF(N567="nulová",J567,0)</f>
        <v>0</v>
      </c>
      <c r="BJ567" s="19" t="s">
        <v>84</v>
      </c>
      <c r="BK567" s="189">
        <f>ROUND(I567*H567,2)</f>
        <v>0</v>
      </c>
      <c r="BL567" s="19" t="s">
        <v>163</v>
      </c>
      <c r="BM567" s="188" t="s">
        <v>2258</v>
      </c>
    </row>
    <row r="568" spans="2:51" s="13" customFormat="1" ht="10">
      <c r="B568" s="190"/>
      <c r="C568" s="191"/>
      <c r="D568" s="192" t="s">
        <v>165</v>
      </c>
      <c r="E568" s="193" t="s">
        <v>19</v>
      </c>
      <c r="F568" s="194" t="s">
        <v>2136</v>
      </c>
      <c r="G568" s="191"/>
      <c r="H568" s="193" t="s">
        <v>19</v>
      </c>
      <c r="I568" s="195"/>
      <c r="J568" s="191"/>
      <c r="K568" s="191"/>
      <c r="L568" s="196"/>
      <c r="M568" s="197"/>
      <c r="N568" s="198"/>
      <c r="O568" s="198"/>
      <c r="P568" s="198"/>
      <c r="Q568" s="198"/>
      <c r="R568" s="198"/>
      <c r="S568" s="198"/>
      <c r="T568" s="199"/>
      <c r="AT568" s="200" t="s">
        <v>165</v>
      </c>
      <c r="AU568" s="200" t="s">
        <v>86</v>
      </c>
      <c r="AV568" s="13" t="s">
        <v>84</v>
      </c>
      <c r="AW568" s="13" t="s">
        <v>37</v>
      </c>
      <c r="AX568" s="13" t="s">
        <v>76</v>
      </c>
      <c r="AY568" s="200" t="s">
        <v>157</v>
      </c>
    </row>
    <row r="569" spans="2:51" s="14" customFormat="1" ht="10">
      <c r="B569" s="201"/>
      <c r="C569" s="202"/>
      <c r="D569" s="192" t="s">
        <v>165</v>
      </c>
      <c r="E569" s="203" t="s">
        <v>19</v>
      </c>
      <c r="F569" s="204" t="s">
        <v>338</v>
      </c>
      <c r="G569" s="202"/>
      <c r="H569" s="205">
        <v>19</v>
      </c>
      <c r="I569" s="206"/>
      <c r="J569" s="202"/>
      <c r="K569" s="202"/>
      <c r="L569" s="207"/>
      <c r="M569" s="208"/>
      <c r="N569" s="209"/>
      <c r="O569" s="209"/>
      <c r="P569" s="209"/>
      <c r="Q569" s="209"/>
      <c r="R569" s="209"/>
      <c r="S569" s="209"/>
      <c r="T569" s="210"/>
      <c r="AT569" s="211" t="s">
        <v>165</v>
      </c>
      <c r="AU569" s="211" t="s">
        <v>86</v>
      </c>
      <c r="AV569" s="14" t="s">
        <v>86</v>
      </c>
      <c r="AW569" s="14" t="s">
        <v>37</v>
      </c>
      <c r="AX569" s="14" t="s">
        <v>84</v>
      </c>
      <c r="AY569" s="211" t="s">
        <v>157</v>
      </c>
    </row>
    <row r="570" spans="1:65" s="2" customFormat="1" ht="22.25" customHeight="1">
      <c r="A570" s="36"/>
      <c r="B570" s="37"/>
      <c r="C570" s="239" t="s">
        <v>836</v>
      </c>
      <c r="D570" s="239" t="s">
        <v>311</v>
      </c>
      <c r="E570" s="240" t="s">
        <v>2259</v>
      </c>
      <c r="F570" s="241" t="s">
        <v>2260</v>
      </c>
      <c r="G570" s="242" t="s">
        <v>162</v>
      </c>
      <c r="H570" s="243">
        <v>1</v>
      </c>
      <c r="I570" s="244"/>
      <c r="J570" s="245">
        <f>ROUND(I570*H570,2)</f>
        <v>0</v>
      </c>
      <c r="K570" s="246"/>
      <c r="L570" s="247"/>
      <c r="M570" s="248" t="s">
        <v>19</v>
      </c>
      <c r="N570" s="249" t="s">
        <v>47</v>
      </c>
      <c r="O570" s="66"/>
      <c r="P570" s="186">
        <f>O570*H570</f>
        <v>0</v>
      </c>
      <c r="Q570" s="186">
        <v>0</v>
      </c>
      <c r="R570" s="186">
        <f>Q570*H570</f>
        <v>0</v>
      </c>
      <c r="S570" s="186">
        <v>0</v>
      </c>
      <c r="T570" s="187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88" t="s">
        <v>211</v>
      </c>
      <c r="AT570" s="188" t="s">
        <v>311</v>
      </c>
      <c r="AU570" s="188" t="s">
        <v>86</v>
      </c>
      <c r="AY570" s="19" t="s">
        <v>157</v>
      </c>
      <c r="BE570" s="189">
        <f>IF(N570="základní",J570,0)</f>
        <v>0</v>
      </c>
      <c r="BF570" s="189">
        <f>IF(N570="snížená",J570,0)</f>
        <v>0</v>
      </c>
      <c r="BG570" s="189">
        <f>IF(N570="zákl. přenesená",J570,0)</f>
        <v>0</v>
      </c>
      <c r="BH570" s="189">
        <f>IF(N570="sníž. přenesená",J570,0)</f>
        <v>0</v>
      </c>
      <c r="BI570" s="189">
        <f>IF(N570="nulová",J570,0)</f>
        <v>0</v>
      </c>
      <c r="BJ570" s="19" t="s">
        <v>84</v>
      </c>
      <c r="BK570" s="189">
        <f>ROUND(I570*H570,2)</f>
        <v>0</v>
      </c>
      <c r="BL570" s="19" t="s">
        <v>163</v>
      </c>
      <c r="BM570" s="188" t="s">
        <v>2261</v>
      </c>
    </row>
    <row r="571" spans="2:51" s="13" customFormat="1" ht="10">
      <c r="B571" s="190"/>
      <c r="C571" s="191"/>
      <c r="D571" s="192" t="s">
        <v>165</v>
      </c>
      <c r="E571" s="193" t="s">
        <v>19</v>
      </c>
      <c r="F571" s="194" t="s">
        <v>2136</v>
      </c>
      <c r="G571" s="191"/>
      <c r="H571" s="193" t="s">
        <v>19</v>
      </c>
      <c r="I571" s="195"/>
      <c r="J571" s="191"/>
      <c r="K571" s="191"/>
      <c r="L571" s="196"/>
      <c r="M571" s="197"/>
      <c r="N571" s="198"/>
      <c r="O571" s="198"/>
      <c r="P571" s="198"/>
      <c r="Q571" s="198"/>
      <c r="R571" s="198"/>
      <c r="S571" s="198"/>
      <c r="T571" s="199"/>
      <c r="AT571" s="200" t="s">
        <v>165</v>
      </c>
      <c r="AU571" s="200" t="s">
        <v>86</v>
      </c>
      <c r="AV571" s="13" t="s">
        <v>84</v>
      </c>
      <c r="AW571" s="13" t="s">
        <v>37</v>
      </c>
      <c r="AX571" s="13" t="s">
        <v>76</v>
      </c>
      <c r="AY571" s="200" t="s">
        <v>157</v>
      </c>
    </row>
    <row r="572" spans="2:51" s="14" customFormat="1" ht="10">
      <c r="B572" s="201"/>
      <c r="C572" s="202"/>
      <c r="D572" s="192" t="s">
        <v>165</v>
      </c>
      <c r="E572" s="203" t="s">
        <v>19</v>
      </c>
      <c r="F572" s="204" t="s">
        <v>84</v>
      </c>
      <c r="G572" s="202"/>
      <c r="H572" s="205">
        <v>1</v>
      </c>
      <c r="I572" s="206"/>
      <c r="J572" s="202"/>
      <c r="K572" s="202"/>
      <c r="L572" s="207"/>
      <c r="M572" s="208"/>
      <c r="N572" s="209"/>
      <c r="O572" s="209"/>
      <c r="P572" s="209"/>
      <c r="Q572" s="209"/>
      <c r="R572" s="209"/>
      <c r="S572" s="209"/>
      <c r="T572" s="210"/>
      <c r="AT572" s="211" t="s">
        <v>165</v>
      </c>
      <c r="AU572" s="211" t="s">
        <v>86</v>
      </c>
      <c r="AV572" s="14" t="s">
        <v>86</v>
      </c>
      <c r="AW572" s="14" t="s">
        <v>37</v>
      </c>
      <c r="AX572" s="14" t="s">
        <v>84</v>
      </c>
      <c r="AY572" s="211" t="s">
        <v>157</v>
      </c>
    </row>
    <row r="573" spans="1:65" s="2" customFormat="1" ht="22.25" customHeight="1">
      <c r="A573" s="36"/>
      <c r="B573" s="37"/>
      <c r="C573" s="239" t="s">
        <v>842</v>
      </c>
      <c r="D573" s="239" t="s">
        <v>311</v>
      </c>
      <c r="E573" s="240" t="s">
        <v>2262</v>
      </c>
      <c r="F573" s="241" t="s">
        <v>2263</v>
      </c>
      <c r="G573" s="242" t="s">
        <v>162</v>
      </c>
      <c r="H573" s="243">
        <v>1</v>
      </c>
      <c r="I573" s="244"/>
      <c r="J573" s="245">
        <f>ROUND(I573*H573,2)</f>
        <v>0</v>
      </c>
      <c r="K573" s="246"/>
      <c r="L573" s="247"/>
      <c r="M573" s="248" t="s">
        <v>19</v>
      </c>
      <c r="N573" s="249" t="s">
        <v>47</v>
      </c>
      <c r="O573" s="66"/>
      <c r="P573" s="186">
        <f>O573*H573</f>
        <v>0</v>
      </c>
      <c r="Q573" s="186">
        <v>0</v>
      </c>
      <c r="R573" s="186">
        <f>Q573*H573</f>
        <v>0</v>
      </c>
      <c r="S573" s="186">
        <v>0</v>
      </c>
      <c r="T573" s="187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8" t="s">
        <v>211</v>
      </c>
      <c r="AT573" s="188" t="s">
        <v>311</v>
      </c>
      <c r="AU573" s="188" t="s">
        <v>86</v>
      </c>
      <c r="AY573" s="19" t="s">
        <v>157</v>
      </c>
      <c r="BE573" s="189">
        <f>IF(N573="základní",J573,0)</f>
        <v>0</v>
      </c>
      <c r="BF573" s="189">
        <f>IF(N573="snížená",J573,0)</f>
        <v>0</v>
      </c>
      <c r="BG573" s="189">
        <f>IF(N573="zákl. přenesená",J573,0)</f>
        <v>0</v>
      </c>
      <c r="BH573" s="189">
        <f>IF(N573="sníž. přenesená",J573,0)</f>
        <v>0</v>
      </c>
      <c r="BI573" s="189">
        <f>IF(N573="nulová",J573,0)</f>
        <v>0</v>
      </c>
      <c r="BJ573" s="19" t="s">
        <v>84</v>
      </c>
      <c r="BK573" s="189">
        <f>ROUND(I573*H573,2)</f>
        <v>0</v>
      </c>
      <c r="BL573" s="19" t="s">
        <v>163</v>
      </c>
      <c r="BM573" s="188" t="s">
        <v>2264</v>
      </c>
    </row>
    <row r="574" spans="2:51" s="13" customFormat="1" ht="10">
      <c r="B574" s="190"/>
      <c r="C574" s="191"/>
      <c r="D574" s="192" t="s">
        <v>165</v>
      </c>
      <c r="E574" s="193" t="s">
        <v>19</v>
      </c>
      <c r="F574" s="194" t="s">
        <v>2136</v>
      </c>
      <c r="G574" s="191"/>
      <c r="H574" s="193" t="s">
        <v>19</v>
      </c>
      <c r="I574" s="195"/>
      <c r="J574" s="191"/>
      <c r="K574" s="191"/>
      <c r="L574" s="196"/>
      <c r="M574" s="197"/>
      <c r="N574" s="198"/>
      <c r="O574" s="198"/>
      <c r="P574" s="198"/>
      <c r="Q574" s="198"/>
      <c r="R574" s="198"/>
      <c r="S574" s="198"/>
      <c r="T574" s="199"/>
      <c r="AT574" s="200" t="s">
        <v>165</v>
      </c>
      <c r="AU574" s="200" t="s">
        <v>86</v>
      </c>
      <c r="AV574" s="13" t="s">
        <v>84</v>
      </c>
      <c r="AW574" s="13" t="s">
        <v>37</v>
      </c>
      <c r="AX574" s="13" t="s">
        <v>76</v>
      </c>
      <c r="AY574" s="200" t="s">
        <v>157</v>
      </c>
    </row>
    <row r="575" spans="2:51" s="14" customFormat="1" ht="10">
      <c r="B575" s="201"/>
      <c r="C575" s="202"/>
      <c r="D575" s="192" t="s">
        <v>165</v>
      </c>
      <c r="E575" s="203" t="s">
        <v>19</v>
      </c>
      <c r="F575" s="204" t="s">
        <v>84</v>
      </c>
      <c r="G575" s="202"/>
      <c r="H575" s="205">
        <v>1</v>
      </c>
      <c r="I575" s="206"/>
      <c r="J575" s="202"/>
      <c r="K575" s="202"/>
      <c r="L575" s="207"/>
      <c r="M575" s="208"/>
      <c r="N575" s="209"/>
      <c r="O575" s="209"/>
      <c r="P575" s="209"/>
      <c r="Q575" s="209"/>
      <c r="R575" s="209"/>
      <c r="S575" s="209"/>
      <c r="T575" s="210"/>
      <c r="AT575" s="211" t="s">
        <v>165</v>
      </c>
      <c r="AU575" s="211" t="s">
        <v>86</v>
      </c>
      <c r="AV575" s="14" t="s">
        <v>86</v>
      </c>
      <c r="AW575" s="14" t="s">
        <v>37</v>
      </c>
      <c r="AX575" s="14" t="s">
        <v>84</v>
      </c>
      <c r="AY575" s="211" t="s">
        <v>157</v>
      </c>
    </row>
    <row r="576" spans="1:65" s="2" customFormat="1" ht="14.4" customHeight="1">
      <c r="A576" s="36"/>
      <c r="B576" s="37"/>
      <c r="C576" s="239" t="s">
        <v>848</v>
      </c>
      <c r="D576" s="239" t="s">
        <v>311</v>
      </c>
      <c r="E576" s="240" t="s">
        <v>2265</v>
      </c>
      <c r="F576" s="241" t="s">
        <v>2266</v>
      </c>
      <c r="G576" s="242" t="s">
        <v>162</v>
      </c>
      <c r="H576" s="243">
        <v>1</v>
      </c>
      <c r="I576" s="244"/>
      <c r="J576" s="245">
        <f>ROUND(I576*H576,2)</f>
        <v>0</v>
      </c>
      <c r="K576" s="246"/>
      <c r="L576" s="247"/>
      <c r="M576" s="248" t="s">
        <v>19</v>
      </c>
      <c r="N576" s="249" t="s">
        <v>47</v>
      </c>
      <c r="O576" s="66"/>
      <c r="P576" s="186">
        <f>O576*H576</f>
        <v>0</v>
      </c>
      <c r="Q576" s="186">
        <v>0</v>
      </c>
      <c r="R576" s="186">
        <f>Q576*H576</f>
        <v>0</v>
      </c>
      <c r="S576" s="186">
        <v>0</v>
      </c>
      <c r="T576" s="187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88" t="s">
        <v>211</v>
      </c>
      <c r="AT576" s="188" t="s">
        <v>311</v>
      </c>
      <c r="AU576" s="188" t="s">
        <v>86</v>
      </c>
      <c r="AY576" s="19" t="s">
        <v>157</v>
      </c>
      <c r="BE576" s="189">
        <f>IF(N576="základní",J576,0)</f>
        <v>0</v>
      </c>
      <c r="BF576" s="189">
        <f>IF(N576="snížená",J576,0)</f>
        <v>0</v>
      </c>
      <c r="BG576" s="189">
        <f>IF(N576="zákl. přenesená",J576,0)</f>
        <v>0</v>
      </c>
      <c r="BH576" s="189">
        <f>IF(N576="sníž. přenesená",J576,0)</f>
        <v>0</v>
      </c>
      <c r="BI576" s="189">
        <f>IF(N576="nulová",J576,0)</f>
        <v>0</v>
      </c>
      <c r="BJ576" s="19" t="s">
        <v>84</v>
      </c>
      <c r="BK576" s="189">
        <f>ROUND(I576*H576,2)</f>
        <v>0</v>
      </c>
      <c r="BL576" s="19" t="s">
        <v>163</v>
      </c>
      <c r="BM576" s="188" t="s">
        <v>2267</v>
      </c>
    </row>
    <row r="577" spans="2:51" s="13" customFormat="1" ht="10">
      <c r="B577" s="190"/>
      <c r="C577" s="191"/>
      <c r="D577" s="192" t="s">
        <v>165</v>
      </c>
      <c r="E577" s="193" t="s">
        <v>19</v>
      </c>
      <c r="F577" s="194" t="s">
        <v>2136</v>
      </c>
      <c r="G577" s="191"/>
      <c r="H577" s="193" t="s">
        <v>19</v>
      </c>
      <c r="I577" s="195"/>
      <c r="J577" s="191"/>
      <c r="K577" s="191"/>
      <c r="L577" s="196"/>
      <c r="M577" s="197"/>
      <c r="N577" s="198"/>
      <c r="O577" s="198"/>
      <c r="P577" s="198"/>
      <c r="Q577" s="198"/>
      <c r="R577" s="198"/>
      <c r="S577" s="198"/>
      <c r="T577" s="199"/>
      <c r="AT577" s="200" t="s">
        <v>165</v>
      </c>
      <c r="AU577" s="200" t="s">
        <v>86</v>
      </c>
      <c r="AV577" s="13" t="s">
        <v>84</v>
      </c>
      <c r="AW577" s="13" t="s">
        <v>37</v>
      </c>
      <c r="AX577" s="13" t="s">
        <v>76</v>
      </c>
      <c r="AY577" s="200" t="s">
        <v>157</v>
      </c>
    </row>
    <row r="578" spans="2:51" s="14" customFormat="1" ht="10">
      <c r="B578" s="201"/>
      <c r="C578" s="202"/>
      <c r="D578" s="192" t="s">
        <v>165</v>
      </c>
      <c r="E578" s="203" t="s">
        <v>19</v>
      </c>
      <c r="F578" s="204" t="s">
        <v>84</v>
      </c>
      <c r="G578" s="202"/>
      <c r="H578" s="205">
        <v>1</v>
      </c>
      <c r="I578" s="206"/>
      <c r="J578" s="202"/>
      <c r="K578" s="202"/>
      <c r="L578" s="207"/>
      <c r="M578" s="208"/>
      <c r="N578" s="209"/>
      <c r="O578" s="209"/>
      <c r="P578" s="209"/>
      <c r="Q578" s="209"/>
      <c r="R578" s="209"/>
      <c r="S578" s="209"/>
      <c r="T578" s="210"/>
      <c r="AT578" s="211" t="s">
        <v>165</v>
      </c>
      <c r="AU578" s="211" t="s">
        <v>86</v>
      </c>
      <c r="AV578" s="14" t="s">
        <v>86</v>
      </c>
      <c r="AW578" s="14" t="s">
        <v>37</v>
      </c>
      <c r="AX578" s="14" t="s">
        <v>84</v>
      </c>
      <c r="AY578" s="211" t="s">
        <v>157</v>
      </c>
    </row>
    <row r="579" spans="1:65" s="2" customFormat="1" ht="14.4" customHeight="1">
      <c r="A579" s="36"/>
      <c r="B579" s="37"/>
      <c r="C579" s="239" t="s">
        <v>855</v>
      </c>
      <c r="D579" s="239" t="s">
        <v>311</v>
      </c>
      <c r="E579" s="240" t="s">
        <v>2268</v>
      </c>
      <c r="F579" s="241" t="s">
        <v>2269</v>
      </c>
      <c r="G579" s="242" t="s">
        <v>162</v>
      </c>
      <c r="H579" s="243">
        <v>6</v>
      </c>
      <c r="I579" s="244"/>
      <c r="J579" s="245">
        <f>ROUND(I579*H579,2)</f>
        <v>0</v>
      </c>
      <c r="K579" s="246"/>
      <c r="L579" s="247"/>
      <c r="M579" s="248" t="s">
        <v>19</v>
      </c>
      <c r="N579" s="249" t="s">
        <v>47</v>
      </c>
      <c r="O579" s="66"/>
      <c r="P579" s="186">
        <f>O579*H579</f>
        <v>0</v>
      </c>
      <c r="Q579" s="186">
        <v>0</v>
      </c>
      <c r="R579" s="186">
        <f>Q579*H579</f>
        <v>0</v>
      </c>
      <c r="S579" s="186">
        <v>0</v>
      </c>
      <c r="T579" s="187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188" t="s">
        <v>211</v>
      </c>
      <c r="AT579" s="188" t="s">
        <v>311</v>
      </c>
      <c r="AU579" s="188" t="s">
        <v>86</v>
      </c>
      <c r="AY579" s="19" t="s">
        <v>157</v>
      </c>
      <c r="BE579" s="189">
        <f>IF(N579="základní",J579,0)</f>
        <v>0</v>
      </c>
      <c r="BF579" s="189">
        <f>IF(N579="snížená",J579,0)</f>
        <v>0</v>
      </c>
      <c r="BG579" s="189">
        <f>IF(N579="zákl. přenesená",J579,0)</f>
        <v>0</v>
      </c>
      <c r="BH579" s="189">
        <f>IF(N579="sníž. přenesená",J579,0)</f>
        <v>0</v>
      </c>
      <c r="BI579" s="189">
        <f>IF(N579="nulová",J579,0)</f>
        <v>0</v>
      </c>
      <c r="BJ579" s="19" t="s">
        <v>84</v>
      </c>
      <c r="BK579" s="189">
        <f>ROUND(I579*H579,2)</f>
        <v>0</v>
      </c>
      <c r="BL579" s="19" t="s">
        <v>163</v>
      </c>
      <c r="BM579" s="188" t="s">
        <v>2270</v>
      </c>
    </row>
    <row r="580" spans="2:51" s="13" customFormat="1" ht="10">
      <c r="B580" s="190"/>
      <c r="C580" s="191"/>
      <c r="D580" s="192" t="s">
        <v>165</v>
      </c>
      <c r="E580" s="193" t="s">
        <v>19</v>
      </c>
      <c r="F580" s="194" t="s">
        <v>2136</v>
      </c>
      <c r="G580" s="191"/>
      <c r="H580" s="193" t="s">
        <v>19</v>
      </c>
      <c r="I580" s="195"/>
      <c r="J580" s="191"/>
      <c r="K580" s="191"/>
      <c r="L580" s="196"/>
      <c r="M580" s="197"/>
      <c r="N580" s="198"/>
      <c r="O580" s="198"/>
      <c r="P580" s="198"/>
      <c r="Q580" s="198"/>
      <c r="R580" s="198"/>
      <c r="S580" s="198"/>
      <c r="T580" s="199"/>
      <c r="AT580" s="200" t="s">
        <v>165</v>
      </c>
      <c r="AU580" s="200" t="s">
        <v>86</v>
      </c>
      <c r="AV580" s="13" t="s">
        <v>84</v>
      </c>
      <c r="AW580" s="13" t="s">
        <v>37</v>
      </c>
      <c r="AX580" s="13" t="s">
        <v>76</v>
      </c>
      <c r="AY580" s="200" t="s">
        <v>157</v>
      </c>
    </row>
    <row r="581" spans="2:51" s="14" customFormat="1" ht="10">
      <c r="B581" s="201"/>
      <c r="C581" s="202"/>
      <c r="D581" s="192" t="s">
        <v>165</v>
      </c>
      <c r="E581" s="203" t="s">
        <v>19</v>
      </c>
      <c r="F581" s="204" t="s">
        <v>196</v>
      </c>
      <c r="G581" s="202"/>
      <c r="H581" s="205">
        <v>6</v>
      </c>
      <c r="I581" s="206"/>
      <c r="J581" s="202"/>
      <c r="K581" s="202"/>
      <c r="L581" s="207"/>
      <c r="M581" s="208"/>
      <c r="N581" s="209"/>
      <c r="O581" s="209"/>
      <c r="P581" s="209"/>
      <c r="Q581" s="209"/>
      <c r="R581" s="209"/>
      <c r="S581" s="209"/>
      <c r="T581" s="210"/>
      <c r="AT581" s="211" t="s">
        <v>165</v>
      </c>
      <c r="AU581" s="211" t="s">
        <v>86</v>
      </c>
      <c r="AV581" s="14" t="s">
        <v>86</v>
      </c>
      <c r="AW581" s="14" t="s">
        <v>37</v>
      </c>
      <c r="AX581" s="14" t="s">
        <v>84</v>
      </c>
      <c r="AY581" s="211" t="s">
        <v>157</v>
      </c>
    </row>
    <row r="582" spans="1:65" s="2" customFormat="1" ht="14.4" customHeight="1">
      <c r="A582" s="36"/>
      <c r="B582" s="37"/>
      <c r="C582" s="239" t="s">
        <v>862</v>
      </c>
      <c r="D582" s="239" t="s">
        <v>311</v>
      </c>
      <c r="E582" s="240" t="s">
        <v>2271</v>
      </c>
      <c r="F582" s="241" t="s">
        <v>2272</v>
      </c>
      <c r="G582" s="242" t="s">
        <v>162</v>
      </c>
      <c r="H582" s="243">
        <v>1</v>
      </c>
      <c r="I582" s="244"/>
      <c r="J582" s="245">
        <f>ROUND(I582*H582,2)</f>
        <v>0</v>
      </c>
      <c r="K582" s="246"/>
      <c r="L582" s="247"/>
      <c r="M582" s="248" t="s">
        <v>19</v>
      </c>
      <c r="N582" s="249" t="s">
        <v>47</v>
      </c>
      <c r="O582" s="66"/>
      <c r="P582" s="186">
        <f>O582*H582</f>
        <v>0</v>
      </c>
      <c r="Q582" s="186">
        <v>0</v>
      </c>
      <c r="R582" s="186">
        <f>Q582*H582</f>
        <v>0</v>
      </c>
      <c r="S582" s="186">
        <v>0</v>
      </c>
      <c r="T582" s="187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8" t="s">
        <v>211</v>
      </c>
      <c r="AT582" s="188" t="s">
        <v>311</v>
      </c>
      <c r="AU582" s="188" t="s">
        <v>86</v>
      </c>
      <c r="AY582" s="19" t="s">
        <v>157</v>
      </c>
      <c r="BE582" s="189">
        <f>IF(N582="základní",J582,0)</f>
        <v>0</v>
      </c>
      <c r="BF582" s="189">
        <f>IF(N582="snížená",J582,0)</f>
        <v>0</v>
      </c>
      <c r="BG582" s="189">
        <f>IF(N582="zákl. přenesená",J582,0)</f>
        <v>0</v>
      </c>
      <c r="BH582" s="189">
        <f>IF(N582="sníž. přenesená",J582,0)</f>
        <v>0</v>
      </c>
      <c r="BI582" s="189">
        <f>IF(N582="nulová",J582,0)</f>
        <v>0</v>
      </c>
      <c r="BJ582" s="19" t="s">
        <v>84</v>
      </c>
      <c r="BK582" s="189">
        <f>ROUND(I582*H582,2)</f>
        <v>0</v>
      </c>
      <c r="BL582" s="19" t="s">
        <v>163</v>
      </c>
      <c r="BM582" s="188" t="s">
        <v>2273</v>
      </c>
    </row>
    <row r="583" spans="2:51" s="13" customFormat="1" ht="10">
      <c r="B583" s="190"/>
      <c r="C583" s="191"/>
      <c r="D583" s="192" t="s">
        <v>165</v>
      </c>
      <c r="E583" s="193" t="s">
        <v>19</v>
      </c>
      <c r="F583" s="194" t="s">
        <v>2136</v>
      </c>
      <c r="G583" s="191"/>
      <c r="H583" s="193" t="s">
        <v>19</v>
      </c>
      <c r="I583" s="195"/>
      <c r="J583" s="191"/>
      <c r="K583" s="191"/>
      <c r="L583" s="196"/>
      <c r="M583" s="197"/>
      <c r="N583" s="198"/>
      <c r="O583" s="198"/>
      <c r="P583" s="198"/>
      <c r="Q583" s="198"/>
      <c r="R583" s="198"/>
      <c r="S583" s="198"/>
      <c r="T583" s="199"/>
      <c r="AT583" s="200" t="s">
        <v>165</v>
      </c>
      <c r="AU583" s="200" t="s">
        <v>86</v>
      </c>
      <c r="AV583" s="13" t="s">
        <v>84</v>
      </c>
      <c r="AW583" s="13" t="s">
        <v>37</v>
      </c>
      <c r="AX583" s="13" t="s">
        <v>76</v>
      </c>
      <c r="AY583" s="200" t="s">
        <v>157</v>
      </c>
    </row>
    <row r="584" spans="2:51" s="14" customFormat="1" ht="10">
      <c r="B584" s="201"/>
      <c r="C584" s="202"/>
      <c r="D584" s="192" t="s">
        <v>165</v>
      </c>
      <c r="E584" s="203" t="s">
        <v>19</v>
      </c>
      <c r="F584" s="204" t="s">
        <v>84</v>
      </c>
      <c r="G584" s="202"/>
      <c r="H584" s="205">
        <v>1</v>
      </c>
      <c r="I584" s="206"/>
      <c r="J584" s="202"/>
      <c r="K584" s="202"/>
      <c r="L584" s="207"/>
      <c r="M584" s="208"/>
      <c r="N584" s="209"/>
      <c r="O584" s="209"/>
      <c r="P584" s="209"/>
      <c r="Q584" s="209"/>
      <c r="R584" s="209"/>
      <c r="S584" s="209"/>
      <c r="T584" s="210"/>
      <c r="AT584" s="211" t="s">
        <v>165</v>
      </c>
      <c r="AU584" s="211" t="s">
        <v>86</v>
      </c>
      <c r="AV584" s="14" t="s">
        <v>86</v>
      </c>
      <c r="AW584" s="14" t="s">
        <v>37</v>
      </c>
      <c r="AX584" s="14" t="s">
        <v>84</v>
      </c>
      <c r="AY584" s="211" t="s">
        <v>157</v>
      </c>
    </row>
    <row r="585" spans="1:65" s="2" customFormat="1" ht="14.4" customHeight="1">
      <c r="A585" s="36"/>
      <c r="B585" s="37"/>
      <c r="C585" s="239" t="s">
        <v>869</v>
      </c>
      <c r="D585" s="239" t="s">
        <v>311</v>
      </c>
      <c r="E585" s="240" t="s">
        <v>2274</v>
      </c>
      <c r="F585" s="241" t="s">
        <v>2275</v>
      </c>
      <c r="G585" s="242" t="s">
        <v>162</v>
      </c>
      <c r="H585" s="243">
        <v>1</v>
      </c>
      <c r="I585" s="244"/>
      <c r="J585" s="245">
        <f>ROUND(I585*H585,2)</f>
        <v>0</v>
      </c>
      <c r="K585" s="246"/>
      <c r="L585" s="247"/>
      <c r="M585" s="248" t="s">
        <v>19</v>
      </c>
      <c r="N585" s="249" t="s">
        <v>47</v>
      </c>
      <c r="O585" s="66"/>
      <c r="P585" s="186">
        <f>O585*H585</f>
        <v>0</v>
      </c>
      <c r="Q585" s="186">
        <v>0</v>
      </c>
      <c r="R585" s="186">
        <f>Q585*H585</f>
        <v>0</v>
      </c>
      <c r="S585" s="186">
        <v>0</v>
      </c>
      <c r="T585" s="187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88" t="s">
        <v>211</v>
      </c>
      <c r="AT585" s="188" t="s">
        <v>311</v>
      </c>
      <c r="AU585" s="188" t="s">
        <v>86</v>
      </c>
      <c r="AY585" s="19" t="s">
        <v>157</v>
      </c>
      <c r="BE585" s="189">
        <f>IF(N585="základní",J585,0)</f>
        <v>0</v>
      </c>
      <c r="BF585" s="189">
        <f>IF(N585="snížená",J585,0)</f>
        <v>0</v>
      </c>
      <c r="BG585" s="189">
        <f>IF(N585="zákl. přenesená",J585,0)</f>
        <v>0</v>
      </c>
      <c r="BH585" s="189">
        <f>IF(N585="sníž. přenesená",J585,0)</f>
        <v>0</v>
      </c>
      <c r="BI585" s="189">
        <f>IF(N585="nulová",J585,0)</f>
        <v>0</v>
      </c>
      <c r="BJ585" s="19" t="s">
        <v>84</v>
      </c>
      <c r="BK585" s="189">
        <f>ROUND(I585*H585,2)</f>
        <v>0</v>
      </c>
      <c r="BL585" s="19" t="s">
        <v>163</v>
      </c>
      <c r="BM585" s="188" t="s">
        <v>2276</v>
      </c>
    </row>
    <row r="586" spans="2:51" s="13" customFormat="1" ht="10">
      <c r="B586" s="190"/>
      <c r="C586" s="191"/>
      <c r="D586" s="192" t="s">
        <v>165</v>
      </c>
      <c r="E586" s="193" t="s">
        <v>19</v>
      </c>
      <c r="F586" s="194" t="s">
        <v>2136</v>
      </c>
      <c r="G586" s="191"/>
      <c r="H586" s="193" t="s">
        <v>19</v>
      </c>
      <c r="I586" s="195"/>
      <c r="J586" s="191"/>
      <c r="K586" s="191"/>
      <c r="L586" s="196"/>
      <c r="M586" s="197"/>
      <c r="N586" s="198"/>
      <c r="O586" s="198"/>
      <c r="P586" s="198"/>
      <c r="Q586" s="198"/>
      <c r="R586" s="198"/>
      <c r="S586" s="198"/>
      <c r="T586" s="199"/>
      <c r="AT586" s="200" t="s">
        <v>165</v>
      </c>
      <c r="AU586" s="200" t="s">
        <v>86</v>
      </c>
      <c r="AV586" s="13" t="s">
        <v>84</v>
      </c>
      <c r="AW586" s="13" t="s">
        <v>37</v>
      </c>
      <c r="AX586" s="13" t="s">
        <v>76</v>
      </c>
      <c r="AY586" s="200" t="s">
        <v>157</v>
      </c>
    </row>
    <row r="587" spans="2:51" s="14" customFormat="1" ht="10">
      <c r="B587" s="201"/>
      <c r="C587" s="202"/>
      <c r="D587" s="192" t="s">
        <v>165</v>
      </c>
      <c r="E587" s="203" t="s">
        <v>19</v>
      </c>
      <c r="F587" s="204" t="s">
        <v>84</v>
      </c>
      <c r="G587" s="202"/>
      <c r="H587" s="205">
        <v>1</v>
      </c>
      <c r="I587" s="206"/>
      <c r="J587" s="202"/>
      <c r="K587" s="202"/>
      <c r="L587" s="207"/>
      <c r="M587" s="208"/>
      <c r="N587" s="209"/>
      <c r="O587" s="209"/>
      <c r="P587" s="209"/>
      <c r="Q587" s="209"/>
      <c r="R587" s="209"/>
      <c r="S587" s="209"/>
      <c r="T587" s="210"/>
      <c r="AT587" s="211" t="s">
        <v>165</v>
      </c>
      <c r="AU587" s="211" t="s">
        <v>86</v>
      </c>
      <c r="AV587" s="14" t="s">
        <v>86</v>
      </c>
      <c r="AW587" s="14" t="s">
        <v>37</v>
      </c>
      <c r="AX587" s="14" t="s">
        <v>84</v>
      </c>
      <c r="AY587" s="211" t="s">
        <v>157</v>
      </c>
    </row>
    <row r="588" spans="1:65" s="2" customFormat="1" ht="22.25" customHeight="1">
      <c r="A588" s="36"/>
      <c r="B588" s="37"/>
      <c r="C588" s="239" t="s">
        <v>874</v>
      </c>
      <c r="D588" s="239" t="s">
        <v>311</v>
      </c>
      <c r="E588" s="240" t="s">
        <v>2277</v>
      </c>
      <c r="F588" s="241" t="s">
        <v>2278</v>
      </c>
      <c r="G588" s="242" t="s">
        <v>162</v>
      </c>
      <c r="H588" s="243">
        <v>1</v>
      </c>
      <c r="I588" s="244"/>
      <c r="J588" s="245">
        <f>ROUND(I588*H588,2)</f>
        <v>0</v>
      </c>
      <c r="K588" s="246"/>
      <c r="L588" s="247"/>
      <c r="M588" s="248" t="s">
        <v>19</v>
      </c>
      <c r="N588" s="249" t="s">
        <v>47</v>
      </c>
      <c r="O588" s="66"/>
      <c r="P588" s="186">
        <f>O588*H588</f>
        <v>0</v>
      </c>
      <c r="Q588" s="186">
        <v>0</v>
      </c>
      <c r="R588" s="186">
        <f>Q588*H588</f>
        <v>0</v>
      </c>
      <c r="S588" s="186">
        <v>0</v>
      </c>
      <c r="T588" s="187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188" t="s">
        <v>211</v>
      </c>
      <c r="AT588" s="188" t="s">
        <v>311</v>
      </c>
      <c r="AU588" s="188" t="s">
        <v>86</v>
      </c>
      <c r="AY588" s="19" t="s">
        <v>157</v>
      </c>
      <c r="BE588" s="189">
        <f>IF(N588="základní",J588,0)</f>
        <v>0</v>
      </c>
      <c r="BF588" s="189">
        <f>IF(N588="snížená",J588,0)</f>
        <v>0</v>
      </c>
      <c r="BG588" s="189">
        <f>IF(N588="zákl. přenesená",J588,0)</f>
        <v>0</v>
      </c>
      <c r="BH588" s="189">
        <f>IF(N588="sníž. přenesená",J588,0)</f>
        <v>0</v>
      </c>
      <c r="BI588" s="189">
        <f>IF(N588="nulová",J588,0)</f>
        <v>0</v>
      </c>
      <c r="BJ588" s="19" t="s">
        <v>84</v>
      </c>
      <c r="BK588" s="189">
        <f>ROUND(I588*H588,2)</f>
        <v>0</v>
      </c>
      <c r="BL588" s="19" t="s">
        <v>163</v>
      </c>
      <c r="BM588" s="188" t="s">
        <v>2279</v>
      </c>
    </row>
    <row r="589" spans="2:51" s="13" customFormat="1" ht="10">
      <c r="B589" s="190"/>
      <c r="C589" s="191"/>
      <c r="D589" s="192" t="s">
        <v>165</v>
      </c>
      <c r="E589" s="193" t="s">
        <v>19</v>
      </c>
      <c r="F589" s="194" t="s">
        <v>2136</v>
      </c>
      <c r="G589" s="191"/>
      <c r="H589" s="193" t="s">
        <v>19</v>
      </c>
      <c r="I589" s="195"/>
      <c r="J589" s="191"/>
      <c r="K589" s="191"/>
      <c r="L589" s="196"/>
      <c r="M589" s="197"/>
      <c r="N589" s="198"/>
      <c r="O589" s="198"/>
      <c r="P589" s="198"/>
      <c r="Q589" s="198"/>
      <c r="R589" s="198"/>
      <c r="S589" s="198"/>
      <c r="T589" s="199"/>
      <c r="AT589" s="200" t="s">
        <v>165</v>
      </c>
      <c r="AU589" s="200" t="s">
        <v>86</v>
      </c>
      <c r="AV589" s="13" t="s">
        <v>84</v>
      </c>
      <c r="AW589" s="13" t="s">
        <v>37</v>
      </c>
      <c r="AX589" s="13" t="s">
        <v>76</v>
      </c>
      <c r="AY589" s="200" t="s">
        <v>157</v>
      </c>
    </row>
    <row r="590" spans="2:51" s="14" customFormat="1" ht="10">
      <c r="B590" s="201"/>
      <c r="C590" s="202"/>
      <c r="D590" s="192" t="s">
        <v>165</v>
      </c>
      <c r="E590" s="203" t="s">
        <v>19</v>
      </c>
      <c r="F590" s="204" t="s">
        <v>84</v>
      </c>
      <c r="G590" s="202"/>
      <c r="H590" s="205">
        <v>1</v>
      </c>
      <c r="I590" s="206"/>
      <c r="J590" s="202"/>
      <c r="K590" s="202"/>
      <c r="L590" s="207"/>
      <c r="M590" s="208"/>
      <c r="N590" s="209"/>
      <c r="O590" s="209"/>
      <c r="P590" s="209"/>
      <c r="Q590" s="209"/>
      <c r="R590" s="209"/>
      <c r="S590" s="209"/>
      <c r="T590" s="210"/>
      <c r="AT590" s="211" t="s">
        <v>165</v>
      </c>
      <c r="AU590" s="211" t="s">
        <v>86</v>
      </c>
      <c r="AV590" s="14" t="s">
        <v>86</v>
      </c>
      <c r="AW590" s="14" t="s">
        <v>37</v>
      </c>
      <c r="AX590" s="14" t="s">
        <v>84</v>
      </c>
      <c r="AY590" s="211" t="s">
        <v>157</v>
      </c>
    </row>
    <row r="591" spans="1:65" s="2" customFormat="1" ht="22.25" customHeight="1">
      <c r="A591" s="36"/>
      <c r="B591" s="37"/>
      <c r="C591" s="239" t="s">
        <v>880</v>
      </c>
      <c r="D591" s="239" t="s">
        <v>311</v>
      </c>
      <c r="E591" s="240" t="s">
        <v>2280</v>
      </c>
      <c r="F591" s="241" t="s">
        <v>2281</v>
      </c>
      <c r="G591" s="242" t="s">
        <v>162</v>
      </c>
      <c r="H591" s="243">
        <v>1</v>
      </c>
      <c r="I591" s="244"/>
      <c r="J591" s="245">
        <f>ROUND(I591*H591,2)</f>
        <v>0</v>
      </c>
      <c r="K591" s="246"/>
      <c r="L591" s="247"/>
      <c r="M591" s="248" t="s">
        <v>19</v>
      </c>
      <c r="N591" s="249" t="s">
        <v>47</v>
      </c>
      <c r="O591" s="66"/>
      <c r="P591" s="186">
        <f>O591*H591</f>
        <v>0</v>
      </c>
      <c r="Q591" s="186">
        <v>0</v>
      </c>
      <c r="R591" s="186">
        <f>Q591*H591</f>
        <v>0</v>
      </c>
      <c r="S591" s="186">
        <v>0</v>
      </c>
      <c r="T591" s="187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88" t="s">
        <v>211</v>
      </c>
      <c r="AT591" s="188" t="s">
        <v>311</v>
      </c>
      <c r="AU591" s="188" t="s">
        <v>86</v>
      </c>
      <c r="AY591" s="19" t="s">
        <v>157</v>
      </c>
      <c r="BE591" s="189">
        <f>IF(N591="základní",J591,0)</f>
        <v>0</v>
      </c>
      <c r="BF591" s="189">
        <f>IF(N591="snížená",J591,0)</f>
        <v>0</v>
      </c>
      <c r="BG591" s="189">
        <f>IF(N591="zákl. přenesená",J591,0)</f>
        <v>0</v>
      </c>
      <c r="BH591" s="189">
        <f>IF(N591="sníž. přenesená",J591,0)</f>
        <v>0</v>
      </c>
      <c r="BI591" s="189">
        <f>IF(N591="nulová",J591,0)</f>
        <v>0</v>
      </c>
      <c r="BJ591" s="19" t="s">
        <v>84</v>
      </c>
      <c r="BK591" s="189">
        <f>ROUND(I591*H591,2)</f>
        <v>0</v>
      </c>
      <c r="BL591" s="19" t="s">
        <v>163</v>
      </c>
      <c r="BM591" s="188" t="s">
        <v>2282</v>
      </c>
    </row>
    <row r="592" spans="2:51" s="13" customFormat="1" ht="10">
      <c r="B592" s="190"/>
      <c r="C592" s="191"/>
      <c r="D592" s="192" t="s">
        <v>165</v>
      </c>
      <c r="E592" s="193" t="s">
        <v>19</v>
      </c>
      <c r="F592" s="194" t="s">
        <v>2136</v>
      </c>
      <c r="G592" s="191"/>
      <c r="H592" s="193" t="s">
        <v>19</v>
      </c>
      <c r="I592" s="195"/>
      <c r="J592" s="191"/>
      <c r="K592" s="191"/>
      <c r="L592" s="196"/>
      <c r="M592" s="197"/>
      <c r="N592" s="198"/>
      <c r="O592" s="198"/>
      <c r="P592" s="198"/>
      <c r="Q592" s="198"/>
      <c r="R592" s="198"/>
      <c r="S592" s="198"/>
      <c r="T592" s="199"/>
      <c r="AT592" s="200" t="s">
        <v>165</v>
      </c>
      <c r="AU592" s="200" t="s">
        <v>86</v>
      </c>
      <c r="AV592" s="13" t="s">
        <v>84</v>
      </c>
      <c r="AW592" s="13" t="s">
        <v>37</v>
      </c>
      <c r="AX592" s="13" t="s">
        <v>76</v>
      </c>
      <c r="AY592" s="200" t="s">
        <v>157</v>
      </c>
    </row>
    <row r="593" spans="2:51" s="14" customFormat="1" ht="10">
      <c r="B593" s="201"/>
      <c r="C593" s="202"/>
      <c r="D593" s="192" t="s">
        <v>165</v>
      </c>
      <c r="E593" s="203" t="s">
        <v>19</v>
      </c>
      <c r="F593" s="204" t="s">
        <v>84</v>
      </c>
      <c r="G593" s="202"/>
      <c r="H593" s="205">
        <v>1</v>
      </c>
      <c r="I593" s="206"/>
      <c r="J593" s="202"/>
      <c r="K593" s="202"/>
      <c r="L593" s="207"/>
      <c r="M593" s="208"/>
      <c r="N593" s="209"/>
      <c r="O593" s="209"/>
      <c r="P593" s="209"/>
      <c r="Q593" s="209"/>
      <c r="R593" s="209"/>
      <c r="S593" s="209"/>
      <c r="T593" s="210"/>
      <c r="AT593" s="211" t="s">
        <v>165</v>
      </c>
      <c r="AU593" s="211" t="s">
        <v>86</v>
      </c>
      <c r="AV593" s="14" t="s">
        <v>86</v>
      </c>
      <c r="AW593" s="14" t="s">
        <v>37</v>
      </c>
      <c r="AX593" s="14" t="s">
        <v>84</v>
      </c>
      <c r="AY593" s="211" t="s">
        <v>157</v>
      </c>
    </row>
    <row r="594" spans="1:65" s="2" customFormat="1" ht="34.75" customHeight="1">
      <c r="A594" s="36"/>
      <c r="B594" s="37"/>
      <c r="C594" s="239" t="s">
        <v>892</v>
      </c>
      <c r="D594" s="239" t="s">
        <v>311</v>
      </c>
      <c r="E594" s="240" t="s">
        <v>2283</v>
      </c>
      <c r="F594" s="241" t="s">
        <v>2284</v>
      </c>
      <c r="G594" s="242" t="s">
        <v>162</v>
      </c>
      <c r="H594" s="243">
        <v>1</v>
      </c>
      <c r="I594" s="244"/>
      <c r="J594" s="245">
        <f>ROUND(I594*H594,2)</f>
        <v>0</v>
      </c>
      <c r="K594" s="246"/>
      <c r="L594" s="247"/>
      <c r="M594" s="248" t="s">
        <v>19</v>
      </c>
      <c r="N594" s="249" t="s">
        <v>47</v>
      </c>
      <c r="O594" s="66"/>
      <c r="P594" s="186">
        <f>O594*H594</f>
        <v>0</v>
      </c>
      <c r="Q594" s="186">
        <v>0</v>
      </c>
      <c r="R594" s="186">
        <f>Q594*H594</f>
        <v>0</v>
      </c>
      <c r="S594" s="186">
        <v>0</v>
      </c>
      <c r="T594" s="187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188" t="s">
        <v>211</v>
      </c>
      <c r="AT594" s="188" t="s">
        <v>311</v>
      </c>
      <c r="AU594" s="188" t="s">
        <v>86</v>
      </c>
      <c r="AY594" s="19" t="s">
        <v>157</v>
      </c>
      <c r="BE594" s="189">
        <f>IF(N594="základní",J594,0)</f>
        <v>0</v>
      </c>
      <c r="BF594" s="189">
        <f>IF(N594="snížená",J594,0)</f>
        <v>0</v>
      </c>
      <c r="BG594" s="189">
        <f>IF(N594="zákl. přenesená",J594,0)</f>
        <v>0</v>
      </c>
      <c r="BH594" s="189">
        <f>IF(N594="sníž. přenesená",J594,0)</f>
        <v>0</v>
      </c>
      <c r="BI594" s="189">
        <f>IF(N594="nulová",J594,0)</f>
        <v>0</v>
      </c>
      <c r="BJ594" s="19" t="s">
        <v>84</v>
      </c>
      <c r="BK594" s="189">
        <f>ROUND(I594*H594,2)</f>
        <v>0</v>
      </c>
      <c r="BL594" s="19" t="s">
        <v>163</v>
      </c>
      <c r="BM594" s="188" t="s">
        <v>2285</v>
      </c>
    </row>
    <row r="595" spans="2:51" s="13" customFormat="1" ht="10">
      <c r="B595" s="190"/>
      <c r="C595" s="191"/>
      <c r="D595" s="192" t="s">
        <v>165</v>
      </c>
      <c r="E595" s="193" t="s">
        <v>19</v>
      </c>
      <c r="F595" s="194" t="s">
        <v>2136</v>
      </c>
      <c r="G595" s="191"/>
      <c r="H595" s="193" t="s">
        <v>19</v>
      </c>
      <c r="I595" s="195"/>
      <c r="J595" s="191"/>
      <c r="K595" s="191"/>
      <c r="L595" s="196"/>
      <c r="M595" s="197"/>
      <c r="N595" s="198"/>
      <c r="O595" s="198"/>
      <c r="P595" s="198"/>
      <c r="Q595" s="198"/>
      <c r="R595" s="198"/>
      <c r="S595" s="198"/>
      <c r="T595" s="199"/>
      <c r="AT595" s="200" t="s">
        <v>165</v>
      </c>
      <c r="AU595" s="200" t="s">
        <v>86</v>
      </c>
      <c r="AV595" s="13" t="s">
        <v>84</v>
      </c>
      <c r="AW595" s="13" t="s">
        <v>37</v>
      </c>
      <c r="AX595" s="13" t="s">
        <v>76</v>
      </c>
      <c r="AY595" s="200" t="s">
        <v>157</v>
      </c>
    </row>
    <row r="596" spans="2:51" s="14" customFormat="1" ht="10">
      <c r="B596" s="201"/>
      <c r="C596" s="202"/>
      <c r="D596" s="192" t="s">
        <v>165</v>
      </c>
      <c r="E596" s="203" t="s">
        <v>19</v>
      </c>
      <c r="F596" s="204" t="s">
        <v>84</v>
      </c>
      <c r="G596" s="202"/>
      <c r="H596" s="205">
        <v>1</v>
      </c>
      <c r="I596" s="206"/>
      <c r="J596" s="202"/>
      <c r="K596" s="202"/>
      <c r="L596" s="207"/>
      <c r="M596" s="208"/>
      <c r="N596" s="209"/>
      <c r="O596" s="209"/>
      <c r="P596" s="209"/>
      <c r="Q596" s="209"/>
      <c r="R596" s="209"/>
      <c r="S596" s="209"/>
      <c r="T596" s="210"/>
      <c r="AT596" s="211" t="s">
        <v>165</v>
      </c>
      <c r="AU596" s="211" t="s">
        <v>86</v>
      </c>
      <c r="AV596" s="14" t="s">
        <v>86</v>
      </c>
      <c r="AW596" s="14" t="s">
        <v>37</v>
      </c>
      <c r="AX596" s="14" t="s">
        <v>84</v>
      </c>
      <c r="AY596" s="211" t="s">
        <v>157</v>
      </c>
    </row>
    <row r="597" spans="1:65" s="2" customFormat="1" ht="40.25" customHeight="1">
      <c r="A597" s="36"/>
      <c r="B597" s="37"/>
      <c r="C597" s="239" t="s">
        <v>896</v>
      </c>
      <c r="D597" s="239" t="s">
        <v>311</v>
      </c>
      <c r="E597" s="240" t="s">
        <v>2286</v>
      </c>
      <c r="F597" s="241" t="s">
        <v>2287</v>
      </c>
      <c r="G597" s="242" t="s">
        <v>162</v>
      </c>
      <c r="H597" s="243">
        <v>1</v>
      </c>
      <c r="I597" s="244"/>
      <c r="J597" s="245">
        <f>ROUND(I597*H597,2)</f>
        <v>0</v>
      </c>
      <c r="K597" s="246"/>
      <c r="L597" s="247"/>
      <c r="M597" s="248" t="s">
        <v>19</v>
      </c>
      <c r="N597" s="249" t="s">
        <v>47</v>
      </c>
      <c r="O597" s="66"/>
      <c r="P597" s="186">
        <f>O597*H597</f>
        <v>0</v>
      </c>
      <c r="Q597" s="186">
        <v>0</v>
      </c>
      <c r="R597" s="186">
        <f>Q597*H597</f>
        <v>0</v>
      </c>
      <c r="S597" s="186">
        <v>0</v>
      </c>
      <c r="T597" s="187">
        <f>S597*H597</f>
        <v>0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188" t="s">
        <v>211</v>
      </c>
      <c r="AT597" s="188" t="s">
        <v>311</v>
      </c>
      <c r="AU597" s="188" t="s">
        <v>86</v>
      </c>
      <c r="AY597" s="19" t="s">
        <v>157</v>
      </c>
      <c r="BE597" s="189">
        <f>IF(N597="základní",J597,0)</f>
        <v>0</v>
      </c>
      <c r="BF597" s="189">
        <f>IF(N597="snížená",J597,0)</f>
        <v>0</v>
      </c>
      <c r="BG597" s="189">
        <f>IF(N597="zákl. přenesená",J597,0)</f>
        <v>0</v>
      </c>
      <c r="BH597" s="189">
        <f>IF(N597="sníž. přenesená",J597,0)</f>
        <v>0</v>
      </c>
      <c r="BI597" s="189">
        <f>IF(N597="nulová",J597,0)</f>
        <v>0</v>
      </c>
      <c r="BJ597" s="19" t="s">
        <v>84</v>
      </c>
      <c r="BK597" s="189">
        <f>ROUND(I597*H597,2)</f>
        <v>0</v>
      </c>
      <c r="BL597" s="19" t="s">
        <v>163</v>
      </c>
      <c r="BM597" s="188" t="s">
        <v>2288</v>
      </c>
    </row>
    <row r="598" spans="2:51" s="13" customFormat="1" ht="10">
      <c r="B598" s="190"/>
      <c r="C598" s="191"/>
      <c r="D598" s="192" t="s">
        <v>165</v>
      </c>
      <c r="E598" s="193" t="s">
        <v>19</v>
      </c>
      <c r="F598" s="194" t="s">
        <v>2136</v>
      </c>
      <c r="G598" s="191"/>
      <c r="H598" s="193" t="s">
        <v>19</v>
      </c>
      <c r="I598" s="195"/>
      <c r="J598" s="191"/>
      <c r="K598" s="191"/>
      <c r="L598" s="196"/>
      <c r="M598" s="197"/>
      <c r="N598" s="198"/>
      <c r="O598" s="198"/>
      <c r="P598" s="198"/>
      <c r="Q598" s="198"/>
      <c r="R598" s="198"/>
      <c r="S598" s="198"/>
      <c r="T598" s="199"/>
      <c r="AT598" s="200" t="s">
        <v>165</v>
      </c>
      <c r="AU598" s="200" t="s">
        <v>86</v>
      </c>
      <c r="AV598" s="13" t="s">
        <v>84</v>
      </c>
      <c r="AW598" s="13" t="s">
        <v>37</v>
      </c>
      <c r="AX598" s="13" t="s">
        <v>76</v>
      </c>
      <c r="AY598" s="200" t="s">
        <v>157</v>
      </c>
    </row>
    <row r="599" spans="2:51" s="14" customFormat="1" ht="10">
      <c r="B599" s="201"/>
      <c r="C599" s="202"/>
      <c r="D599" s="192" t="s">
        <v>165</v>
      </c>
      <c r="E599" s="203" t="s">
        <v>19</v>
      </c>
      <c r="F599" s="204" t="s">
        <v>84</v>
      </c>
      <c r="G599" s="202"/>
      <c r="H599" s="205">
        <v>1</v>
      </c>
      <c r="I599" s="206"/>
      <c r="J599" s="202"/>
      <c r="K599" s="202"/>
      <c r="L599" s="207"/>
      <c r="M599" s="208"/>
      <c r="N599" s="209"/>
      <c r="O599" s="209"/>
      <c r="P599" s="209"/>
      <c r="Q599" s="209"/>
      <c r="R599" s="209"/>
      <c r="S599" s="209"/>
      <c r="T599" s="210"/>
      <c r="AT599" s="211" t="s">
        <v>165</v>
      </c>
      <c r="AU599" s="211" t="s">
        <v>86</v>
      </c>
      <c r="AV599" s="14" t="s">
        <v>86</v>
      </c>
      <c r="AW599" s="14" t="s">
        <v>37</v>
      </c>
      <c r="AX599" s="14" t="s">
        <v>84</v>
      </c>
      <c r="AY599" s="211" t="s">
        <v>157</v>
      </c>
    </row>
    <row r="600" spans="1:65" s="2" customFormat="1" ht="40.25" customHeight="1">
      <c r="A600" s="36"/>
      <c r="B600" s="37"/>
      <c r="C600" s="239" t="s">
        <v>900</v>
      </c>
      <c r="D600" s="239" t="s">
        <v>311</v>
      </c>
      <c r="E600" s="240" t="s">
        <v>2289</v>
      </c>
      <c r="F600" s="241" t="s">
        <v>2290</v>
      </c>
      <c r="G600" s="242" t="s">
        <v>162</v>
      </c>
      <c r="H600" s="243">
        <v>1</v>
      </c>
      <c r="I600" s="244"/>
      <c r="J600" s="245">
        <f>ROUND(I600*H600,2)</f>
        <v>0</v>
      </c>
      <c r="K600" s="246"/>
      <c r="L600" s="247"/>
      <c r="M600" s="248" t="s">
        <v>19</v>
      </c>
      <c r="N600" s="249" t="s">
        <v>47</v>
      </c>
      <c r="O600" s="66"/>
      <c r="P600" s="186">
        <f>O600*H600</f>
        <v>0</v>
      </c>
      <c r="Q600" s="186">
        <v>0</v>
      </c>
      <c r="R600" s="186">
        <f>Q600*H600</f>
        <v>0</v>
      </c>
      <c r="S600" s="186">
        <v>0</v>
      </c>
      <c r="T600" s="187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88" t="s">
        <v>211</v>
      </c>
      <c r="AT600" s="188" t="s">
        <v>311</v>
      </c>
      <c r="AU600" s="188" t="s">
        <v>86</v>
      </c>
      <c r="AY600" s="19" t="s">
        <v>157</v>
      </c>
      <c r="BE600" s="189">
        <f>IF(N600="základní",J600,0)</f>
        <v>0</v>
      </c>
      <c r="BF600" s="189">
        <f>IF(N600="snížená",J600,0)</f>
        <v>0</v>
      </c>
      <c r="BG600" s="189">
        <f>IF(N600="zákl. přenesená",J600,0)</f>
        <v>0</v>
      </c>
      <c r="BH600" s="189">
        <f>IF(N600="sníž. přenesená",J600,0)</f>
        <v>0</v>
      </c>
      <c r="BI600" s="189">
        <f>IF(N600="nulová",J600,0)</f>
        <v>0</v>
      </c>
      <c r="BJ600" s="19" t="s">
        <v>84</v>
      </c>
      <c r="BK600" s="189">
        <f>ROUND(I600*H600,2)</f>
        <v>0</v>
      </c>
      <c r="BL600" s="19" t="s">
        <v>163</v>
      </c>
      <c r="BM600" s="188" t="s">
        <v>2291</v>
      </c>
    </row>
    <row r="601" spans="2:51" s="13" customFormat="1" ht="10">
      <c r="B601" s="190"/>
      <c r="C601" s="191"/>
      <c r="D601" s="192" t="s">
        <v>165</v>
      </c>
      <c r="E601" s="193" t="s">
        <v>19</v>
      </c>
      <c r="F601" s="194" t="s">
        <v>2136</v>
      </c>
      <c r="G601" s="191"/>
      <c r="H601" s="193" t="s">
        <v>19</v>
      </c>
      <c r="I601" s="195"/>
      <c r="J601" s="191"/>
      <c r="K601" s="191"/>
      <c r="L601" s="196"/>
      <c r="M601" s="197"/>
      <c r="N601" s="198"/>
      <c r="O601" s="198"/>
      <c r="P601" s="198"/>
      <c r="Q601" s="198"/>
      <c r="R601" s="198"/>
      <c r="S601" s="198"/>
      <c r="T601" s="199"/>
      <c r="AT601" s="200" t="s">
        <v>165</v>
      </c>
      <c r="AU601" s="200" t="s">
        <v>86</v>
      </c>
      <c r="AV601" s="13" t="s">
        <v>84</v>
      </c>
      <c r="AW601" s="13" t="s">
        <v>37</v>
      </c>
      <c r="AX601" s="13" t="s">
        <v>76</v>
      </c>
      <c r="AY601" s="200" t="s">
        <v>157</v>
      </c>
    </row>
    <row r="602" spans="2:51" s="14" customFormat="1" ht="10">
      <c r="B602" s="201"/>
      <c r="C602" s="202"/>
      <c r="D602" s="192" t="s">
        <v>165</v>
      </c>
      <c r="E602" s="203" t="s">
        <v>19</v>
      </c>
      <c r="F602" s="204" t="s">
        <v>84</v>
      </c>
      <c r="G602" s="202"/>
      <c r="H602" s="205">
        <v>1</v>
      </c>
      <c r="I602" s="206"/>
      <c r="J602" s="202"/>
      <c r="K602" s="202"/>
      <c r="L602" s="207"/>
      <c r="M602" s="208"/>
      <c r="N602" s="209"/>
      <c r="O602" s="209"/>
      <c r="P602" s="209"/>
      <c r="Q602" s="209"/>
      <c r="R602" s="209"/>
      <c r="S602" s="209"/>
      <c r="T602" s="210"/>
      <c r="AT602" s="211" t="s">
        <v>165</v>
      </c>
      <c r="AU602" s="211" t="s">
        <v>86</v>
      </c>
      <c r="AV602" s="14" t="s">
        <v>86</v>
      </c>
      <c r="AW602" s="14" t="s">
        <v>37</v>
      </c>
      <c r="AX602" s="14" t="s">
        <v>84</v>
      </c>
      <c r="AY602" s="211" t="s">
        <v>157</v>
      </c>
    </row>
    <row r="603" spans="1:65" s="2" customFormat="1" ht="40.25" customHeight="1">
      <c r="A603" s="36"/>
      <c r="B603" s="37"/>
      <c r="C603" s="239" t="s">
        <v>908</v>
      </c>
      <c r="D603" s="239" t="s">
        <v>311</v>
      </c>
      <c r="E603" s="240" t="s">
        <v>2292</v>
      </c>
      <c r="F603" s="241" t="s">
        <v>2293</v>
      </c>
      <c r="G603" s="242" t="s">
        <v>162</v>
      </c>
      <c r="H603" s="243">
        <v>1</v>
      </c>
      <c r="I603" s="244"/>
      <c r="J603" s="245">
        <f>ROUND(I603*H603,2)</f>
        <v>0</v>
      </c>
      <c r="K603" s="246"/>
      <c r="L603" s="247"/>
      <c r="M603" s="248" t="s">
        <v>19</v>
      </c>
      <c r="N603" s="249" t="s">
        <v>47</v>
      </c>
      <c r="O603" s="66"/>
      <c r="P603" s="186">
        <f>O603*H603</f>
        <v>0</v>
      </c>
      <c r="Q603" s="186">
        <v>0</v>
      </c>
      <c r="R603" s="186">
        <f>Q603*H603</f>
        <v>0</v>
      </c>
      <c r="S603" s="186">
        <v>0</v>
      </c>
      <c r="T603" s="187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88" t="s">
        <v>211</v>
      </c>
      <c r="AT603" s="188" t="s">
        <v>311</v>
      </c>
      <c r="AU603" s="188" t="s">
        <v>86</v>
      </c>
      <c r="AY603" s="19" t="s">
        <v>157</v>
      </c>
      <c r="BE603" s="189">
        <f>IF(N603="základní",J603,0)</f>
        <v>0</v>
      </c>
      <c r="BF603" s="189">
        <f>IF(N603="snížená",J603,0)</f>
        <v>0</v>
      </c>
      <c r="BG603" s="189">
        <f>IF(N603="zákl. přenesená",J603,0)</f>
        <v>0</v>
      </c>
      <c r="BH603" s="189">
        <f>IF(N603="sníž. přenesená",J603,0)</f>
        <v>0</v>
      </c>
      <c r="BI603" s="189">
        <f>IF(N603="nulová",J603,0)</f>
        <v>0</v>
      </c>
      <c r="BJ603" s="19" t="s">
        <v>84</v>
      </c>
      <c r="BK603" s="189">
        <f>ROUND(I603*H603,2)</f>
        <v>0</v>
      </c>
      <c r="BL603" s="19" t="s">
        <v>163</v>
      </c>
      <c r="BM603" s="188" t="s">
        <v>2294</v>
      </c>
    </row>
    <row r="604" spans="2:51" s="13" customFormat="1" ht="10">
      <c r="B604" s="190"/>
      <c r="C604" s="191"/>
      <c r="D604" s="192" t="s">
        <v>165</v>
      </c>
      <c r="E604" s="193" t="s">
        <v>19</v>
      </c>
      <c r="F604" s="194" t="s">
        <v>2136</v>
      </c>
      <c r="G604" s="191"/>
      <c r="H604" s="193" t="s">
        <v>19</v>
      </c>
      <c r="I604" s="195"/>
      <c r="J604" s="191"/>
      <c r="K604" s="191"/>
      <c r="L604" s="196"/>
      <c r="M604" s="197"/>
      <c r="N604" s="198"/>
      <c r="O604" s="198"/>
      <c r="P604" s="198"/>
      <c r="Q604" s="198"/>
      <c r="R604" s="198"/>
      <c r="S604" s="198"/>
      <c r="T604" s="199"/>
      <c r="AT604" s="200" t="s">
        <v>165</v>
      </c>
      <c r="AU604" s="200" t="s">
        <v>86</v>
      </c>
      <c r="AV604" s="13" t="s">
        <v>84</v>
      </c>
      <c r="AW604" s="13" t="s">
        <v>37</v>
      </c>
      <c r="AX604" s="13" t="s">
        <v>76</v>
      </c>
      <c r="AY604" s="200" t="s">
        <v>157</v>
      </c>
    </row>
    <row r="605" spans="2:51" s="14" customFormat="1" ht="10">
      <c r="B605" s="201"/>
      <c r="C605" s="202"/>
      <c r="D605" s="192" t="s">
        <v>165</v>
      </c>
      <c r="E605" s="203" t="s">
        <v>19</v>
      </c>
      <c r="F605" s="204" t="s">
        <v>84</v>
      </c>
      <c r="G605" s="202"/>
      <c r="H605" s="205">
        <v>1</v>
      </c>
      <c r="I605" s="206"/>
      <c r="J605" s="202"/>
      <c r="K605" s="202"/>
      <c r="L605" s="207"/>
      <c r="M605" s="208"/>
      <c r="N605" s="209"/>
      <c r="O605" s="209"/>
      <c r="P605" s="209"/>
      <c r="Q605" s="209"/>
      <c r="R605" s="209"/>
      <c r="S605" s="209"/>
      <c r="T605" s="210"/>
      <c r="AT605" s="211" t="s">
        <v>165</v>
      </c>
      <c r="AU605" s="211" t="s">
        <v>86</v>
      </c>
      <c r="AV605" s="14" t="s">
        <v>86</v>
      </c>
      <c r="AW605" s="14" t="s">
        <v>37</v>
      </c>
      <c r="AX605" s="14" t="s">
        <v>84</v>
      </c>
      <c r="AY605" s="211" t="s">
        <v>157</v>
      </c>
    </row>
    <row r="606" spans="1:65" s="2" customFormat="1" ht="40.25" customHeight="1">
      <c r="A606" s="36"/>
      <c r="B606" s="37"/>
      <c r="C606" s="239" t="s">
        <v>913</v>
      </c>
      <c r="D606" s="239" t="s">
        <v>311</v>
      </c>
      <c r="E606" s="240" t="s">
        <v>2295</v>
      </c>
      <c r="F606" s="241" t="s">
        <v>2296</v>
      </c>
      <c r="G606" s="242" t="s">
        <v>162</v>
      </c>
      <c r="H606" s="243">
        <v>1</v>
      </c>
      <c r="I606" s="244"/>
      <c r="J606" s="245">
        <f>ROUND(I606*H606,2)</f>
        <v>0</v>
      </c>
      <c r="K606" s="246"/>
      <c r="L606" s="247"/>
      <c r="M606" s="248" t="s">
        <v>19</v>
      </c>
      <c r="N606" s="249" t="s">
        <v>47</v>
      </c>
      <c r="O606" s="66"/>
      <c r="P606" s="186">
        <f>O606*H606</f>
        <v>0</v>
      </c>
      <c r="Q606" s="186">
        <v>0</v>
      </c>
      <c r="R606" s="186">
        <f>Q606*H606</f>
        <v>0</v>
      </c>
      <c r="S606" s="186">
        <v>0</v>
      </c>
      <c r="T606" s="187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188" t="s">
        <v>211</v>
      </c>
      <c r="AT606" s="188" t="s">
        <v>311</v>
      </c>
      <c r="AU606" s="188" t="s">
        <v>86</v>
      </c>
      <c r="AY606" s="19" t="s">
        <v>157</v>
      </c>
      <c r="BE606" s="189">
        <f>IF(N606="základní",J606,0)</f>
        <v>0</v>
      </c>
      <c r="BF606" s="189">
        <f>IF(N606="snížená",J606,0)</f>
        <v>0</v>
      </c>
      <c r="BG606" s="189">
        <f>IF(N606="zákl. přenesená",J606,0)</f>
        <v>0</v>
      </c>
      <c r="BH606" s="189">
        <f>IF(N606="sníž. přenesená",J606,0)</f>
        <v>0</v>
      </c>
      <c r="BI606" s="189">
        <f>IF(N606="nulová",J606,0)</f>
        <v>0</v>
      </c>
      <c r="BJ606" s="19" t="s">
        <v>84</v>
      </c>
      <c r="BK606" s="189">
        <f>ROUND(I606*H606,2)</f>
        <v>0</v>
      </c>
      <c r="BL606" s="19" t="s">
        <v>163</v>
      </c>
      <c r="BM606" s="188" t="s">
        <v>2297</v>
      </c>
    </row>
    <row r="607" spans="2:51" s="13" customFormat="1" ht="10">
      <c r="B607" s="190"/>
      <c r="C607" s="191"/>
      <c r="D607" s="192" t="s">
        <v>165</v>
      </c>
      <c r="E607" s="193" t="s">
        <v>19</v>
      </c>
      <c r="F607" s="194" t="s">
        <v>2136</v>
      </c>
      <c r="G607" s="191"/>
      <c r="H607" s="193" t="s">
        <v>19</v>
      </c>
      <c r="I607" s="195"/>
      <c r="J607" s="191"/>
      <c r="K607" s="191"/>
      <c r="L607" s="196"/>
      <c r="M607" s="197"/>
      <c r="N607" s="198"/>
      <c r="O607" s="198"/>
      <c r="P607" s="198"/>
      <c r="Q607" s="198"/>
      <c r="R607" s="198"/>
      <c r="S607" s="198"/>
      <c r="T607" s="199"/>
      <c r="AT607" s="200" t="s">
        <v>165</v>
      </c>
      <c r="AU607" s="200" t="s">
        <v>86</v>
      </c>
      <c r="AV607" s="13" t="s">
        <v>84</v>
      </c>
      <c r="AW607" s="13" t="s">
        <v>37</v>
      </c>
      <c r="AX607" s="13" t="s">
        <v>76</v>
      </c>
      <c r="AY607" s="200" t="s">
        <v>157</v>
      </c>
    </row>
    <row r="608" spans="2:51" s="14" customFormat="1" ht="10">
      <c r="B608" s="201"/>
      <c r="C608" s="202"/>
      <c r="D608" s="192" t="s">
        <v>165</v>
      </c>
      <c r="E608" s="203" t="s">
        <v>19</v>
      </c>
      <c r="F608" s="204" t="s">
        <v>84</v>
      </c>
      <c r="G608" s="202"/>
      <c r="H608" s="205">
        <v>1</v>
      </c>
      <c r="I608" s="206"/>
      <c r="J608" s="202"/>
      <c r="K608" s="202"/>
      <c r="L608" s="207"/>
      <c r="M608" s="208"/>
      <c r="N608" s="209"/>
      <c r="O608" s="209"/>
      <c r="P608" s="209"/>
      <c r="Q608" s="209"/>
      <c r="R608" s="209"/>
      <c r="S608" s="209"/>
      <c r="T608" s="210"/>
      <c r="AT608" s="211" t="s">
        <v>165</v>
      </c>
      <c r="AU608" s="211" t="s">
        <v>86</v>
      </c>
      <c r="AV608" s="14" t="s">
        <v>86</v>
      </c>
      <c r="AW608" s="14" t="s">
        <v>37</v>
      </c>
      <c r="AX608" s="14" t="s">
        <v>84</v>
      </c>
      <c r="AY608" s="211" t="s">
        <v>157</v>
      </c>
    </row>
    <row r="609" spans="1:65" s="2" customFormat="1" ht="40.25" customHeight="1">
      <c r="A609" s="36"/>
      <c r="B609" s="37"/>
      <c r="C609" s="239" t="s">
        <v>920</v>
      </c>
      <c r="D609" s="239" t="s">
        <v>311</v>
      </c>
      <c r="E609" s="240" t="s">
        <v>2298</v>
      </c>
      <c r="F609" s="241" t="s">
        <v>2299</v>
      </c>
      <c r="G609" s="242" t="s">
        <v>162</v>
      </c>
      <c r="H609" s="243">
        <v>1</v>
      </c>
      <c r="I609" s="244"/>
      <c r="J609" s="245">
        <f>ROUND(I609*H609,2)</f>
        <v>0</v>
      </c>
      <c r="K609" s="246"/>
      <c r="L609" s="247"/>
      <c r="M609" s="248" t="s">
        <v>19</v>
      </c>
      <c r="N609" s="249" t="s">
        <v>47</v>
      </c>
      <c r="O609" s="66"/>
      <c r="P609" s="186">
        <f>O609*H609</f>
        <v>0</v>
      </c>
      <c r="Q609" s="186">
        <v>0</v>
      </c>
      <c r="R609" s="186">
        <f>Q609*H609</f>
        <v>0</v>
      </c>
      <c r="S609" s="186">
        <v>0</v>
      </c>
      <c r="T609" s="187">
        <f>S609*H609</f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188" t="s">
        <v>211</v>
      </c>
      <c r="AT609" s="188" t="s">
        <v>311</v>
      </c>
      <c r="AU609" s="188" t="s">
        <v>86</v>
      </c>
      <c r="AY609" s="19" t="s">
        <v>157</v>
      </c>
      <c r="BE609" s="189">
        <f>IF(N609="základní",J609,0)</f>
        <v>0</v>
      </c>
      <c r="BF609" s="189">
        <f>IF(N609="snížená",J609,0)</f>
        <v>0</v>
      </c>
      <c r="BG609" s="189">
        <f>IF(N609="zákl. přenesená",J609,0)</f>
        <v>0</v>
      </c>
      <c r="BH609" s="189">
        <f>IF(N609="sníž. přenesená",J609,0)</f>
        <v>0</v>
      </c>
      <c r="BI609" s="189">
        <f>IF(N609="nulová",J609,0)</f>
        <v>0</v>
      </c>
      <c r="BJ609" s="19" t="s">
        <v>84</v>
      </c>
      <c r="BK609" s="189">
        <f>ROUND(I609*H609,2)</f>
        <v>0</v>
      </c>
      <c r="BL609" s="19" t="s">
        <v>163</v>
      </c>
      <c r="BM609" s="188" t="s">
        <v>2300</v>
      </c>
    </row>
    <row r="610" spans="2:51" s="13" customFormat="1" ht="10">
      <c r="B610" s="190"/>
      <c r="C610" s="191"/>
      <c r="D610" s="192" t="s">
        <v>165</v>
      </c>
      <c r="E610" s="193" t="s">
        <v>19</v>
      </c>
      <c r="F610" s="194" t="s">
        <v>2136</v>
      </c>
      <c r="G610" s="191"/>
      <c r="H610" s="193" t="s">
        <v>19</v>
      </c>
      <c r="I610" s="195"/>
      <c r="J610" s="191"/>
      <c r="K610" s="191"/>
      <c r="L610" s="196"/>
      <c r="M610" s="197"/>
      <c r="N610" s="198"/>
      <c r="O610" s="198"/>
      <c r="P610" s="198"/>
      <c r="Q610" s="198"/>
      <c r="R610" s="198"/>
      <c r="S610" s="198"/>
      <c r="T610" s="199"/>
      <c r="AT610" s="200" t="s">
        <v>165</v>
      </c>
      <c r="AU610" s="200" t="s">
        <v>86</v>
      </c>
      <c r="AV610" s="13" t="s">
        <v>84</v>
      </c>
      <c r="AW610" s="13" t="s">
        <v>37</v>
      </c>
      <c r="AX610" s="13" t="s">
        <v>76</v>
      </c>
      <c r="AY610" s="200" t="s">
        <v>157</v>
      </c>
    </row>
    <row r="611" spans="2:51" s="14" customFormat="1" ht="10">
      <c r="B611" s="201"/>
      <c r="C611" s="202"/>
      <c r="D611" s="192" t="s">
        <v>165</v>
      </c>
      <c r="E611" s="203" t="s">
        <v>19</v>
      </c>
      <c r="F611" s="204" t="s">
        <v>84</v>
      </c>
      <c r="G611" s="202"/>
      <c r="H611" s="205">
        <v>1</v>
      </c>
      <c r="I611" s="206"/>
      <c r="J611" s="202"/>
      <c r="K611" s="202"/>
      <c r="L611" s="207"/>
      <c r="M611" s="208"/>
      <c r="N611" s="209"/>
      <c r="O611" s="209"/>
      <c r="P611" s="209"/>
      <c r="Q611" s="209"/>
      <c r="R611" s="209"/>
      <c r="S611" s="209"/>
      <c r="T611" s="210"/>
      <c r="AT611" s="211" t="s">
        <v>165</v>
      </c>
      <c r="AU611" s="211" t="s">
        <v>86</v>
      </c>
      <c r="AV611" s="14" t="s">
        <v>86</v>
      </c>
      <c r="AW611" s="14" t="s">
        <v>37</v>
      </c>
      <c r="AX611" s="14" t="s">
        <v>84</v>
      </c>
      <c r="AY611" s="211" t="s">
        <v>157</v>
      </c>
    </row>
    <row r="612" spans="1:65" s="2" customFormat="1" ht="40.25" customHeight="1">
      <c r="A612" s="36"/>
      <c r="B612" s="37"/>
      <c r="C612" s="239" t="s">
        <v>927</v>
      </c>
      <c r="D612" s="239" t="s">
        <v>311</v>
      </c>
      <c r="E612" s="240" t="s">
        <v>2301</v>
      </c>
      <c r="F612" s="241" t="s">
        <v>2302</v>
      </c>
      <c r="G612" s="242" t="s">
        <v>162</v>
      </c>
      <c r="H612" s="243">
        <v>1</v>
      </c>
      <c r="I612" s="244"/>
      <c r="J612" s="245">
        <f>ROUND(I612*H612,2)</f>
        <v>0</v>
      </c>
      <c r="K612" s="246"/>
      <c r="L612" s="247"/>
      <c r="M612" s="248" t="s">
        <v>19</v>
      </c>
      <c r="N612" s="249" t="s">
        <v>47</v>
      </c>
      <c r="O612" s="66"/>
      <c r="P612" s="186">
        <f>O612*H612</f>
        <v>0</v>
      </c>
      <c r="Q612" s="186">
        <v>0</v>
      </c>
      <c r="R612" s="186">
        <f>Q612*H612</f>
        <v>0</v>
      </c>
      <c r="S612" s="186">
        <v>0</v>
      </c>
      <c r="T612" s="187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88" t="s">
        <v>211</v>
      </c>
      <c r="AT612" s="188" t="s">
        <v>311</v>
      </c>
      <c r="AU612" s="188" t="s">
        <v>86</v>
      </c>
      <c r="AY612" s="19" t="s">
        <v>157</v>
      </c>
      <c r="BE612" s="189">
        <f>IF(N612="základní",J612,0)</f>
        <v>0</v>
      </c>
      <c r="BF612" s="189">
        <f>IF(N612="snížená",J612,0)</f>
        <v>0</v>
      </c>
      <c r="BG612" s="189">
        <f>IF(N612="zákl. přenesená",J612,0)</f>
        <v>0</v>
      </c>
      <c r="BH612" s="189">
        <f>IF(N612="sníž. přenesená",J612,0)</f>
        <v>0</v>
      </c>
      <c r="BI612" s="189">
        <f>IF(N612="nulová",J612,0)</f>
        <v>0</v>
      </c>
      <c r="BJ612" s="19" t="s">
        <v>84</v>
      </c>
      <c r="BK612" s="189">
        <f>ROUND(I612*H612,2)</f>
        <v>0</v>
      </c>
      <c r="BL612" s="19" t="s">
        <v>163</v>
      </c>
      <c r="BM612" s="188" t="s">
        <v>2303</v>
      </c>
    </row>
    <row r="613" spans="2:51" s="13" customFormat="1" ht="10">
      <c r="B613" s="190"/>
      <c r="C613" s="191"/>
      <c r="D613" s="192" t="s">
        <v>165</v>
      </c>
      <c r="E613" s="193" t="s">
        <v>19</v>
      </c>
      <c r="F613" s="194" t="s">
        <v>2136</v>
      </c>
      <c r="G613" s="191"/>
      <c r="H613" s="193" t="s">
        <v>19</v>
      </c>
      <c r="I613" s="195"/>
      <c r="J613" s="191"/>
      <c r="K613" s="191"/>
      <c r="L613" s="196"/>
      <c r="M613" s="197"/>
      <c r="N613" s="198"/>
      <c r="O613" s="198"/>
      <c r="P613" s="198"/>
      <c r="Q613" s="198"/>
      <c r="R613" s="198"/>
      <c r="S613" s="198"/>
      <c r="T613" s="199"/>
      <c r="AT613" s="200" t="s">
        <v>165</v>
      </c>
      <c r="AU613" s="200" t="s">
        <v>86</v>
      </c>
      <c r="AV613" s="13" t="s">
        <v>84</v>
      </c>
      <c r="AW613" s="13" t="s">
        <v>37</v>
      </c>
      <c r="AX613" s="13" t="s">
        <v>76</v>
      </c>
      <c r="AY613" s="200" t="s">
        <v>157</v>
      </c>
    </row>
    <row r="614" spans="2:51" s="14" customFormat="1" ht="10">
      <c r="B614" s="201"/>
      <c r="C614" s="202"/>
      <c r="D614" s="192" t="s">
        <v>165</v>
      </c>
      <c r="E614" s="203" t="s">
        <v>19</v>
      </c>
      <c r="F614" s="204" t="s">
        <v>84</v>
      </c>
      <c r="G614" s="202"/>
      <c r="H614" s="205">
        <v>1</v>
      </c>
      <c r="I614" s="206"/>
      <c r="J614" s="202"/>
      <c r="K614" s="202"/>
      <c r="L614" s="207"/>
      <c r="M614" s="208"/>
      <c r="N614" s="209"/>
      <c r="O614" s="209"/>
      <c r="P614" s="209"/>
      <c r="Q614" s="209"/>
      <c r="R614" s="209"/>
      <c r="S614" s="209"/>
      <c r="T614" s="210"/>
      <c r="AT614" s="211" t="s">
        <v>165</v>
      </c>
      <c r="AU614" s="211" t="s">
        <v>86</v>
      </c>
      <c r="AV614" s="14" t="s">
        <v>86</v>
      </c>
      <c r="AW614" s="14" t="s">
        <v>37</v>
      </c>
      <c r="AX614" s="14" t="s">
        <v>84</v>
      </c>
      <c r="AY614" s="211" t="s">
        <v>157</v>
      </c>
    </row>
    <row r="615" spans="1:65" s="2" customFormat="1" ht="40.25" customHeight="1">
      <c r="A615" s="36"/>
      <c r="B615" s="37"/>
      <c r="C615" s="239" t="s">
        <v>934</v>
      </c>
      <c r="D615" s="239" t="s">
        <v>311</v>
      </c>
      <c r="E615" s="240" t="s">
        <v>2304</v>
      </c>
      <c r="F615" s="241" t="s">
        <v>2305</v>
      </c>
      <c r="G615" s="242" t="s">
        <v>162</v>
      </c>
      <c r="H615" s="243">
        <v>1</v>
      </c>
      <c r="I615" s="244"/>
      <c r="J615" s="245">
        <f>ROUND(I615*H615,2)</f>
        <v>0</v>
      </c>
      <c r="K615" s="246"/>
      <c r="L615" s="247"/>
      <c r="M615" s="248" t="s">
        <v>19</v>
      </c>
      <c r="N615" s="249" t="s">
        <v>47</v>
      </c>
      <c r="O615" s="66"/>
      <c r="P615" s="186">
        <f>O615*H615</f>
        <v>0</v>
      </c>
      <c r="Q615" s="186">
        <v>0</v>
      </c>
      <c r="R615" s="186">
        <f>Q615*H615</f>
        <v>0</v>
      </c>
      <c r="S615" s="186">
        <v>0</v>
      </c>
      <c r="T615" s="187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88" t="s">
        <v>211</v>
      </c>
      <c r="AT615" s="188" t="s">
        <v>311</v>
      </c>
      <c r="AU615" s="188" t="s">
        <v>86</v>
      </c>
      <c r="AY615" s="19" t="s">
        <v>157</v>
      </c>
      <c r="BE615" s="189">
        <f>IF(N615="základní",J615,0)</f>
        <v>0</v>
      </c>
      <c r="BF615" s="189">
        <f>IF(N615="snížená",J615,0)</f>
        <v>0</v>
      </c>
      <c r="BG615" s="189">
        <f>IF(N615="zákl. přenesená",J615,0)</f>
        <v>0</v>
      </c>
      <c r="BH615" s="189">
        <f>IF(N615="sníž. přenesená",J615,0)</f>
        <v>0</v>
      </c>
      <c r="BI615" s="189">
        <f>IF(N615="nulová",J615,0)</f>
        <v>0</v>
      </c>
      <c r="BJ615" s="19" t="s">
        <v>84</v>
      </c>
      <c r="BK615" s="189">
        <f>ROUND(I615*H615,2)</f>
        <v>0</v>
      </c>
      <c r="BL615" s="19" t="s">
        <v>163</v>
      </c>
      <c r="BM615" s="188" t="s">
        <v>2306</v>
      </c>
    </row>
    <row r="616" spans="2:51" s="13" customFormat="1" ht="10">
      <c r="B616" s="190"/>
      <c r="C616" s="191"/>
      <c r="D616" s="192" t="s">
        <v>165</v>
      </c>
      <c r="E616" s="193" t="s">
        <v>19</v>
      </c>
      <c r="F616" s="194" t="s">
        <v>2136</v>
      </c>
      <c r="G616" s="191"/>
      <c r="H616" s="193" t="s">
        <v>19</v>
      </c>
      <c r="I616" s="195"/>
      <c r="J616" s="191"/>
      <c r="K616" s="191"/>
      <c r="L616" s="196"/>
      <c r="M616" s="197"/>
      <c r="N616" s="198"/>
      <c r="O616" s="198"/>
      <c r="P616" s="198"/>
      <c r="Q616" s="198"/>
      <c r="R616" s="198"/>
      <c r="S616" s="198"/>
      <c r="T616" s="199"/>
      <c r="AT616" s="200" t="s">
        <v>165</v>
      </c>
      <c r="AU616" s="200" t="s">
        <v>86</v>
      </c>
      <c r="AV616" s="13" t="s">
        <v>84</v>
      </c>
      <c r="AW616" s="13" t="s">
        <v>37</v>
      </c>
      <c r="AX616" s="13" t="s">
        <v>76</v>
      </c>
      <c r="AY616" s="200" t="s">
        <v>157</v>
      </c>
    </row>
    <row r="617" spans="2:51" s="14" customFormat="1" ht="10">
      <c r="B617" s="201"/>
      <c r="C617" s="202"/>
      <c r="D617" s="192" t="s">
        <v>165</v>
      </c>
      <c r="E617" s="203" t="s">
        <v>19</v>
      </c>
      <c r="F617" s="204" t="s">
        <v>84</v>
      </c>
      <c r="G617" s="202"/>
      <c r="H617" s="205">
        <v>1</v>
      </c>
      <c r="I617" s="206"/>
      <c r="J617" s="202"/>
      <c r="K617" s="202"/>
      <c r="L617" s="207"/>
      <c r="M617" s="208"/>
      <c r="N617" s="209"/>
      <c r="O617" s="209"/>
      <c r="P617" s="209"/>
      <c r="Q617" s="209"/>
      <c r="R617" s="209"/>
      <c r="S617" s="209"/>
      <c r="T617" s="210"/>
      <c r="AT617" s="211" t="s">
        <v>165</v>
      </c>
      <c r="AU617" s="211" t="s">
        <v>86</v>
      </c>
      <c r="AV617" s="14" t="s">
        <v>86</v>
      </c>
      <c r="AW617" s="14" t="s">
        <v>37</v>
      </c>
      <c r="AX617" s="14" t="s">
        <v>84</v>
      </c>
      <c r="AY617" s="211" t="s">
        <v>157</v>
      </c>
    </row>
    <row r="618" spans="1:65" s="2" customFormat="1" ht="40.25" customHeight="1">
      <c r="A618" s="36"/>
      <c r="B618" s="37"/>
      <c r="C618" s="239" t="s">
        <v>941</v>
      </c>
      <c r="D618" s="239" t="s">
        <v>311</v>
      </c>
      <c r="E618" s="240" t="s">
        <v>2307</v>
      </c>
      <c r="F618" s="241" t="s">
        <v>2308</v>
      </c>
      <c r="G618" s="242" t="s">
        <v>162</v>
      </c>
      <c r="H618" s="243">
        <v>1</v>
      </c>
      <c r="I618" s="244"/>
      <c r="J618" s="245">
        <f>ROUND(I618*H618,2)</f>
        <v>0</v>
      </c>
      <c r="K618" s="246"/>
      <c r="L618" s="247"/>
      <c r="M618" s="248" t="s">
        <v>19</v>
      </c>
      <c r="N618" s="249" t="s">
        <v>47</v>
      </c>
      <c r="O618" s="66"/>
      <c r="P618" s="186">
        <f>O618*H618</f>
        <v>0</v>
      </c>
      <c r="Q618" s="186">
        <v>0</v>
      </c>
      <c r="R618" s="186">
        <f>Q618*H618</f>
        <v>0</v>
      </c>
      <c r="S618" s="186">
        <v>0</v>
      </c>
      <c r="T618" s="187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188" t="s">
        <v>211</v>
      </c>
      <c r="AT618" s="188" t="s">
        <v>311</v>
      </c>
      <c r="AU618" s="188" t="s">
        <v>86</v>
      </c>
      <c r="AY618" s="19" t="s">
        <v>157</v>
      </c>
      <c r="BE618" s="189">
        <f>IF(N618="základní",J618,0)</f>
        <v>0</v>
      </c>
      <c r="BF618" s="189">
        <f>IF(N618="snížená",J618,0)</f>
        <v>0</v>
      </c>
      <c r="BG618" s="189">
        <f>IF(N618="zákl. přenesená",J618,0)</f>
        <v>0</v>
      </c>
      <c r="BH618" s="189">
        <f>IF(N618="sníž. přenesená",J618,0)</f>
        <v>0</v>
      </c>
      <c r="BI618" s="189">
        <f>IF(N618="nulová",J618,0)</f>
        <v>0</v>
      </c>
      <c r="BJ618" s="19" t="s">
        <v>84</v>
      </c>
      <c r="BK618" s="189">
        <f>ROUND(I618*H618,2)</f>
        <v>0</v>
      </c>
      <c r="BL618" s="19" t="s">
        <v>163</v>
      </c>
      <c r="BM618" s="188" t="s">
        <v>2309</v>
      </c>
    </row>
    <row r="619" spans="2:51" s="13" customFormat="1" ht="10">
      <c r="B619" s="190"/>
      <c r="C619" s="191"/>
      <c r="D619" s="192" t="s">
        <v>165</v>
      </c>
      <c r="E619" s="193" t="s">
        <v>19</v>
      </c>
      <c r="F619" s="194" t="s">
        <v>2136</v>
      </c>
      <c r="G619" s="191"/>
      <c r="H619" s="193" t="s">
        <v>19</v>
      </c>
      <c r="I619" s="195"/>
      <c r="J619" s="191"/>
      <c r="K619" s="191"/>
      <c r="L619" s="196"/>
      <c r="M619" s="197"/>
      <c r="N619" s="198"/>
      <c r="O619" s="198"/>
      <c r="P619" s="198"/>
      <c r="Q619" s="198"/>
      <c r="R619" s="198"/>
      <c r="S619" s="198"/>
      <c r="T619" s="199"/>
      <c r="AT619" s="200" t="s">
        <v>165</v>
      </c>
      <c r="AU619" s="200" t="s">
        <v>86</v>
      </c>
      <c r="AV619" s="13" t="s">
        <v>84</v>
      </c>
      <c r="AW619" s="13" t="s">
        <v>37</v>
      </c>
      <c r="AX619" s="13" t="s">
        <v>76</v>
      </c>
      <c r="AY619" s="200" t="s">
        <v>157</v>
      </c>
    </row>
    <row r="620" spans="2:51" s="14" customFormat="1" ht="10">
      <c r="B620" s="201"/>
      <c r="C620" s="202"/>
      <c r="D620" s="192" t="s">
        <v>165</v>
      </c>
      <c r="E620" s="203" t="s">
        <v>19</v>
      </c>
      <c r="F620" s="204" t="s">
        <v>84</v>
      </c>
      <c r="G620" s="202"/>
      <c r="H620" s="205">
        <v>1</v>
      </c>
      <c r="I620" s="206"/>
      <c r="J620" s="202"/>
      <c r="K620" s="202"/>
      <c r="L620" s="207"/>
      <c r="M620" s="208"/>
      <c r="N620" s="209"/>
      <c r="O620" s="209"/>
      <c r="P620" s="209"/>
      <c r="Q620" s="209"/>
      <c r="R620" s="209"/>
      <c r="S620" s="209"/>
      <c r="T620" s="210"/>
      <c r="AT620" s="211" t="s">
        <v>165</v>
      </c>
      <c r="AU620" s="211" t="s">
        <v>86</v>
      </c>
      <c r="AV620" s="14" t="s">
        <v>86</v>
      </c>
      <c r="AW620" s="14" t="s">
        <v>37</v>
      </c>
      <c r="AX620" s="14" t="s">
        <v>84</v>
      </c>
      <c r="AY620" s="211" t="s">
        <v>157</v>
      </c>
    </row>
    <row r="621" spans="1:65" s="2" customFormat="1" ht="40.25" customHeight="1">
      <c r="A621" s="36"/>
      <c r="B621" s="37"/>
      <c r="C621" s="239" t="s">
        <v>947</v>
      </c>
      <c r="D621" s="239" t="s">
        <v>311</v>
      </c>
      <c r="E621" s="240" t="s">
        <v>2310</v>
      </c>
      <c r="F621" s="241" t="s">
        <v>2311</v>
      </c>
      <c r="G621" s="242" t="s">
        <v>162</v>
      </c>
      <c r="H621" s="243">
        <v>1</v>
      </c>
      <c r="I621" s="244"/>
      <c r="J621" s="245">
        <f>ROUND(I621*H621,2)</f>
        <v>0</v>
      </c>
      <c r="K621" s="246"/>
      <c r="L621" s="247"/>
      <c r="M621" s="248" t="s">
        <v>19</v>
      </c>
      <c r="N621" s="249" t="s">
        <v>47</v>
      </c>
      <c r="O621" s="66"/>
      <c r="P621" s="186">
        <f>O621*H621</f>
        <v>0</v>
      </c>
      <c r="Q621" s="186">
        <v>0</v>
      </c>
      <c r="R621" s="186">
        <f>Q621*H621</f>
        <v>0</v>
      </c>
      <c r="S621" s="186">
        <v>0</v>
      </c>
      <c r="T621" s="187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188" t="s">
        <v>211</v>
      </c>
      <c r="AT621" s="188" t="s">
        <v>311</v>
      </c>
      <c r="AU621" s="188" t="s">
        <v>86</v>
      </c>
      <c r="AY621" s="19" t="s">
        <v>157</v>
      </c>
      <c r="BE621" s="189">
        <f>IF(N621="základní",J621,0)</f>
        <v>0</v>
      </c>
      <c r="BF621" s="189">
        <f>IF(N621="snížená",J621,0)</f>
        <v>0</v>
      </c>
      <c r="BG621" s="189">
        <f>IF(N621="zákl. přenesená",J621,0)</f>
        <v>0</v>
      </c>
      <c r="BH621" s="189">
        <f>IF(N621="sníž. přenesená",J621,0)</f>
        <v>0</v>
      </c>
      <c r="BI621" s="189">
        <f>IF(N621="nulová",J621,0)</f>
        <v>0</v>
      </c>
      <c r="BJ621" s="19" t="s">
        <v>84</v>
      </c>
      <c r="BK621" s="189">
        <f>ROUND(I621*H621,2)</f>
        <v>0</v>
      </c>
      <c r="BL621" s="19" t="s">
        <v>163</v>
      </c>
      <c r="BM621" s="188" t="s">
        <v>2312</v>
      </c>
    </row>
    <row r="622" spans="2:51" s="13" customFormat="1" ht="10">
      <c r="B622" s="190"/>
      <c r="C622" s="191"/>
      <c r="D622" s="192" t="s">
        <v>165</v>
      </c>
      <c r="E622" s="193" t="s">
        <v>19</v>
      </c>
      <c r="F622" s="194" t="s">
        <v>2136</v>
      </c>
      <c r="G622" s="191"/>
      <c r="H622" s="193" t="s">
        <v>19</v>
      </c>
      <c r="I622" s="195"/>
      <c r="J622" s="191"/>
      <c r="K622" s="191"/>
      <c r="L622" s="196"/>
      <c r="M622" s="197"/>
      <c r="N622" s="198"/>
      <c r="O622" s="198"/>
      <c r="P622" s="198"/>
      <c r="Q622" s="198"/>
      <c r="R622" s="198"/>
      <c r="S622" s="198"/>
      <c r="T622" s="199"/>
      <c r="AT622" s="200" t="s">
        <v>165</v>
      </c>
      <c r="AU622" s="200" t="s">
        <v>86</v>
      </c>
      <c r="AV622" s="13" t="s">
        <v>84</v>
      </c>
      <c r="AW622" s="13" t="s">
        <v>37</v>
      </c>
      <c r="AX622" s="13" t="s">
        <v>76</v>
      </c>
      <c r="AY622" s="200" t="s">
        <v>157</v>
      </c>
    </row>
    <row r="623" spans="2:51" s="14" customFormat="1" ht="10">
      <c r="B623" s="201"/>
      <c r="C623" s="202"/>
      <c r="D623" s="192" t="s">
        <v>165</v>
      </c>
      <c r="E623" s="203" t="s">
        <v>19</v>
      </c>
      <c r="F623" s="204" t="s">
        <v>84</v>
      </c>
      <c r="G623" s="202"/>
      <c r="H623" s="205">
        <v>1</v>
      </c>
      <c r="I623" s="206"/>
      <c r="J623" s="202"/>
      <c r="K623" s="202"/>
      <c r="L623" s="207"/>
      <c r="M623" s="208"/>
      <c r="N623" s="209"/>
      <c r="O623" s="209"/>
      <c r="P623" s="209"/>
      <c r="Q623" s="209"/>
      <c r="R623" s="209"/>
      <c r="S623" s="209"/>
      <c r="T623" s="210"/>
      <c r="AT623" s="211" t="s">
        <v>165</v>
      </c>
      <c r="AU623" s="211" t="s">
        <v>86</v>
      </c>
      <c r="AV623" s="14" t="s">
        <v>86</v>
      </c>
      <c r="AW623" s="14" t="s">
        <v>37</v>
      </c>
      <c r="AX623" s="14" t="s">
        <v>84</v>
      </c>
      <c r="AY623" s="211" t="s">
        <v>157</v>
      </c>
    </row>
    <row r="624" spans="1:65" s="2" customFormat="1" ht="22.25" customHeight="1">
      <c r="A624" s="36"/>
      <c r="B624" s="37"/>
      <c r="C624" s="239" t="s">
        <v>954</v>
      </c>
      <c r="D624" s="239" t="s">
        <v>311</v>
      </c>
      <c r="E624" s="240" t="s">
        <v>2313</v>
      </c>
      <c r="F624" s="241" t="s">
        <v>2314</v>
      </c>
      <c r="G624" s="242" t="s">
        <v>162</v>
      </c>
      <c r="H624" s="243">
        <v>1</v>
      </c>
      <c r="I624" s="244"/>
      <c r="J624" s="245">
        <f>ROUND(I624*H624,2)</f>
        <v>0</v>
      </c>
      <c r="K624" s="246"/>
      <c r="L624" s="247"/>
      <c r="M624" s="248" t="s">
        <v>19</v>
      </c>
      <c r="N624" s="249" t="s">
        <v>47</v>
      </c>
      <c r="O624" s="66"/>
      <c r="P624" s="186">
        <f>O624*H624</f>
        <v>0</v>
      </c>
      <c r="Q624" s="186">
        <v>0</v>
      </c>
      <c r="R624" s="186">
        <f>Q624*H624</f>
        <v>0</v>
      </c>
      <c r="S624" s="186">
        <v>0</v>
      </c>
      <c r="T624" s="187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88" t="s">
        <v>211</v>
      </c>
      <c r="AT624" s="188" t="s">
        <v>311</v>
      </c>
      <c r="AU624" s="188" t="s">
        <v>86</v>
      </c>
      <c r="AY624" s="19" t="s">
        <v>157</v>
      </c>
      <c r="BE624" s="189">
        <f>IF(N624="základní",J624,0)</f>
        <v>0</v>
      </c>
      <c r="BF624" s="189">
        <f>IF(N624="snížená",J624,0)</f>
        <v>0</v>
      </c>
      <c r="BG624" s="189">
        <f>IF(N624="zákl. přenesená",J624,0)</f>
        <v>0</v>
      </c>
      <c r="BH624" s="189">
        <f>IF(N624="sníž. přenesená",J624,0)</f>
        <v>0</v>
      </c>
      <c r="BI624" s="189">
        <f>IF(N624="nulová",J624,0)</f>
        <v>0</v>
      </c>
      <c r="BJ624" s="19" t="s">
        <v>84</v>
      </c>
      <c r="BK624" s="189">
        <f>ROUND(I624*H624,2)</f>
        <v>0</v>
      </c>
      <c r="BL624" s="19" t="s">
        <v>163</v>
      </c>
      <c r="BM624" s="188" t="s">
        <v>2315</v>
      </c>
    </row>
    <row r="625" spans="2:51" s="13" customFormat="1" ht="10">
      <c r="B625" s="190"/>
      <c r="C625" s="191"/>
      <c r="D625" s="192" t="s">
        <v>165</v>
      </c>
      <c r="E625" s="193" t="s">
        <v>19</v>
      </c>
      <c r="F625" s="194" t="s">
        <v>2136</v>
      </c>
      <c r="G625" s="191"/>
      <c r="H625" s="193" t="s">
        <v>19</v>
      </c>
      <c r="I625" s="195"/>
      <c r="J625" s="191"/>
      <c r="K625" s="191"/>
      <c r="L625" s="196"/>
      <c r="M625" s="197"/>
      <c r="N625" s="198"/>
      <c r="O625" s="198"/>
      <c r="P625" s="198"/>
      <c r="Q625" s="198"/>
      <c r="R625" s="198"/>
      <c r="S625" s="198"/>
      <c r="T625" s="199"/>
      <c r="AT625" s="200" t="s">
        <v>165</v>
      </c>
      <c r="AU625" s="200" t="s">
        <v>86</v>
      </c>
      <c r="AV625" s="13" t="s">
        <v>84</v>
      </c>
      <c r="AW625" s="13" t="s">
        <v>37</v>
      </c>
      <c r="AX625" s="13" t="s">
        <v>76</v>
      </c>
      <c r="AY625" s="200" t="s">
        <v>157</v>
      </c>
    </row>
    <row r="626" spans="2:51" s="14" customFormat="1" ht="10">
      <c r="B626" s="201"/>
      <c r="C626" s="202"/>
      <c r="D626" s="192" t="s">
        <v>165</v>
      </c>
      <c r="E626" s="203" t="s">
        <v>19</v>
      </c>
      <c r="F626" s="204" t="s">
        <v>84</v>
      </c>
      <c r="G626" s="202"/>
      <c r="H626" s="205">
        <v>1</v>
      </c>
      <c r="I626" s="206"/>
      <c r="J626" s="202"/>
      <c r="K626" s="202"/>
      <c r="L626" s="207"/>
      <c r="M626" s="208"/>
      <c r="N626" s="209"/>
      <c r="O626" s="209"/>
      <c r="P626" s="209"/>
      <c r="Q626" s="209"/>
      <c r="R626" s="209"/>
      <c r="S626" s="209"/>
      <c r="T626" s="210"/>
      <c r="AT626" s="211" t="s">
        <v>165</v>
      </c>
      <c r="AU626" s="211" t="s">
        <v>86</v>
      </c>
      <c r="AV626" s="14" t="s">
        <v>86</v>
      </c>
      <c r="AW626" s="14" t="s">
        <v>37</v>
      </c>
      <c r="AX626" s="14" t="s">
        <v>84</v>
      </c>
      <c r="AY626" s="211" t="s">
        <v>157</v>
      </c>
    </row>
    <row r="627" spans="1:65" s="2" customFormat="1" ht="22.25" customHeight="1">
      <c r="A627" s="36"/>
      <c r="B627" s="37"/>
      <c r="C627" s="239" t="s">
        <v>961</v>
      </c>
      <c r="D627" s="239" t="s">
        <v>311</v>
      </c>
      <c r="E627" s="240" t="s">
        <v>2316</v>
      </c>
      <c r="F627" s="241" t="s">
        <v>2317</v>
      </c>
      <c r="G627" s="242" t="s">
        <v>162</v>
      </c>
      <c r="H627" s="243">
        <v>1</v>
      </c>
      <c r="I627" s="244"/>
      <c r="J627" s="245">
        <f>ROUND(I627*H627,2)</f>
        <v>0</v>
      </c>
      <c r="K627" s="246"/>
      <c r="L627" s="247"/>
      <c r="M627" s="248" t="s">
        <v>19</v>
      </c>
      <c r="N627" s="249" t="s">
        <v>47</v>
      </c>
      <c r="O627" s="66"/>
      <c r="P627" s="186">
        <f>O627*H627</f>
        <v>0</v>
      </c>
      <c r="Q627" s="186">
        <v>0</v>
      </c>
      <c r="R627" s="186">
        <f>Q627*H627</f>
        <v>0</v>
      </c>
      <c r="S627" s="186">
        <v>0</v>
      </c>
      <c r="T627" s="187">
        <f>S627*H627</f>
        <v>0</v>
      </c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R627" s="188" t="s">
        <v>211</v>
      </c>
      <c r="AT627" s="188" t="s">
        <v>311</v>
      </c>
      <c r="AU627" s="188" t="s">
        <v>86</v>
      </c>
      <c r="AY627" s="19" t="s">
        <v>157</v>
      </c>
      <c r="BE627" s="189">
        <f>IF(N627="základní",J627,0)</f>
        <v>0</v>
      </c>
      <c r="BF627" s="189">
        <f>IF(N627="snížená",J627,0)</f>
        <v>0</v>
      </c>
      <c r="BG627" s="189">
        <f>IF(N627="zákl. přenesená",J627,0)</f>
        <v>0</v>
      </c>
      <c r="BH627" s="189">
        <f>IF(N627="sníž. přenesená",J627,0)</f>
        <v>0</v>
      </c>
      <c r="BI627" s="189">
        <f>IF(N627="nulová",J627,0)</f>
        <v>0</v>
      </c>
      <c r="BJ627" s="19" t="s">
        <v>84</v>
      </c>
      <c r="BK627" s="189">
        <f>ROUND(I627*H627,2)</f>
        <v>0</v>
      </c>
      <c r="BL627" s="19" t="s">
        <v>163</v>
      </c>
      <c r="BM627" s="188" t="s">
        <v>2318</v>
      </c>
    </row>
    <row r="628" spans="2:51" s="13" customFormat="1" ht="10">
      <c r="B628" s="190"/>
      <c r="C628" s="191"/>
      <c r="D628" s="192" t="s">
        <v>165</v>
      </c>
      <c r="E628" s="193" t="s">
        <v>19</v>
      </c>
      <c r="F628" s="194" t="s">
        <v>2136</v>
      </c>
      <c r="G628" s="191"/>
      <c r="H628" s="193" t="s">
        <v>19</v>
      </c>
      <c r="I628" s="195"/>
      <c r="J628" s="191"/>
      <c r="K628" s="191"/>
      <c r="L628" s="196"/>
      <c r="M628" s="197"/>
      <c r="N628" s="198"/>
      <c r="O628" s="198"/>
      <c r="P628" s="198"/>
      <c r="Q628" s="198"/>
      <c r="R628" s="198"/>
      <c r="S628" s="198"/>
      <c r="T628" s="199"/>
      <c r="AT628" s="200" t="s">
        <v>165</v>
      </c>
      <c r="AU628" s="200" t="s">
        <v>86</v>
      </c>
      <c r="AV628" s="13" t="s">
        <v>84</v>
      </c>
      <c r="AW628" s="13" t="s">
        <v>37</v>
      </c>
      <c r="AX628" s="13" t="s">
        <v>76</v>
      </c>
      <c r="AY628" s="200" t="s">
        <v>157</v>
      </c>
    </row>
    <row r="629" spans="2:51" s="14" customFormat="1" ht="10">
      <c r="B629" s="201"/>
      <c r="C629" s="202"/>
      <c r="D629" s="192" t="s">
        <v>165</v>
      </c>
      <c r="E629" s="203" t="s">
        <v>19</v>
      </c>
      <c r="F629" s="204" t="s">
        <v>84</v>
      </c>
      <c r="G629" s="202"/>
      <c r="H629" s="205">
        <v>1</v>
      </c>
      <c r="I629" s="206"/>
      <c r="J629" s="202"/>
      <c r="K629" s="202"/>
      <c r="L629" s="207"/>
      <c r="M629" s="208"/>
      <c r="N629" s="209"/>
      <c r="O629" s="209"/>
      <c r="P629" s="209"/>
      <c r="Q629" s="209"/>
      <c r="R629" s="209"/>
      <c r="S629" s="209"/>
      <c r="T629" s="210"/>
      <c r="AT629" s="211" t="s">
        <v>165</v>
      </c>
      <c r="AU629" s="211" t="s">
        <v>86</v>
      </c>
      <c r="AV629" s="14" t="s">
        <v>86</v>
      </c>
      <c r="AW629" s="14" t="s">
        <v>37</v>
      </c>
      <c r="AX629" s="14" t="s">
        <v>84</v>
      </c>
      <c r="AY629" s="211" t="s">
        <v>157</v>
      </c>
    </row>
    <row r="630" spans="1:65" s="2" customFormat="1" ht="22.25" customHeight="1">
      <c r="A630" s="36"/>
      <c r="B630" s="37"/>
      <c r="C630" s="239" t="s">
        <v>968</v>
      </c>
      <c r="D630" s="239" t="s">
        <v>311</v>
      </c>
      <c r="E630" s="240" t="s">
        <v>2319</v>
      </c>
      <c r="F630" s="241" t="s">
        <v>2320</v>
      </c>
      <c r="G630" s="242" t="s">
        <v>162</v>
      </c>
      <c r="H630" s="243">
        <v>1</v>
      </c>
      <c r="I630" s="244"/>
      <c r="J630" s="245">
        <f>ROUND(I630*H630,2)</f>
        <v>0</v>
      </c>
      <c r="K630" s="246"/>
      <c r="L630" s="247"/>
      <c r="M630" s="248" t="s">
        <v>19</v>
      </c>
      <c r="N630" s="249" t="s">
        <v>47</v>
      </c>
      <c r="O630" s="66"/>
      <c r="P630" s="186">
        <f>O630*H630</f>
        <v>0</v>
      </c>
      <c r="Q630" s="186">
        <v>0</v>
      </c>
      <c r="R630" s="186">
        <f>Q630*H630</f>
        <v>0</v>
      </c>
      <c r="S630" s="186">
        <v>0</v>
      </c>
      <c r="T630" s="187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188" t="s">
        <v>211</v>
      </c>
      <c r="AT630" s="188" t="s">
        <v>311</v>
      </c>
      <c r="AU630" s="188" t="s">
        <v>86</v>
      </c>
      <c r="AY630" s="19" t="s">
        <v>157</v>
      </c>
      <c r="BE630" s="189">
        <f>IF(N630="základní",J630,0)</f>
        <v>0</v>
      </c>
      <c r="BF630" s="189">
        <f>IF(N630="snížená",J630,0)</f>
        <v>0</v>
      </c>
      <c r="BG630" s="189">
        <f>IF(N630="zákl. přenesená",J630,0)</f>
        <v>0</v>
      </c>
      <c r="BH630" s="189">
        <f>IF(N630="sníž. přenesená",J630,0)</f>
        <v>0</v>
      </c>
      <c r="BI630" s="189">
        <f>IF(N630="nulová",J630,0)</f>
        <v>0</v>
      </c>
      <c r="BJ630" s="19" t="s">
        <v>84</v>
      </c>
      <c r="BK630" s="189">
        <f>ROUND(I630*H630,2)</f>
        <v>0</v>
      </c>
      <c r="BL630" s="19" t="s">
        <v>163</v>
      </c>
      <c r="BM630" s="188" t="s">
        <v>2321</v>
      </c>
    </row>
    <row r="631" spans="2:51" s="13" customFormat="1" ht="10">
      <c r="B631" s="190"/>
      <c r="C631" s="191"/>
      <c r="D631" s="192" t="s">
        <v>165</v>
      </c>
      <c r="E631" s="193" t="s">
        <v>19</v>
      </c>
      <c r="F631" s="194" t="s">
        <v>2136</v>
      </c>
      <c r="G631" s="191"/>
      <c r="H631" s="193" t="s">
        <v>19</v>
      </c>
      <c r="I631" s="195"/>
      <c r="J631" s="191"/>
      <c r="K631" s="191"/>
      <c r="L631" s="196"/>
      <c r="M631" s="197"/>
      <c r="N631" s="198"/>
      <c r="O631" s="198"/>
      <c r="P631" s="198"/>
      <c r="Q631" s="198"/>
      <c r="R631" s="198"/>
      <c r="S631" s="198"/>
      <c r="T631" s="199"/>
      <c r="AT631" s="200" t="s">
        <v>165</v>
      </c>
      <c r="AU631" s="200" t="s">
        <v>86</v>
      </c>
      <c r="AV631" s="13" t="s">
        <v>84</v>
      </c>
      <c r="AW631" s="13" t="s">
        <v>37</v>
      </c>
      <c r="AX631" s="13" t="s">
        <v>76</v>
      </c>
      <c r="AY631" s="200" t="s">
        <v>157</v>
      </c>
    </row>
    <row r="632" spans="2:51" s="14" customFormat="1" ht="10">
      <c r="B632" s="201"/>
      <c r="C632" s="202"/>
      <c r="D632" s="192" t="s">
        <v>165</v>
      </c>
      <c r="E632" s="203" t="s">
        <v>19</v>
      </c>
      <c r="F632" s="204" t="s">
        <v>84</v>
      </c>
      <c r="G632" s="202"/>
      <c r="H632" s="205">
        <v>1</v>
      </c>
      <c r="I632" s="206"/>
      <c r="J632" s="202"/>
      <c r="K632" s="202"/>
      <c r="L632" s="207"/>
      <c r="M632" s="208"/>
      <c r="N632" s="209"/>
      <c r="O632" s="209"/>
      <c r="P632" s="209"/>
      <c r="Q632" s="209"/>
      <c r="R632" s="209"/>
      <c r="S632" s="209"/>
      <c r="T632" s="210"/>
      <c r="AT632" s="211" t="s">
        <v>165</v>
      </c>
      <c r="AU632" s="211" t="s">
        <v>86</v>
      </c>
      <c r="AV632" s="14" t="s">
        <v>86</v>
      </c>
      <c r="AW632" s="14" t="s">
        <v>37</v>
      </c>
      <c r="AX632" s="14" t="s">
        <v>84</v>
      </c>
      <c r="AY632" s="211" t="s">
        <v>157</v>
      </c>
    </row>
    <row r="633" spans="1:65" s="2" customFormat="1" ht="22.25" customHeight="1">
      <c r="A633" s="36"/>
      <c r="B633" s="37"/>
      <c r="C633" s="239" t="s">
        <v>974</v>
      </c>
      <c r="D633" s="239" t="s">
        <v>311</v>
      </c>
      <c r="E633" s="240" t="s">
        <v>2322</v>
      </c>
      <c r="F633" s="241" t="s">
        <v>2323</v>
      </c>
      <c r="G633" s="242" t="s">
        <v>162</v>
      </c>
      <c r="H633" s="243">
        <v>1</v>
      </c>
      <c r="I633" s="244"/>
      <c r="J633" s="245">
        <f>ROUND(I633*H633,2)</f>
        <v>0</v>
      </c>
      <c r="K633" s="246"/>
      <c r="L633" s="247"/>
      <c r="M633" s="248" t="s">
        <v>19</v>
      </c>
      <c r="N633" s="249" t="s">
        <v>47</v>
      </c>
      <c r="O633" s="66"/>
      <c r="P633" s="186">
        <f>O633*H633</f>
        <v>0</v>
      </c>
      <c r="Q633" s="186">
        <v>0</v>
      </c>
      <c r="R633" s="186">
        <f>Q633*H633</f>
        <v>0</v>
      </c>
      <c r="S633" s="186">
        <v>0</v>
      </c>
      <c r="T633" s="187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88" t="s">
        <v>211</v>
      </c>
      <c r="AT633" s="188" t="s">
        <v>311</v>
      </c>
      <c r="AU633" s="188" t="s">
        <v>86</v>
      </c>
      <c r="AY633" s="19" t="s">
        <v>157</v>
      </c>
      <c r="BE633" s="189">
        <f>IF(N633="základní",J633,0)</f>
        <v>0</v>
      </c>
      <c r="BF633" s="189">
        <f>IF(N633="snížená",J633,0)</f>
        <v>0</v>
      </c>
      <c r="BG633" s="189">
        <f>IF(N633="zákl. přenesená",J633,0)</f>
        <v>0</v>
      </c>
      <c r="BH633" s="189">
        <f>IF(N633="sníž. přenesená",J633,0)</f>
        <v>0</v>
      </c>
      <c r="BI633" s="189">
        <f>IF(N633="nulová",J633,0)</f>
        <v>0</v>
      </c>
      <c r="BJ633" s="19" t="s">
        <v>84</v>
      </c>
      <c r="BK633" s="189">
        <f>ROUND(I633*H633,2)</f>
        <v>0</v>
      </c>
      <c r="BL633" s="19" t="s">
        <v>163</v>
      </c>
      <c r="BM633" s="188" t="s">
        <v>2324</v>
      </c>
    </row>
    <row r="634" spans="2:51" s="13" customFormat="1" ht="10">
      <c r="B634" s="190"/>
      <c r="C634" s="191"/>
      <c r="D634" s="192" t="s">
        <v>165</v>
      </c>
      <c r="E634" s="193" t="s">
        <v>19</v>
      </c>
      <c r="F634" s="194" t="s">
        <v>2136</v>
      </c>
      <c r="G634" s="191"/>
      <c r="H634" s="193" t="s">
        <v>19</v>
      </c>
      <c r="I634" s="195"/>
      <c r="J634" s="191"/>
      <c r="K634" s="191"/>
      <c r="L634" s="196"/>
      <c r="M634" s="197"/>
      <c r="N634" s="198"/>
      <c r="O634" s="198"/>
      <c r="P634" s="198"/>
      <c r="Q634" s="198"/>
      <c r="R634" s="198"/>
      <c r="S634" s="198"/>
      <c r="T634" s="199"/>
      <c r="AT634" s="200" t="s">
        <v>165</v>
      </c>
      <c r="AU634" s="200" t="s">
        <v>86</v>
      </c>
      <c r="AV634" s="13" t="s">
        <v>84</v>
      </c>
      <c r="AW634" s="13" t="s">
        <v>37</v>
      </c>
      <c r="AX634" s="13" t="s">
        <v>76</v>
      </c>
      <c r="AY634" s="200" t="s">
        <v>157</v>
      </c>
    </row>
    <row r="635" spans="2:51" s="14" customFormat="1" ht="10">
      <c r="B635" s="201"/>
      <c r="C635" s="202"/>
      <c r="D635" s="192" t="s">
        <v>165</v>
      </c>
      <c r="E635" s="203" t="s">
        <v>19</v>
      </c>
      <c r="F635" s="204" t="s">
        <v>84</v>
      </c>
      <c r="G635" s="202"/>
      <c r="H635" s="205">
        <v>1</v>
      </c>
      <c r="I635" s="206"/>
      <c r="J635" s="202"/>
      <c r="K635" s="202"/>
      <c r="L635" s="207"/>
      <c r="M635" s="208"/>
      <c r="N635" s="209"/>
      <c r="O635" s="209"/>
      <c r="P635" s="209"/>
      <c r="Q635" s="209"/>
      <c r="R635" s="209"/>
      <c r="S635" s="209"/>
      <c r="T635" s="210"/>
      <c r="AT635" s="211" t="s">
        <v>165</v>
      </c>
      <c r="AU635" s="211" t="s">
        <v>86</v>
      </c>
      <c r="AV635" s="14" t="s">
        <v>86</v>
      </c>
      <c r="AW635" s="14" t="s">
        <v>37</v>
      </c>
      <c r="AX635" s="14" t="s">
        <v>84</v>
      </c>
      <c r="AY635" s="211" t="s">
        <v>157</v>
      </c>
    </row>
    <row r="636" spans="1:65" s="2" customFormat="1" ht="22.25" customHeight="1">
      <c r="A636" s="36"/>
      <c r="B636" s="37"/>
      <c r="C636" s="239" t="s">
        <v>981</v>
      </c>
      <c r="D636" s="239" t="s">
        <v>311</v>
      </c>
      <c r="E636" s="240" t="s">
        <v>2325</v>
      </c>
      <c r="F636" s="241" t="s">
        <v>2326</v>
      </c>
      <c r="G636" s="242" t="s">
        <v>162</v>
      </c>
      <c r="H636" s="243">
        <v>1</v>
      </c>
      <c r="I636" s="244"/>
      <c r="J636" s="245">
        <f>ROUND(I636*H636,2)</f>
        <v>0</v>
      </c>
      <c r="K636" s="246"/>
      <c r="L636" s="247"/>
      <c r="M636" s="248" t="s">
        <v>19</v>
      </c>
      <c r="N636" s="249" t="s">
        <v>47</v>
      </c>
      <c r="O636" s="66"/>
      <c r="P636" s="186">
        <f>O636*H636</f>
        <v>0</v>
      </c>
      <c r="Q636" s="186">
        <v>0</v>
      </c>
      <c r="R636" s="186">
        <f>Q636*H636</f>
        <v>0</v>
      </c>
      <c r="S636" s="186">
        <v>0</v>
      </c>
      <c r="T636" s="187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188" t="s">
        <v>211</v>
      </c>
      <c r="AT636" s="188" t="s">
        <v>311</v>
      </c>
      <c r="AU636" s="188" t="s">
        <v>86</v>
      </c>
      <c r="AY636" s="19" t="s">
        <v>157</v>
      </c>
      <c r="BE636" s="189">
        <f>IF(N636="základní",J636,0)</f>
        <v>0</v>
      </c>
      <c r="BF636" s="189">
        <f>IF(N636="snížená",J636,0)</f>
        <v>0</v>
      </c>
      <c r="BG636" s="189">
        <f>IF(N636="zákl. přenesená",J636,0)</f>
        <v>0</v>
      </c>
      <c r="BH636" s="189">
        <f>IF(N636="sníž. přenesená",J636,0)</f>
        <v>0</v>
      </c>
      <c r="BI636" s="189">
        <f>IF(N636="nulová",J636,0)</f>
        <v>0</v>
      </c>
      <c r="BJ636" s="19" t="s">
        <v>84</v>
      </c>
      <c r="BK636" s="189">
        <f>ROUND(I636*H636,2)</f>
        <v>0</v>
      </c>
      <c r="BL636" s="19" t="s">
        <v>163</v>
      </c>
      <c r="BM636" s="188" t="s">
        <v>2327</v>
      </c>
    </row>
    <row r="637" spans="2:51" s="13" customFormat="1" ht="10">
      <c r="B637" s="190"/>
      <c r="C637" s="191"/>
      <c r="D637" s="192" t="s">
        <v>165</v>
      </c>
      <c r="E637" s="193" t="s">
        <v>19</v>
      </c>
      <c r="F637" s="194" t="s">
        <v>2136</v>
      </c>
      <c r="G637" s="191"/>
      <c r="H637" s="193" t="s">
        <v>19</v>
      </c>
      <c r="I637" s="195"/>
      <c r="J637" s="191"/>
      <c r="K637" s="191"/>
      <c r="L637" s="196"/>
      <c r="M637" s="197"/>
      <c r="N637" s="198"/>
      <c r="O637" s="198"/>
      <c r="P637" s="198"/>
      <c r="Q637" s="198"/>
      <c r="R637" s="198"/>
      <c r="S637" s="198"/>
      <c r="T637" s="199"/>
      <c r="AT637" s="200" t="s">
        <v>165</v>
      </c>
      <c r="AU637" s="200" t="s">
        <v>86</v>
      </c>
      <c r="AV637" s="13" t="s">
        <v>84</v>
      </c>
      <c r="AW637" s="13" t="s">
        <v>37</v>
      </c>
      <c r="AX637" s="13" t="s">
        <v>76</v>
      </c>
      <c r="AY637" s="200" t="s">
        <v>157</v>
      </c>
    </row>
    <row r="638" spans="2:51" s="14" customFormat="1" ht="10">
      <c r="B638" s="201"/>
      <c r="C638" s="202"/>
      <c r="D638" s="192" t="s">
        <v>165</v>
      </c>
      <c r="E638" s="203" t="s">
        <v>19</v>
      </c>
      <c r="F638" s="204" t="s">
        <v>84</v>
      </c>
      <c r="G638" s="202"/>
      <c r="H638" s="205">
        <v>1</v>
      </c>
      <c r="I638" s="206"/>
      <c r="J638" s="202"/>
      <c r="K638" s="202"/>
      <c r="L638" s="207"/>
      <c r="M638" s="208"/>
      <c r="N638" s="209"/>
      <c r="O638" s="209"/>
      <c r="P638" s="209"/>
      <c r="Q638" s="209"/>
      <c r="R638" s="209"/>
      <c r="S638" s="209"/>
      <c r="T638" s="210"/>
      <c r="AT638" s="211" t="s">
        <v>165</v>
      </c>
      <c r="AU638" s="211" t="s">
        <v>86</v>
      </c>
      <c r="AV638" s="14" t="s">
        <v>86</v>
      </c>
      <c r="AW638" s="14" t="s">
        <v>37</v>
      </c>
      <c r="AX638" s="14" t="s">
        <v>84</v>
      </c>
      <c r="AY638" s="211" t="s">
        <v>157</v>
      </c>
    </row>
    <row r="639" spans="1:65" s="2" customFormat="1" ht="22.25" customHeight="1">
      <c r="A639" s="36"/>
      <c r="B639" s="37"/>
      <c r="C639" s="239" t="s">
        <v>987</v>
      </c>
      <c r="D639" s="239" t="s">
        <v>311</v>
      </c>
      <c r="E639" s="240" t="s">
        <v>2328</v>
      </c>
      <c r="F639" s="241" t="s">
        <v>2329</v>
      </c>
      <c r="G639" s="242" t="s">
        <v>162</v>
      </c>
      <c r="H639" s="243">
        <v>1</v>
      </c>
      <c r="I639" s="244"/>
      <c r="J639" s="245">
        <f>ROUND(I639*H639,2)</f>
        <v>0</v>
      </c>
      <c r="K639" s="246"/>
      <c r="L639" s="247"/>
      <c r="M639" s="248" t="s">
        <v>19</v>
      </c>
      <c r="N639" s="249" t="s">
        <v>47</v>
      </c>
      <c r="O639" s="66"/>
      <c r="P639" s="186">
        <f>O639*H639</f>
        <v>0</v>
      </c>
      <c r="Q639" s="186">
        <v>0</v>
      </c>
      <c r="R639" s="186">
        <f>Q639*H639</f>
        <v>0</v>
      </c>
      <c r="S639" s="186">
        <v>0</v>
      </c>
      <c r="T639" s="187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188" t="s">
        <v>211</v>
      </c>
      <c r="AT639" s="188" t="s">
        <v>311</v>
      </c>
      <c r="AU639" s="188" t="s">
        <v>86</v>
      </c>
      <c r="AY639" s="19" t="s">
        <v>157</v>
      </c>
      <c r="BE639" s="189">
        <f>IF(N639="základní",J639,0)</f>
        <v>0</v>
      </c>
      <c r="BF639" s="189">
        <f>IF(N639="snížená",J639,0)</f>
        <v>0</v>
      </c>
      <c r="BG639" s="189">
        <f>IF(N639="zákl. přenesená",J639,0)</f>
        <v>0</v>
      </c>
      <c r="BH639" s="189">
        <f>IF(N639="sníž. přenesená",J639,0)</f>
        <v>0</v>
      </c>
      <c r="BI639" s="189">
        <f>IF(N639="nulová",J639,0)</f>
        <v>0</v>
      </c>
      <c r="BJ639" s="19" t="s">
        <v>84</v>
      </c>
      <c r="BK639" s="189">
        <f>ROUND(I639*H639,2)</f>
        <v>0</v>
      </c>
      <c r="BL639" s="19" t="s">
        <v>163</v>
      </c>
      <c r="BM639" s="188" t="s">
        <v>2330</v>
      </c>
    </row>
    <row r="640" spans="2:51" s="13" customFormat="1" ht="10">
      <c r="B640" s="190"/>
      <c r="C640" s="191"/>
      <c r="D640" s="192" t="s">
        <v>165</v>
      </c>
      <c r="E640" s="193" t="s">
        <v>19</v>
      </c>
      <c r="F640" s="194" t="s">
        <v>2136</v>
      </c>
      <c r="G640" s="191"/>
      <c r="H640" s="193" t="s">
        <v>19</v>
      </c>
      <c r="I640" s="195"/>
      <c r="J640" s="191"/>
      <c r="K640" s="191"/>
      <c r="L640" s="196"/>
      <c r="M640" s="197"/>
      <c r="N640" s="198"/>
      <c r="O640" s="198"/>
      <c r="P640" s="198"/>
      <c r="Q640" s="198"/>
      <c r="R640" s="198"/>
      <c r="S640" s="198"/>
      <c r="T640" s="199"/>
      <c r="AT640" s="200" t="s">
        <v>165</v>
      </c>
      <c r="AU640" s="200" t="s">
        <v>86</v>
      </c>
      <c r="AV640" s="13" t="s">
        <v>84</v>
      </c>
      <c r="AW640" s="13" t="s">
        <v>37</v>
      </c>
      <c r="AX640" s="13" t="s">
        <v>76</v>
      </c>
      <c r="AY640" s="200" t="s">
        <v>157</v>
      </c>
    </row>
    <row r="641" spans="2:51" s="14" customFormat="1" ht="10">
      <c r="B641" s="201"/>
      <c r="C641" s="202"/>
      <c r="D641" s="192" t="s">
        <v>165</v>
      </c>
      <c r="E641" s="203" t="s">
        <v>19</v>
      </c>
      <c r="F641" s="204" t="s">
        <v>84</v>
      </c>
      <c r="G641" s="202"/>
      <c r="H641" s="205">
        <v>1</v>
      </c>
      <c r="I641" s="206"/>
      <c r="J641" s="202"/>
      <c r="K641" s="202"/>
      <c r="L641" s="207"/>
      <c r="M641" s="208"/>
      <c r="N641" s="209"/>
      <c r="O641" s="209"/>
      <c r="P641" s="209"/>
      <c r="Q641" s="209"/>
      <c r="R641" s="209"/>
      <c r="S641" s="209"/>
      <c r="T641" s="210"/>
      <c r="AT641" s="211" t="s">
        <v>165</v>
      </c>
      <c r="AU641" s="211" t="s">
        <v>86</v>
      </c>
      <c r="AV641" s="14" t="s">
        <v>86</v>
      </c>
      <c r="AW641" s="14" t="s">
        <v>37</v>
      </c>
      <c r="AX641" s="14" t="s">
        <v>84</v>
      </c>
      <c r="AY641" s="211" t="s">
        <v>157</v>
      </c>
    </row>
    <row r="642" spans="1:65" s="2" customFormat="1" ht="22.25" customHeight="1">
      <c r="A642" s="36"/>
      <c r="B642" s="37"/>
      <c r="C642" s="239" t="s">
        <v>1000</v>
      </c>
      <c r="D642" s="239" t="s">
        <v>311</v>
      </c>
      <c r="E642" s="240" t="s">
        <v>2331</v>
      </c>
      <c r="F642" s="241" t="s">
        <v>2332</v>
      </c>
      <c r="G642" s="242" t="s">
        <v>162</v>
      </c>
      <c r="H642" s="243">
        <v>1</v>
      </c>
      <c r="I642" s="244"/>
      <c r="J642" s="245">
        <f>ROUND(I642*H642,2)</f>
        <v>0</v>
      </c>
      <c r="K642" s="246"/>
      <c r="L642" s="247"/>
      <c r="M642" s="248" t="s">
        <v>19</v>
      </c>
      <c r="N642" s="249" t="s">
        <v>47</v>
      </c>
      <c r="O642" s="66"/>
      <c r="P642" s="186">
        <f>O642*H642</f>
        <v>0</v>
      </c>
      <c r="Q642" s="186">
        <v>0</v>
      </c>
      <c r="R642" s="186">
        <f>Q642*H642</f>
        <v>0</v>
      </c>
      <c r="S642" s="186">
        <v>0</v>
      </c>
      <c r="T642" s="187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188" t="s">
        <v>211</v>
      </c>
      <c r="AT642" s="188" t="s">
        <v>311</v>
      </c>
      <c r="AU642" s="188" t="s">
        <v>86</v>
      </c>
      <c r="AY642" s="19" t="s">
        <v>157</v>
      </c>
      <c r="BE642" s="189">
        <f>IF(N642="základní",J642,0)</f>
        <v>0</v>
      </c>
      <c r="BF642" s="189">
        <f>IF(N642="snížená",J642,0)</f>
        <v>0</v>
      </c>
      <c r="BG642" s="189">
        <f>IF(N642="zákl. přenesená",J642,0)</f>
        <v>0</v>
      </c>
      <c r="BH642" s="189">
        <f>IF(N642="sníž. přenesená",J642,0)</f>
        <v>0</v>
      </c>
      <c r="BI642" s="189">
        <f>IF(N642="nulová",J642,0)</f>
        <v>0</v>
      </c>
      <c r="BJ642" s="19" t="s">
        <v>84</v>
      </c>
      <c r="BK642" s="189">
        <f>ROUND(I642*H642,2)</f>
        <v>0</v>
      </c>
      <c r="BL642" s="19" t="s">
        <v>163</v>
      </c>
      <c r="BM642" s="188" t="s">
        <v>2333</v>
      </c>
    </row>
    <row r="643" spans="2:51" s="13" customFormat="1" ht="10">
      <c r="B643" s="190"/>
      <c r="C643" s="191"/>
      <c r="D643" s="192" t="s">
        <v>165</v>
      </c>
      <c r="E643" s="193" t="s">
        <v>19</v>
      </c>
      <c r="F643" s="194" t="s">
        <v>2136</v>
      </c>
      <c r="G643" s="191"/>
      <c r="H643" s="193" t="s">
        <v>19</v>
      </c>
      <c r="I643" s="195"/>
      <c r="J643" s="191"/>
      <c r="K643" s="191"/>
      <c r="L643" s="196"/>
      <c r="M643" s="197"/>
      <c r="N643" s="198"/>
      <c r="O643" s="198"/>
      <c r="P643" s="198"/>
      <c r="Q643" s="198"/>
      <c r="R643" s="198"/>
      <c r="S643" s="198"/>
      <c r="T643" s="199"/>
      <c r="AT643" s="200" t="s">
        <v>165</v>
      </c>
      <c r="AU643" s="200" t="s">
        <v>86</v>
      </c>
      <c r="AV643" s="13" t="s">
        <v>84</v>
      </c>
      <c r="AW643" s="13" t="s">
        <v>37</v>
      </c>
      <c r="AX643" s="13" t="s">
        <v>76</v>
      </c>
      <c r="AY643" s="200" t="s">
        <v>157</v>
      </c>
    </row>
    <row r="644" spans="2:51" s="14" customFormat="1" ht="10">
      <c r="B644" s="201"/>
      <c r="C644" s="202"/>
      <c r="D644" s="192" t="s">
        <v>165</v>
      </c>
      <c r="E644" s="203" t="s">
        <v>19</v>
      </c>
      <c r="F644" s="204" t="s">
        <v>84</v>
      </c>
      <c r="G644" s="202"/>
      <c r="H644" s="205">
        <v>1</v>
      </c>
      <c r="I644" s="206"/>
      <c r="J644" s="202"/>
      <c r="K644" s="202"/>
      <c r="L644" s="207"/>
      <c r="M644" s="208"/>
      <c r="N644" s="209"/>
      <c r="O644" s="209"/>
      <c r="P644" s="209"/>
      <c r="Q644" s="209"/>
      <c r="R644" s="209"/>
      <c r="S644" s="209"/>
      <c r="T644" s="210"/>
      <c r="AT644" s="211" t="s">
        <v>165</v>
      </c>
      <c r="AU644" s="211" t="s">
        <v>86</v>
      </c>
      <c r="AV644" s="14" t="s">
        <v>86</v>
      </c>
      <c r="AW644" s="14" t="s">
        <v>37</v>
      </c>
      <c r="AX644" s="14" t="s">
        <v>84</v>
      </c>
      <c r="AY644" s="211" t="s">
        <v>157</v>
      </c>
    </row>
    <row r="645" spans="1:65" s="2" customFormat="1" ht="14.4" customHeight="1">
      <c r="A645" s="36"/>
      <c r="B645" s="37"/>
      <c r="C645" s="239" t="s">
        <v>1006</v>
      </c>
      <c r="D645" s="239" t="s">
        <v>311</v>
      </c>
      <c r="E645" s="240" t="s">
        <v>2334</v>
      </c>
      <c r="F645" s="241" t="s">
        <v>2335</v>
      </c>
      <c r="G645" s="242" t="s">
        <v>162</v>
      </c>
      <c r="H645" s="243">
        <v>1</v>
      </c>
      <c r="I645" s="244"/>
      <c r="J645" s="245">
        <f>ROUND(I645*H645,2)</f>
        <v>0</v>
      </c>
      <c r="K645" s="246"/>
      <c r="L645" s="247"/>
      <c r="M645" s="248" t="s">
        <v>19</v>
      </c>
      <c r="N645" s="249" t="s">
        <v>47</v>
      </c>
      <c r="O645" s="66"/>
      <c r="P645" s="186">
        <f>O645*H645</f>
        <v>0</v>
      </c>
      <c r="Q645" s="186">
        <v>0</v>
      </c>
      <c r="R645" s="186">
        <f>Q645*H645</f>
        <v>0</v>
      </c>
      <c r="S645" s="186">
        <v>0</v>
      </c>
      <c r="T645" s="187">
        <f>S645*H645</f>
        <v>0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188" t="s">
        <v>211</v>
      </c>
      <c r="AT645" s="188" t="s">
        <v>311</v>
      </c>
      <c r="AU645" s="188" t="s">
        <v>86</v>
      </c>
      <c r="AY645" s="19" t="s">
        <v>157</v>
      </c>
      <c r="BE645" s="189">
        <f>IF(N645="základní",J645,0)</f>
        <v>0</v>
      </c>
      <c r="BF645" s="189">
        <f>IF(N645="snížená",J645,0)</f>
        <v>0</v>
      </c>
      <c r="BG645" s="189">
        <f>IF(N645="zákl. přenesená",J645,0)</f>
        <v>0</v>
      </c>
      <c r="BH645" s="189">
        <f>IF(N645="sníž. přenesená",J645,0)</f>
        <v>0</v>
      </c>
      <c r="BI645" s="189">
        <f>IF(N645="nulová",J645,0)</f>
        <v>0</v>
      </c>
      <c r="BJ645" s="19" t="s">
        <v>84</v>
      </c>
      <c r="BK645" s="189">
        <f>ROUND(I645*H645,2)</f>
        <v>0</v>
      </c>
      <c r="BL645" s="19" t="s">
        <v>163</v>
      </c>
      <c r="BM645" s="188" t="s">
        <v>2336</v>
      </c>
    </row>
    <row r="646" spans="2:51" s="13" customFormat="1" ht="10">
      <c r="B646" s="190"/>
      <c r="C646" s="191"/>
      <c r="D646" s="192" t="s">
        <v>165</v>
      </c>
      <c r="E646" s="193" t="s">
        <v>19</v>
      </c>
      <c r="F646" s="194" t="s">
        <v>2136</v>
      </c>
      <c r="G646" s="191"/>
      <c r="H646" s="193" t="s">
        <v>19</v>
      </c>
      <c r="I646" s="195"/>
      <c r="J646" s="191"/>
      <c r="K646" s="191"/>
      <c r="L646" s="196"/>
      <c r="M646" s="197"/>
      <c r="N646" s="198"/>
      <c r="O646" s="198"/>
      <c r="P646" s="198"/>
      <c r="Q646" s="198"/>
      <c r="R646" s="198"/>
      <c r="S646" s="198"/>
      <c r="T646" s="199"/>
      <c r="AT646" s="200" t="s">
        <v>165</v>
      </c>
      <c r="AU646" s="200" t="s">
        <v>86</v>
      </c>
      <c r="AV646" s="13" t="s">
        <v>84</v>
      </c>
      <c r="AW646" s="13" t="s">
        <v>37</v>
      </c>
      <c r="AX646" s="13" t="s">
        <v>76</v>
      </c>
      <c r="AY646" s="200" t="s">
        <v>157</v>
      </c>
    </row>
    <row r="647" spans="2:51" s="14" customFormat="1" ht="10">
      <c r="B647" s="201"/>
      <c r="C647" s="202"/>
      <c r="D647" s="192" t="s">
        <v>165</v>
      </c>
      <c r="E647" s="203" t="s">
        <v>19</v>
      </c>
      <c r="F647" s="204" t="s">
        <v>84</v>
      </c>
      <c r="G647" s="202"/>
      <c r="H647" s="205">
        <v>1</v>
      </c>
      <c r="I647" s="206"/>
      <c r="J647" s="202"/>
      <c r="K647" s="202"/>
      <c r="L647" s="207"/>
      <c r="M647" s="208"/>
      <c r="N647" s="209"/>
      <c r="O647" s="209"/>
      <c r="P647" s="209"/>
      <c r="Q647" s="209"/>
      <c r="R647" s="209"/>
      <c r="S647" s="209"/>
      <c r="T647" s="210"/>
      <c r="AT647" s="211" t="s">
        <v>165</v>
      </c>
      <c r="AU647" s="211" t="s">
        <v>86</v>
      </c>
      <c r="AV647" s="14" t="s">
        <v>86</v>
      </c>
      <c r="AW647" s="14" t="s">
        <v>37</v>
      </c>
      <c r="AX647" s="14" t="s">
        <v>84</v>
      </c>
      <c r="AY647" s="211" t="s">
        <v>157</v>
      </c>
    </row>
    <row r="648" spans="1:65" s="2" customFormat="1" ht="14.4" customHeight="1">
      <c r="A648" s="36"/>
      <c r="B648" s="37"/>
      <c r="C648" s="239" t="s">
        <v>1012</v>
      </c>
      <c r="D648" s="239" t="s">
        <v>311</v>
      </c>
      <c r="E648" s="240" t="s">
        <v>2337</v>
      </c>
      <c r="F648" s="241" t="s">
        <v>2338</v>
      </c>
      <c r="G648" s="242" t="s">
        <v>1110</v>
      </c>
      <c r="H648" s="243">
        <v>100</v>
      </c>
      <c r="I648" s="244"/>
      <c r="J648" s="245">
        <f>ROUND(I648*H648,2)</f>
        <v>0</v>
      </c>
      <c r="K648" s="246"/>
      <c r="L648" s="247"/>
      <c r="M648" s="248" t="s">
        <v>19</v>
      </c>
      <c r="N648" s="249" t="s">
        <v>47</v>
      </c>
      <c r="O648" s="66"/>
      <c r="P648" s="186">
        <f>O648*H648</f>
        <v>0</v>
      </c>
      <c r="Q648" s="186">
        <v>0</v>
      </c>
      <c r="R648" s="186">
        <f>Q648*H648</f>
        <v>0</v>
      </c>
      <c r="S648" s="186">
        <v>0</v>
      </c>
      <c r="T648" s="187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88" t="s">
        <v>211</v>
      </c>
      <c r="AT648" s="188" t="s">
        <v>311</v>
      </c>
      <c r="AU648" s="188" t="s">
        <v>86</v>
      </c>
      <c r="AY648" s="19" t="s">
        <v>157</v>
      </c>
      <c r="BE648" s="189">
        <f>IF(N648="základní",J648,0)</f>
        <v>0</v>
      </c>
      <c r="BF648" s="189">
        <f>IF(N648="snížená",J648,0)</f>
        <v>0</v>
      </c>
      <c r="BG648" s="189">
        <f>IF(N648="zákl. přenesená",J648,0)</f>
        <v>0</v>
      </c>
      <c r="BH648" s="189">
        <f>IF(N648="sníž. přenesená",J648,0)</f>
        <v>0</v>
      </c>
      <c r="BI648" s="189">
        <f>IF(N648="nulová",J648,0)</f>
        <v>0</v>
      </c>
      <c r="BJ648" s="19" t="s">
        <v>84</v>
      </c>
      <c r="BK648" s="189">
        <f>ROUND(I648*H648,2)</f>
        <v>0</v>
      </c>
      <c r="BL648" s="19" t="s">
        <v>163</v>
      </c>
      <c r="BM648" s="188" t="s">
        <v>2339</v>
      </c>
    </row>
    <row r="649" spans="2:51" s="13" customFormat="1" ht="10">
      <c r="B649" s="190"/>
      <c r="C649" s="191"/>
      <c r="D649" s="192" t="s">
        <v>165</v>
      </c>
      <c r="E649" s="193" t="s">
        <v>19</v>
      </c>
      <c r="F649" s="194" t="s">
        <v>2136</v>
      </c>
      <c r="G649" s="191"/>
      <c r="H649" s="193" t="s">
        <v>19</v>
      </c>
      <c r="I649" s="195"/>
      <c r="J649" s="191"/>
      <c r="K649" s="191"/>
      <c r="L649" s="196"/>
      <c r="M649" s="197"/>
      <c r="N649" s="198"/>
      <c r="O649" s="198"/>
      <c r="P649" s="198"/>
      <c r="Q649" s="198"/>
      <c r="R649" s="198"/>
      <c r="S649" s="198"/>
      <c r="T649" s="199"/>
      <c r="AT649" s="200" t="s">
        <v>165</v>
      </c>
      <c r="AU649" s="200" t="s">
        <v>86</v>
      </c>
      <c r="AV649" s="13" t="s">
        <v>84</v>
      </c>
      <c r="AW649" s="13" t="s">
        <v>37</v>
      </c>
      <c r="AX649" s="13" t="s">
        <v>76</v>
      </c>
      <c r="AY649" s="200" t="s">
        <v>157</v>
      </c>
    </row>
    <row r="650" spans="2:51" s="14" customFormat="1" ht="10">
      <c r="B650" s="201"/>
      <c r="C650" s="202"/>
      <c r="D650" s="192" t="s">
        <v>165</v>
      </c>
      <c r="E650" s="203" t="s">
        <v>19</v>
      </c>
      <c r="F650" s="204" t="s">
        <v>954</v>
      </c>
      <c r="G650" s="202"/>
      <c r="H650" s="205">
        <v>100</v>
      </c>
      <c r="I650" s="206"/>
      <c r="J650" s="202"/>
      <c r="K650" s="202"/>
      <c r="L650" s="207"/>
      <c r="M650" s="208"/>
      <c r="N650" s="209"/>
      <c r="O650" s="209"/>
      <c r="P650" s="209"/>
      <c r="Q650" s="209"/>
      <c r="R650" s="209"/>
      <c r="S650" s="209"/>
      <c r="T650" s="210"/>
      <c r="AT650" s="211" t="s">
        <v>165</v>
      </c>
      <c r="AU650" s="211" t="s">
        <v>86</v>
      </c>
      <c r="AV650" s="14" t="s">
        <v>86</v>
      </c>
      <c r="AW650" s="14" t="s">
        <v>37</v>
      </c>
      <c r="AX650" s="14" t="s">
        <v>84</v>
      </c>
      <c r="AY650" s="211" t="s">
        <v>157</v>
      </c>
    </row>
    <row r="651" spans="1:65" s="2" customFormat="1" ht="14.4" customHeight="1">
      <c r="A651" s="36"/>
      <c r="B651" s="37"/>
      <c r="C651" s="239" t="s">
        <v>1018</v>
      </c>
      <c r="D651" s="239" t="s">
        <v>311</v>
      </c>
      <c r="E651" s="240" t="s">
        <v>2340</v>
      </c>
      <c r="F651" s="241" t="s">
        <v>2341</v>
      </c>
      <c r="G651" s="242" t="s">
        <v>162</v>
      </c>
      <c r="H651" s="243">
        <v>1</v>
      </c>
      <c r="I651" s="244"/>
      <c r="J651" s="245">
        <f>ROUND(I651*H651,2)</f>
        <v>0</v>
      </c>
      <c r="K651" s="246"/>
      <c r="L651" s="247"/>
      <c r="M651" s="248" t="s">
        <v>19</v>
      </c>
      <c r="N651" s="249" t="s">
        <v>47</v>
      </c>
      <c r="O651" s="66"/>
      <c r="P651" s="186">
        <f>O651*H651</f>
        <v>0</v>
      </c>
      <c r="Q651" s="186">
        <v>0</v>
      </c>
      <c r="R651" s="186">
        <f>Q651*H651</f>
        <v>0</v>
      </c>
      <c r="S651" s="186">
        <v>0</v>
      </c>
      <c r="T651" s="187">
        <f>S651*H651</f>
        <v>0</v>
      </c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R651" s="188" t="s">
        <v>211</v>
      </c>
      <c r="AT651" s="188" t="s">
        <v>311</v>
      </c>
      <c r="AU651" s="188" t="s">
        <v>86</v>
      </c>
      <c r="AY651" s="19" t="s">
        <v>157</v>
      </c>
      <c r="BE651" s="189">
        <f>IF(N651="základní",J651,0)</f>
        <v>0</v>
      </c>
      <c r="BF651" s="189">
        <f>IF(N651="snížená",J651,0)</f>
        <v>0</v>
      </c>
      <c r="BG651" s="189">
        <f>IF(N651="zákl. přenesená",J651,0)</f>
        <v>0</v>
      </c>
      <c r="BH651" s="189">
        <f>IF(N651="sníž. přenesená",J651,0)</f>
        <v>0</v>
      </c>
      <c r="BI651" s="189">
        <f>IF(N651="nulová",J651,0)</f>
        <v>0</v>
      </c>
      <c r="BJ651" s="19" t="s">
        <v>84</v>
      </c>
      <c r="BK651" s="189">
        <f>ROUND(I651*H651,2)</f>
        <v>0</v>
      </c>
      <c r="BL651" s="19" t="s">
        <v>163</v>
      </c>
      <c r="BM651" s="188" t="s">
        <v>2342</v>
      </c>
    </row>
    <row r="652" spans="2:51" s="13" customFormat="1" ht="10">
      <c r="B652" s="190"/>
      <c r="C652" s="191"/>
      <c r="D652" s="192" t="s">
        <v>165</v>
      </c>
      <c r="E652" s="193" t="s">
        <v>19</v>
      </c>
      <c r="F652" s="194" t="s">
        <v>2136</v>
      </c>
      <c r="G652" s="191"/>
      <c r="H652" s="193" t="s">
        <v>19</v>
      </c>
      <c r="I652" s="195"/>
      <c r="J652" s="191"/>
      <c r="K652" s="191"/>
      <c r="L652" s="196"/>
      <c r="M652" s="197"/>
      <c r="N652" s="198"/>
      <c r="O652" s="198"/>
      <c r="P652" s="198"/>
      <c r="Q652" s="198"/>
      <c r="R652" s="198"/>
      <c r="S652" s="198"/>
      <c r="T652" s="199"/>
      <c r="AT652" s="200" t="s">
        <v>165</v>
      </c>
      <c r="AU652" s="200" t="s">
        <v>86</v>
      </c>
      <c r="AV652" s="13" t="s">
        <v>84</v>
      </c>
      <c r="AW652" s="13" t="s">
        <v>37</v>
      </c>
      <c r="AX652" s="13" t="s">
        <v>76</v>
      </c>
      <c r="AY652" s="200" t="s">
        <v>157</v>
      </c>
    </row>
    <row r="653" spans="2:51" s="14" customFormat="1" ht="10">
      <c r="B653" s="201"/>
      <c r="C653" s="202"/>
      <c r="D653" s="192" t="s">
        <v>165</v>
      </c>
      <c r="E653" s="203" t="s">
        <v>19</v>
      </c>
      <c r="F653" s="204" t="s">
        <v>84</v>
      </c>
      <c r="G653" s="202"/>
      <c r="H653" s="205">
        <v>1</v>
      </c>
      <c r="I653" s="206"/>
      <c r="J653" s="202"/>
      <c r="K653" s="202"/>
      <c r="L653" s="207"/>
      <c r="M653" s="208"/>
      <c r="N653" s="209"/>
      <c r="O653" s="209"/>
      <c r="P653" s="209"/>
      <c r="Q653" s="209"/>
      <c r="R653" s="209"/>
      <c r="S653" s="209"/>
      <c r="T653" s="210"/>
      <c r="AT653" s="211" t="s">
        <v>165</v>
      </c>
      <c r="AU653" s="211" t="s">
        <v>86</v>
      </c>
      <c r="AV653" s="14" t="s">
        <v>86</v>
      </c>
      <c r="AW653" s="14" t="s">
        <v>37</v>
      </c>
      <c r="AX653" s="14" t="s">
        <v>84</v>
      </c>
      <c r="AY653" s="211" t="s">
        <v>157</v>
      </c>
    </row>
    <row r="654" spans="1:65" s="2" customFormat="1" ht="14.4" customHeight="1">
      <c r="A654" s="36"/>
      <c r="B654" s="37"/>
      <c r="C654" s="239" t="s">
        <v>1025</v>
      </c>
      <c r="D654" s="239" t="s">
        <v>311</v>
      </c>
      <c r="E654" s="240" t="s">
        <v>2343</v>
      </c>
      <c r="F654" s="241" t="s">
        <v>2344</v>
      </c>
      <c r="G654" s="242" t="s">
        <v>162</v>
      </c>
      <c r="H654" s="243">
        <v>1</v>
      </c>
      <c r="I654" s="244"/>
      <c r="J654" s="245">
        <f>ROUND(I654*H654,2)</f>
        <v>0</v>
      </c>
      <c r="K654" s="246"/>
      <c r="L654" s="247"/>
      <c r="M654" s="248" t="s">
        <v>19</v>
      </c>
      <c r="N654" s="249" t="s">
        <v>47</v>
      </c>
      <c r="O654" s="66"/>
      <c r="P654" s="186">
        <f>O654*H654</f>
        <v>0</v>
      </c>
      <c r="Q654" s="186">
        <v>0</v>
      </c>
      <c r="R654" s="186">
        <f>Q654*H654</f>
        <v>0</v>
      </c>
      <c r="S654" s="186">
        <v>0</v>
      </c>
      <c r="T654" s="187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8" t="s">
        <v>211</v>
      </c>
      <c r="AT654" s="188" t="s">
        <v>311</v>
      </c>
      <c r="AU654" s="188" t="s">
        <v>86</v>
      </c>
      <c r="AY654" s="19" t="s">
        <v>157</v>
      </c>
      <c r="BE654" s="189">
        <f>IF(N654="základní",J654,0)</f>
        <v>0</v>
      </c>
      <c r="BF654" s="189">
        <f>IF(N654="snížená",J654,0)</f>
        <v>0</v>
      </c>
      <c r="BG654" s="189">
        <f>IF(N654="zákl. přenesená",J654,0)</f>
        <v>0</v>
      </c>
      <c r="BH654" s="189">
        <f>IF(N654="sníž. přenesená",J654,0)</f>
        <v>0</v>
      </c>
      <c r="BI654" s="189">
        <f>IF(N654="nulová",J654,0)</f>
        <v>0</v>
      </c>
      <c r="BJ654" s="19" t="s">
        <v>84</v>
      </c>
      <c r="BK654" s="189">
        <f>ROUND(I654*H654,2)</f>
        <v>0</v>
      </c>
      <c r="BL654" s="19" t="s">
        <v>163</v>
      </c>
      <c r="BM654" s="188" t="s">
        <v>2345</v>
      </c>
    </row>
    <row r="655" spans="2:51" s="13" customFormat="1" ht="10">
      <c r="B655" s="190"/>
      <c r="C655" s="191"/>
      <c r="D655" s="192" t="s">
        <v>165</v>
      </c>
      <c r="E655" s="193" t="s">
        <v>19</v>
      </c>
      <c r="F655" s="194" t="s">
        <v>2136</v>
      </c>
      <c r="G655" s="191"/>
      <c r="H655" s="193" t="s">
        <v>19</v>
      </c>
      <c r="I655" s="195"/>
      <c r="J655" s="191"/>
      <c r="K655" s="191"/>
      <c r="L655" s="196"/>
      <c r="M655" s="197"/>
      <c r="N655" s="198"/>
      <c r="O655" s="198"/>
      <c r="P655" s="198"/>
      <c r="Q655" s="198"/>
      <c r="R655" s="198"/>
      <c r="S655" s="198"/>
      <c r="T655" s="199"/>
      <c r="AT655" s="200" t="s">
        <v>165</v>
      </c>
      <c r="AU655" s="200" t="s">
        <v>86</v>
      </c>
      <c r="AV655" s="13" t="s">
        <v>84</v>
      </c>
      <c r="AW655" s="13" t="s">
        <v>37</v>
      </c>
      <c r="AX655" s="13" t="s">
        <v>76</v>
      </c>
      <c r="AY655" s="200" t="s">
        <v>157</v>
      </c>
    </row>
    <row r="656" spans="2:51" s="14" customFormat="1" ht="10">
      <c r="B656" s="201"/>
      <c r="C656" s="202"/>
      <c r="D656" s="192" t="s">
        <v>165</v>
      </c>
      <c r="E656" s="203" t="s">
        <v>19</v>
      </c>
      <c r="F656" s="204" t="s">
        <v>84</v>
      </c>
      <c r="G656" s="202"/>
      <c r="H656" s="205">
        <v>1</v>
      </c>
      <c r="I656" s="206"/>
      <c r="J656" s="202"/>
      <c r="K656" s="202"/>
      <c r="L656" s="207"/>
      <c r="M656" s="208"/>
      <c r="N656" s="209"/>
      <c r="O656" s="209"/>
      <c r="P656" s="209"/>
      <c r="Q656" s="209"/>
      <c r="R656" s="209"/>
      <c r="S656" s="209"/>
      <c r="T656" s="210"/>
      <c r="AT656" s="211" t="s">
        <v>165</v>
      </c>
      <c r="AU656" s="211" t="s">
        <v>86</v>
      </c>
      <c r="AV656" s="14" t="s">
        <v>86</v>
      </c>
      <c r="AW656" s="14" t="s">
        <v>37</v>
      </c>
      <c r="AX656" s="14" t="s">
        <v>84</v>
      </c>
      <c r="AY656" s="211" t="s">
        <v>157</v>
      </c>
    </row>
    <row r="657" spans="1:65" s="2" customFormat="1" ht="14.4" customHeight="1">
      <c r="A657" s="36"/>
      <c r="B657" s="37"/>
      <c r="C657" s="239" t="s">
        <v>1031</v>
      </c>
      <c r="D657" s="239" t="s">
        <v>311</v>
      </c>
      <c r="E657" s="240" t="s">
        <v>2346</v>
      </c>
      <c r="F657" s="241" t="s">
        <v>2347</v>
      </c>
      <c r="G657" s="242" t="s">
        <v>162</v>
      </c>
      <c r="H657" s="243">
        <v>1</v>
      </c>
      <c r="I657" s="244"/>
      <c r="J657" s="245">
        <f>ROUND(I657*H657,2)</f>
        <v>0</v>
      </c>
      <c r="K657" s="246"/>
      <c r="L657" s="247"/>
      <c r="M657" s="248" t="s">
        <v>19</v>
      </c>
      <c r="N657" s="249" t="s">
        <v>47</v>
      </c>
      <c r="O657" s="66"/>
      <c r="P657" s="186">
        <f>O657*H657</f>
        <v>0</v>
      </c>
      <c r="Q657" s="186">
        <v>0</v>
      </c>
      <c r="R657" s="186">
        <f>Q657*H657</f>
        <v>0</v>
      </c>
      <c r="S657" s="186">
        <v>0</v>
      </c>
      <c r="T657" s="187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8" t="s">
        <v>211</v>
      </c>
      <c r="AT657" s="188" t="s">
        <v>311</v>
      </c>
      <c r="AU657" s="188" t="s">
        <v>86</v>
      </c>
      <c r="AY657" s="19" t="s">
        <v>157</v>
      </c>
      <c r="BE657" s="189">
        <f>IF(N657="základní",J657,0)</f>
        <v>0</v>
      </c>
      <c r="BF657" s="189">
        <f>IF(N657="snížená",J657,0)</f>
        <v>0</v>
      </c>
      <c r="BG657" s="189">
        <f>IF(N657="zákl. přenesená",J657,0)</f>
        <v>0</v>
      </c>
      <c r="BH657" s="189">
        <f>IF(N657="sníž. přenesená",J657,0)</f>
        <v>0</v>
      </c>
      <c r="BI657" s="189">
        <f>IF(N657="nulová",J657,0)</f>
        <v>0</v>
      </c>
      <c r="BJ657" s="19" t="s">
        <v>84</v>
      </c>
      <c r="BK657" s="189">
        <f>ROUND(I657*H657,2)</f>
        <v>0</v>
      </c>
      <c r="BL657" s="19" t="s">
        <v>163</v>
      </c>
      <c r="BM657" s="188" t="s">
        <v>2348</v>
      </c>
    </row>
    <row r="658" spans="2:51" s="13" customFormat="1" ht="10">
      <c r="B658" s="190"/>
      <c r="C658" s="191"/>
      <c r="D658" s="192" t="s">
        <v>165</v>
      </c>
      <c r="E658" s="193" t="s">
        <v>19</v>
      </c>
      <c r="F658" s="194" t="s">
        <v>2136</v>
      </c>
      <c r="G658" s="191"/>
      <c r="H658" s="193" t="s">
        <v>19</v>
      </c>
      <c r="I658" s="195"/>
      <c r="J658" s="191"/>
      <c r="K658" s="191"/>
      <c r="L658" s="196"/>
      <c r="M658" s="197"/>
      <c r="N658" s="198"/>
      <c r="O658" s="198"/>
      <c r="P658" s="198"/>
      <c r="Q658" s="198"/>
      <c r="R658" s="198"/>
      <c r="S658" s="198"/>
      <c r="T658" s="199"/>
      <c r="AT658" s="200" t="s">
        <v>165</v>
      </c>
      <c r="AU658" s="200" t="s">
        <v>86</v>
      </c>
      <c r="AV658" s="13" t="s">
        <v>84</v>
      </c>
      <c r="AW658" s="13" t="s">
        <v>37</v>
      </c>
      <c r="AX658" s="13" t="s">
        <v>76</v>
      </c>
      <c r="AY658" s="200" t="s">
        <v>157</v>
      </c>
    </row>
    <row r="659" spans="2:51" s="14" customFormat="1" ht="10">
      <c r="B659" s="201"/>
      <c r="C659" s="202"/>
      <c r="D659" s="192" t="s">
        <v>165</v>
      </c>
      <c r="E659" s="203" t="s">
        <v>19</v>
      </c>
      <c r="F659" s="204" t="s">
        <v>84</v>
      </c>
      <c r="G659" s="202"/>
      <c r="H659" s="205">
        <v>1</v>
      </c>
      <c r="I659" s="206"/>
      <c r="J659" s="202"/>
      <c r="K659" s="202"/>
      <c r="L659" s="207"/>
      <c r="M659" s="208"/>
      <c r="N659" s="209"/>
      <c r="O659" s="209"/>
      <c r="P659" s="209"/>
      <c r="Q659" s="209"/>
      <c r="R659" s="209"/>
      <c r="S659" s="209"/>
      <c r="T659" s="210"/>
      <c r="AT659" s="211" t="s">
        <v>165</v>
      </c>
      <c r="AU659" s="211" t="s">
        <v>86</v>
      </c>
      <c r="AV659" s="14" t="s">
        <v>86</v>
      </c>
      <c r="AW659" s="14" t="s">
        <v>37</v>
      </c>
      <c r="AX659" s="14" t="s">
        <v>84</v>
      </c>
      <c r="AY659" s="211" t="s">
        <v>157</v>
      </c>
    </row>
    <row r="660" spans="1:65" s="2" customFormat="1" ht="14.4" customHeight="1">
      <c r="A660" s="36"/>
      <c r="B660" s="37"/>
      <c r="C660" s="239" t="s">
        <v>1039</v>
      </c>
      <c r="D660" s="239" t="s">
        <v>311</v>
      </c>
      <c r="E660" s="240" t="s">
        <v>2349</v>
      </c>
      <c r="F660" s="241" t="s">
        <v>2350</v>
      </c>
      <c r="G660" s="242" t="s">
        <v>162</v>
      </c>
      <c r="H660" s="243">
        <v>1</v>
      </c>
      <c r="I660" s="244"/>
      <c r="J660" s="245">
        <f>ROUND(I660*H660,2)</f>
        <v>0</v>
      </c>
      <c r="K660" s="246"/>
      <c r="L660" s="247"/>
      <c r="M660" s="248" t="s">
        <v>19</v>
      </c>
      <c r="N660" s="249" t="s">
        <v>47</v>
      </c>
      <c r="O660" s="66"/>
      <c r="P660" s="186">
        <f>O660*H660</f>
        <v>0</v>
      </c>
      <c r="Q660" s="186">
        <v>0</v>
      </c>
      <c r="R660" s="186">
        <f>Q660*H660</f>
        <v>0</v>
      </c>
      <c r="S660" s="186">
        <v>0</v>
      </c>
      <c r="T660" s="187">
        <f>S660*H660</f>
        <v>0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188" t="s">
        <v>211</v>
      </c>
      <c r="AT660" s="188" t="s">
        <v>311</v>
      </c>
      <c r="AU660" s="188" t="s">
        <v>86</v>
      </c>
      <c r="AY660" s="19" t="s">
        <v>157</v>
      </c>
      <c r="BE660" s="189">
        <f>IF(N660="základní",J660,0)</f>
        <v>0</v>
      </c>
      <c r="BF660" s="189">
        <f>IF(N660="snížená",J660,0)</f>
        <v>0</v>
      </c>
      <c r="BG660" s="189">
        <f>IF(N660="zákl. přenesená",J660,0)</f>
        <v>0</v>
      </c>
      <c r="BH660" s="189">
        <f>IF(N660="sníž. přenesená",J660,0)</f>
        <v>0</v>
      </c>
      <c r="BI660" s="189">
        <f>IF(N660="nulová",J660,0)</f>
        <v>0</v>
      </c>
      <c r="BJ660" s="19" t="s">
        <v>84</v>
      </c>
      <c r="BK660" s="189">
        <f>ROUND(I660*H660,2)</f>
        <v>0</v>
      </c>
      <c r="BL660" s="19" t="s">
        <v>163</v>
      </c>
      <c r="BM660" s="188" t="s">
        <v>2351</v>
      </c>
    </row>
    <row r="661" spans="2:51" s="13" customFormat="1" ht="10">
      <c r="B661" s="190"/>
      <c r="C661" s="191"/>
      <c r="D661" s="192" t="s">
        <v>165</v>
      </c>
      <c r="E661" s="193" t="s">
        <v>19</v>
      </c>
      <c r="F661" s="194" t="s">
        <v>2136</v>
      </c>
      <c r="G661" s="191"/>
      <c r="H661" s="193" t="s">
        <v>19</v>
      </c>
      <c r="I661" s="195"/>
      <c r="J661" s="191"/>
      <c r="K661" s="191"/>
      <c r="L661" s="196"/>
      <c r="M661" s="197"/>
      <c r="N661" s="198"/>
      <c r="O661" s="198"/>
      <c r="P661" s="198"/>
      <c r="Q661" s="198"/>
      <c r="R661" s="198"/>
      <c r="S661" s="198"/>
      <c r="T661" s="199"/>
      <c r="AT661" s="200" t="s">
        <v>165</v>
      </c>
      <c r="AU661" s="200" t="s">
        <v>86</v>
      </c>
      <c r="AV661" s="13" t="s">
        <v>84</v>
      </c>
      <c r="AW661" s="13" t="s">
        <v>37</v>
      </c>
      <c r="AX661" s="13" t="s">
        <v>76</v>
      </c>
      <c r="AY661" s="200" t="s">
        <v>157</v>
      </c>
    </row>
    <row r="662" spans="2:51" s="14" customFormat="1" ht="10">
      <c r="B662" s="201"/>
      <c r="C662" s="202"/>
      <c r="D662" s="192" t="s">
        <v>165</v>
      </c>
      <c r="E662" s="203" t="s">
        <v>19</v>
      </c>
      <c r="F662" s="204" t="s">
        <v>84</v>
      </c>
      <c r="G662" s="202"/>
      <c r="H662" s="205">
        <v>1</v>
      </c>
      <c r="I662" s="206"/>
      <c r="J662" s="202"/>
      <c r="K662" s="202"/>
      <c r="L662" s="207"/>
      <c r="M662" s="208"/>
      <c r="N662" s="209"/>
      <c r="O662" s="209"/>
      <c r="P662" s="209"/>
      <c r="Q662" s="209"/>
      <c r="R662" s="209"/>
      <c r="S662" s="209"/>
      <c r="T662" s="210"/>
      <c r="AT662" s="211" t="s">
        <v>165</v>
      </c>
      <c r="AU662" s="211" t="s">
        <v>86</v>
      </c>
      <c r="AV662" s="14" t="s">
        <v>86</v>
      </c>
      <c r="AW662" s="14" t="s">
        <v>37</v>
      </c>
      <c r="AX662" s="14" t="s">
        <v>84</v>
      </c>
      <c r="AY662" s="211" t="s">
        <v>157</v>
      </c>
    </row>
    <row r="663" spans="1:65" s="2" customFormat="1" ht="14.4" customHeight="1">
      <c r="A663" s="36"/>
      <c r="B663" s="37"/>
      <c r="C663" s="239" t="s">
        <v>1043</v>
      </c>
      <c r="D663" s="239" t="s">
        <v>311</v>
      </c>
      <c r="E663" s="240" t="s">
        <v>2352</v>
      </c>
      <c r="F663" s="241" t="s">
        <v>2353</v>
      </c>
      <c r="G663" s="242" t="s">
        <v>162</v>
      </c>
      <c r="H663" s="243">
        <v>1</v>
      </c>
      <c r="I663" s="244"/>
      <c r="J663" s="245">
        <f>ROUND(I663*H663,2)</f>
        <v>0</v>
      </c>
      <c r="K663" s="246"/>
      <c r="L663" s="247"/>
      <c r="M663" s="248" t="s">
        <v>19</v>
      </c>
      <c r="N663" s="249" t="s">
        <v>47</v>
      </c>
      <c r="O663" s="66"/>
      <c r="P663" s="186">
        <f>O663*H663</f>
        <v>0</v>
      </c>
      <c r="Q663" s="186">
        <v>0</v>
      </c>
      <c r="R663" s="186">
        <f>Q663*H663</f>
        <v>0</v>
      </c>
      <c r="S663" s="186">
        <v>0</v>
      </c>
      <c r="T663" s="187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188" t="s">
        <v>211</v>
      </c>
      <c r="AT663" s="188" t="s">
        <v>311</v>
      </c>
      <c r="AU663" s="188" t="s">
        <v>86</v>
      </c>
      <c r="AY663" s="19" t="s">
        <v>157</v>
      </c>
      <c r="BE663" s="189">
        <f>IF(N663="základní",J663,0)</f>
        <v>0</v>
      </c>
      <c r="BF663" s="189">
        <f>IF(N663="snížená",J663,0)</f>
        <v>0</v>
      </c>
      <c r="BG663" s="189">
        <f>IF(N663="zákl. přenesená",J663,0)</f>
        <v>0</v>
      </c>
      <c r="BH663" s="189">
        <f>IF(N663="sníž. přenesená",J663,0)</f>
        <v>0</v>
      </c>
      <c r="BI663" s="189">
        <f>IF(N663="nulová",J663,0)</f>
        <v>0</v>
      </c>
      <c r="BJ663" s="19" t="s">
        <v>84</v>
      </c>
      <c r="BK663" s="189">
        <f>ROUND(I663*H663,2)</f>
        <v>0</v>
      </c>
      <c r="BL663" s="19" t="s">
        <v>163</v>
      </c>
      <c r="BM663" s="188" t="s">
        <v>2354</v>
      </c>
    </row>
    <row r="664" spans="2:51" s="13" customFormat="1" ht="10">
      <c r="B664" s="190"/>
      <c r="C664" s="191"/>
      <c r="D664" s="192" t="s">
        <v>165</v>
      </c>
      <c r="E664" s="193" t="s">
        <v>19</v>
      </c>
      <c r="F664" s="194" t="s">
        <v>2136</v>
      </c>
      <c r="G664" s="191"/>
      <c r="H664" s="193" t="s">
        <v>19</v>
      </c>
      <c r="I664" s="195"/>
      <c r="J664" s="191"/>
      <c r="K664" s="191"/>
      <c r="L664" s="196"/>
      <c r="M664" s="197"/>
      <c r="N664" s="198"/>
      <c r="O664" s="198"/>
      <c r="P664" s="198"/>
      <c r="Q664" s="198"/>
      <c r="R664" s="198"/>
      <c r="S664" s="198"/>
      <c r="T664" s="199"/>
      <c r="AT664" s="200" t="s">
        <v>165</v>
      </c>
      <c r="AU664" s="200" t="s">
        <v>86</v>
      </c>
      <c r="AV664" s="13" t="s">
        <v>84</v>
      </c>
      <c r="AW664" s="13" t="s">
        <v>37</v>
      </c>
      <c r="AX664" s="13" t="s">
        <v>76</v>
      </c>
      <c r="AY664" s="200" t="s">
        <v>157</v>
      </c>
    </row>
    <row r="665" spans="2:51" s="14" customFormat="1" ht="10">
      <c r="B665" s="201"/>
      <c r="C665" s="202"/>
      <c r="D665" s="192" t="s">
        <v>165</v>
      </c>
      <c r="E665" s="203" t="s">
        <v>19</v>
      </c>
      <c r="F665" s="204" t="s">
        <v>84</v>
      </c>
      <c r="G665" s="202"/>
      <c r="H665" s="205">
        <v>1</v>
      </c>
      <c r="I665" s="206"/>
      <c r="J665" s="202"/>
      <c r="K665" s="202"/>
      <c r="L665" s="207"/>
      <c r="M665" s="208"/>
      <c r="N665" s="209"/>
      <c r="O665" s="209"/>
      <c r="P665" s="209"/>
      <c r="Q665" s="209"/>
      <c r="R665" s="209"/>
      <c r="S665" s="209"/>
      <c r="T665" s="210"/>
      <c r="AT665" s="211" t="s">
        <v>165</v>
      </c>
      <c r="AU665" s="211" t="s">
        <v>86</v>
      </c>
      <c r="AV665" s="14" t="s">
        <v>86</v>
      </c>
      <c r="AW665" s="14" t="s">
        <v>37</v>
      </c>
      <c r="AX665" s="14" t="s">
        <v>84</v>
      </c>
      <c r="AY665" s="211" t="s">
        <v>157</v>
      </c>
    </row>
    <row r="666" spans="1:65" s="2" customFormat="1" ht="14.4" customHeight="1">
      <c r="A666" s="36"/>
      <c r="B666" s="37"/>
      <c r="C666" s="239" t="s">
        <v>1049</v>
      </c>
      <c r="D666" s="239" t="s">
        <v>311</v>
      </c>
      <c r="E666" s="240" t="s">
        <v>2355</v>
      </c>
      <c r="F666" s="241" t="s">
        <v>2356</v>
      </c>
      <c r="G666" s="242" t="s">
        <v>162</v>
      </c>
      <c r="H666" s="243">
        <v>1</v>
      </c>
      <c r="I666" s="244"/>
      <c r="J666" s="245">
        <f>ROUND(I666*H666,2)</f>
        <v>0</v>
      </c>
      <c r="K666" s="246"/>
      <c r="L666" s="247"/>
      <c r="M666" s="248" t="s">
        <v>19</v>
      </c>
      <c r="N666" s="249" t="s">
        <v>47</v>
      </c>
      <c r="O666" s="66"/>
      <c r="P666" s="186">
        <f>O666*H666</f>
        <v>0</v>
      </c>
      <c r="Q666" s="186">
        <v>0</v>
      </c>
      <c r="R666" s="186">
        <f>Q666*H666</f>
        <v>0</v>
      </c>
      <c r="S666" s="186">
        <v>0</v>
      </c>
      <c r="T666" s="187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88" t="s">
        <v>211</v>
      </c>
      <c r="AT666" s="188" t="s">
        <v>311</v>
      </c>
      <c r="AU666" s="188" t="s">
        <v>86</v>
      </c>
      <c r="AY666" s="19" t="s">
        <v>157</v>
      </c>
      <c r="BE666" s="189">
        <f>IF(N666="základní",J666,0)</f>
        <v>0</v>
      </c>
      <c r="BF666" s="189">
        <f>IF(N666="snížená",J666,0)</f>
        <v>0</v>
      </c>
      <c r="BG666" s="189">
        <f>IF(N666="zákl. přenesená",J666,0)</f>
        <v>0</v>
      </c>
      <c r="BH666" s="189">
        <f>IF(N666="sníž. přenesená",J666,0)</f>
        <v>0</v>
      </c>
      <c r="BI666" s="189">
        <f>IF(N666="nulová",J666,0)</f>
        <v>0</v>
      </c>
      <c r="BJ666" s="19" t="s">
        <v>84</v>
      </c>
      <c r="BK666" s="189">
        <f>ROUND(I666*H666,2)</f>
        <v>0</v>
      </c>
      <c r="BL666" s="19" t="s">
        <v>163</v>
      </c>
      <c r="BM666" s="188" t="s">
        <v>2357</v>
      </c>
    </row>
    <row r="667" spans="2:51" s="13" customFormat="1" ht="10">
      <c r="B667" s="190"/>
      <c r="C667" s="191"/>
      <c r="D667" s="192" t="s">
        <v>165</v>
      </c>
      <c r="E667" s="193" t="s">
        <v>19</v>
      </c>
      <c r="F667" s="194" t="s">
        <v>2136</v>
      </c>
      <c r="G667" s="191"/>
      <c r="H667" s="193" t="s">
        <v>19</v>
      </c>
      <c r="I667" s="195"/>
      <c r="J667" s="191"/>
      <c r="K667" s="191"/>
      <c r="L667" s="196"/>
      <c r="M667" s="197"/>
      <c r="N667" s="198"/>
      <c r="O667" s="198"/>
      <c r="P667" s="198"/>
      <c r="Q667" s="198"/>
      <c r="R667" s="198"/>
      <c r="S667" s="198"/>
      <c r="T667" s="199"/>
      <c r="AT667" s="200" t="s">
        <v>165</v>
      </c>
      <c r="AU667" s="200" t="s">
        <v>86</v>
      </c>
      <c r="AV667" s="13" t="s">
        <v>84</v>
      </c>
      <c r="AW667" s="13" t="s">
        <v>37</v>
      </c>
      <c r="AX667" s="13" t="s">
        <v>76</v>
      </c>
      <c r="AY667" s="200" t="s">
        <v>157</v>
      </c>
    </row>
    <row r="668" spans="2:51" s="14" customFormat="1" ht="10">
      <c r="B668" s="201"/>
      <c r="C668" s="202"/>
      <c r="D668" s="192" t="s">
        <v>165</v>
      </c>
      <c r="E668" s="203" t="s">
        <v>19</v>
      </c>
      <c r="F668" s="204" t="s">
        <v>84</v>
      </c>
      <c r="G668" s="202"/>
      <c r="H668" s="205">
        <v>1</v>
      </c>
      <c r="I668" s="206"/>
      <c r="J668" s="202"/>
      <c r="K668" s="202"/>
      <c r="L668" s="207"/>
      <c r="M668" s="208"/>
      <c r="N668" s="209"/>
      <c r="O668" s="209"/>
      <c r="P668" s="209"/>
      <c r="Q668" s="209"/>
      <c r="R668" s="209"/>
      <c r="S668" s="209"/>
      <c r="T668" s="210"/>
      <c r="AT668" s="211" t="s">
        <v>165</v>
      </c>
      <c r="AU668" s="211" t="s">
        <v>86</v>
      </c>
      <c r="AV668" s="14" t="s">
        <v>86</v>
      </c>
      <c r="AW668" s="14" t="s">
        <v>37</v>
      </c>
      <c r="AX668" s="14" t="s">
        <v>84</v>
      </c>
      <c r="AY668" s="211" t="s">
        <v>157</v>
      </c>
    </row>
    <row r="669" spans="1:65" s="2" customFormat="1" ht="14.4" customHeight="1">
      <c r="A669" s="36"/>
      <c r="B669" s="37"/>
      <c r="C669" s="239" t="s">
        <v>1056</v>
      </c>
      <c r="D669" s="239" t="s">
        <v>311</v>
      </c>
      <c r="E669" s="240" t="s">
        <v>2358</v>
      </c>
      <c r="F669" s="241" t="s">
        <v>2359</v>
      </c>
      <c r="G669" s="242" t="s">
        <v>2360</v>
      </c>
      <c r="H669" s="243">
        <v>1</v>
      </c>
      <c r="I669" s="244"/>
      <c r="J669" s="245">
        <f>ROUND(I669*H669,2)</f>
        <v>0</v>
      </c>
      <c r="K669" s="246"/>
      <c r="L669" s="247"/>
      <c r="M669" s="248" t="s">
        <v>19</v>
      </c>
      <c r="N669" s="249" t="s">
        <v>47</v>
      </c>
      <c r="O669" s="66"/>
      <c r="P669" s="186">
        <f>O669*H669</f>
        <v>0</v>
      </c>
      <c r="Q669" s="186">
        <v>0</v>
      </c>
      <c r="R669" s="186">
        <f>Q669*H669</f>
        <v>0</v>
      </c>
      <c r="S669" s="186">
        <v>0</v>
      </c>
      <c r="T669" s="187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8" t="s">
        <v>211</v>
      </c>
      <c r="AT669" s="188" t="s">
        <v>311</v>
      </c>
      <c r="AU669" s="188" t="s">
        <v>86</v>
      </c>
      <c r="AY669" s="19" t="s">
        <v>157</v>
      </c>
      <c r="BE669" s="189">
        <f>IF(N669="základní",J669,0)</f>
        <v>0</v>
      </c>
      <c r="BF669" s="189">
        <f>IF(N669="snížená",J669,0)</f>
        <v>0</v>
      </c>
      <c r="BG669" s="189">
        <f>IF(N669="zákl. přenesená",J669,0)</f>
        <v>0</v>
      </c>
      <c r="BH669" s="189">
        <f>IF(N669="sníž. přenesená",J669,0)</f>
        <v>0</v>
      </c>
      <c r="BI669" s="189">
        <f>IF(N669="nulová",J669,0)</f>
        <v>0</v>
      </c>
      <c r="BJ669" s="19" t="s">
        <v>84</v>
      </c>
      <c r="BK669" s="189">
        <f>ROUND(I669*H669,2)</f>
        <v>0</v>
      </c>
      <c r="BL669" s="19" t="s">
        <v>163</v>
      </c>
      <c r="BM669" s="188" t="s">
        <v>2361</v>
      </c>
    </row>
    <row r="670" spans="2:51" s="13" customFormat="1" ht="10">
      <c r="B670" s="190"/>
      <c r="C670" s="191"/>
      <c r="D670" s="192" t="s">
        <v>165</v>
      </c>
      <c r="E670" s="193" t="s">
        <v>19</v>
      </c>
      <c r="F670" s="194" t="s">
        <v>2136</v>
      </c>
      <c r="G670" s="191"/>
      <c r="H670" s="193" t="s">
        <v>19</v>
      </c>
      <c r="I670" s="195"/>
      <c r="J670" s="191"/>
      <c r="K670" s="191"/>
      <c r="L670" s="196"/>
      <c r="M670" s="197"/>
      <c r="N670" s="198"/>
      <c r="O670" s="198"/>
      <c r="P670" s="198"/>
      <c r="Q670" s="198"/>
      <c r="R670" s="198"/>
      <c r="S670" s="198"/>
      <c r="T670" s="199"/>
      <c r="AT670" s="200" t="s">
        <v>165</v>
      </c>
      <c r="AU670" s="200" t="s">
        <v>86</v>
      </c>
      <c r="AV670" s="13" t="s">
        <v>84</v>
      </c>
      <c r="AW670" s="13" t="s">
        <v>37</v>
      </c>
      <c r="AX670" s="13" t="s">
        <v>76</v>
      </c>
      <c r="AY670" s="200" t="s">
        <v>157</v>
      </c>
    </row>
    <row r="671" spans="2:51" s="14" customFormat="1" ht="10">
      <c r="B671" s="201"/>
      <c r="C671" s="202"/>
      <c r="D671" s="192" t="s">
        <v>165</v>
      </c>
      <c r="E671" s="203" t="s">
        <v>19</v>
      </c>
      <c r="F671" s="204" t="s">
        <v>84</v>
      </c>
      <c r="G671" s="202"/>
      <c r="H671" s="205">
        <v>1</v>
      </c>
      <c r="I671" s="206"/>
      <c r="J671" s="202"/>
      <c r="K671" s="202"/>
      <c r="L671" s="207"/>
      <c r="M671" s="208"/>
      <c r="N671" s="209"/>
      <c r="O671" s="209"/>
      <c r="P671" s="209"/>
      <c r="Q671" s="209"/>
      <c r="R671" s="209"/>
      <c r="S671" s="209"/>
      <c r="T671" s="210"/>
      <c r="AT671" s="211" t="s">
        <v>165</v>
      </c>
      <c r="AU671" s="211" t="s">
        <v>86</v>
      </c>
      <c r="AV671" s="14" t="s">
        <v>86</v>
      </c>
      <c r="AW671" s="14" t="s">
        <v>37</v>
      </c>
      <c r="AX671" s="14" t="s">
        <v>84</v>
      </c>
      <c r="AY671" s="211" t="s">
        <v>157</v>
      </c>
    </row>
    <row r="672" spans="1:65" s="2" customFormat="1" ht="14.4" customHeight="1">
      <c r="A672" s="36"/>
      <c r="B672" s="37"/>
      <c r="C672" s="239" t="s">
        <v>1062</v>
      </c>
      <c r="D672" s="239" t="s">
        <v>311</v>
      </c>
      <c r="E672" s="240" t="s">
        <v>2362</v>
      </c>
      <c r="F672" s="241" t="s">
        <v>2363</v>
      </c>
      <c r="G672" s="242" t="s">
        <v>162</v>
      </c>
      <c r="H672" s="243">
        <v>1</v>
      </c>
      <c r="I672" s="244"/>
      <c r="J672" s="245">
        <f>ROUND(I672*H672,2)</f>
        <v>0</v>
      </c>
      <c r="K672" s="246"/>
      <c r="L672" s="247"/>
      <c r="M672" s="248" t="s">
        <v>19</v>
      </c>
      <c r="N672" s="249" t="s">
        <v>47</v>
      </c>
      <c r="O672" s="66"/>
      <c r="P672" s="186">
        <f>O672*H672</f>
        <v>0</v>
      </c>
      <c r="Q672" s="186">
        <v>0</v>
      </c>
      <c r="R672" s="186">
        <f>Q672*H672</f>
        <v>0</v>
      </c>
      <c r="S672" s="186">
        <v>0</v>
      </c>
      <c r="T672" s="187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188" t="s">
        <v>211</v>
      </c>
      <c r="AT672" s="188" t="s">
        <v>311</v>
      </c>
      <c r="AU672" s="188" t="s">
        <v>86</v>
      </c>
      <c r="AY672" s="19" t="s">
        <v>157</v>
      </c>
      <c r="BE672" s="189">
        <f>IF(N672="základní",J672,0)</f>
        <v>0</v>
      </c>
      <c r="BF672" s="189">
        <f>IF(N672="snížená",J672,0)</f>
        <v>0</v>
      </c>
      <c r="BG672" s="189">
        <f>IF(N672="zákl. přenesená",J672,0)</f>
        <v>0</v>
      </c>
      <c r="BH672" s="189">
        <f>IF(N672="sníž. přenesená",J672,0)</f>
        <v>0</v>
      </c>
      <c r="BI672" s="189">
        <f>IF(N672="nulová",J672,0)</f>
        <v>0</v>
      </c>
      <c r="BJ672" s="19" t="s">
        <v>84</v>
      </c>
      <c r="BK672" s="189">
        <f>ROUND(I672*H672,2)</f>
        <v>0</v>
      </c>
      <c r="BL672" s="19" t="s">
        <v>163</v>
      </c>
      <c r="BM672" s="188" t="s">
        <v>2364</v>
      </c>
    </row>
    <row r="673" spans="2:51" s="13" customFormat="1" ht="10">
      <c r="B673" s="190"/>
      <c r="C673" s="191"/>
      <c r="D673" s="192" t="s">
        <v>165</v>
      </c>
      <c r="E673" s="193" t="s">
        <v>19</v>
      </c>
      <c r="F673" s="194" t="s">
        <v>2136</v>
      </c>
      <c r="G673" s="191"/>
      <c r="H673" s="193" t="s">
        <v>19</v>
      </c>
      <c r="I673" s="195"/>
      <c r="J673" s="191"/>
      <c r="K673" s="191"/>
      <c r="L673" s="196"/>
      <c r="M673" s="197"/>
      <c r="N673" s="198"/>
      <c r="O673" s="198"/>
      <c r="P673" s="198"/>
      <c r="Q673" s="198"/>
      <c r="R673" s="198"/>
      <c r="S673" s="198"/>
      <c r="T673" s="199"/>
      <c r="AT673" s="200" t="s">
        <v>165</v>
      </c>
      <c r="AU673" s="200" t="s">
        <v>86</v>
      </c>
      <c r="AV673" s="13" t="s">
        <v>84</v>
      </c>
      <c r="AW673" s="13" t="s">
        <v>37</v>
      </c>
      <c r="AX673" s="13" t="s">
        <v>76</v>
      </c>
      <c r="AY673" s="200" t="s">
        <v>157</v>
      </c>
    </row>
    <row r="674" spans="2:51" s="14" customFormat="1" ht="10">
      <c r="B674" s="201"/>
      <c r="C674" s="202"/>
      <c r="D674" s="192" t="s">
        <v>165</v>
      </c>
      <c r="E674" s="203" t="s">
        <v>19</v>
      </c>
      <c r="F674" s="204" t="s">
        <v>84</v>
      </c>
      <c r="G674" s="202"/>
      <c r="H674" s="205">
        <v>1</v>
      </c>
      <c r="I674" s="206"/>
      <c r="J674" s="202"/>
      <c r="K674" s="202"/>
      <c r="L674" s="207"/>
      <c r="M674" s="208"/>
      <c r="N674" s="209"/>
      <c r="O674" s="209"/>
      <c r="P674" s="209"/>
      <c r="Q674" s="209"/>
      <c r="R674" s="209"/>
      <c r="S674" s="209"/>
      <c r="T674" s="210"/>
      <c r="AT674" s="211" t="s">
        <v>165</v>
      </c>
      <c r="AU674" s="211" t="s">
        <v>86</v>
      </c>
      <c r="AV674" s="14" t="s">
        <v>86</v>
      </c>
      <c r="AW674" s="14" t="s">
        <v>37</v>
      </c>
      <c r="AX674" s="14" t="s">
        <v>84</v>
      </c>
      <c r="AY674" s="211" t="s">
        <v>157</v>
      </c>
    </row>
    <row r="675" spans="1:65" s="2" customFormat="1" ht="14.4" customHeight="1">
      <c r="A675" s="36"/>
      <c r="B675" s="37"/>
      <c r="C675" s="239" t="s">
        <v>1071</v>
      </c>
      <c r="D675" s="239" t="s">
        <v>311</v>
      </c>
      <c r="E675" s="240" t="s">
        <v>2365</v>
      </c>
      <c r="F675" s="241" t="s">
        <v>2366</v>
      </c>
      <c r="G675" s="242" t="s">
        <v>162</v>
      </c>
      <c r="H675" s="243">
        <v>1</v>
      </c>
      <c r="I675" s="244"/>
      <c r="J675" s="245">
        <f>ROUND(I675*H675,2)</f>
        <v>0</v>
      </c>
      <c r="K675" s="246"/>
      <c r="L675" s="247"/>
      <c r="M675" s="248" t="s">
        <v>19</v>
      </c>
      <c r="N675" s="249" t="s">
        <v>47</v>
      </c>
      <c r="O675" s="66"/>
      <c r="P675" s="186">
        <f>O675*H675</f>
        <v>0</v>
      </c>
      <c r="Q675" s="186">
        <v>0</v>
      </c>
      <c r="R675" s="186">
        <f>Q675*H675</f>
        <v>0</v>
      </c>
      <c r="S675" s="186">
        <v>0</v>
      </c>
      <c r="T675" s="187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88" t="s">
        <v>211</v>
      </c>
      <c r="AT675" s="188" t="s">
        <v>311</v>
      </c>
      <c r="AU675" s="188" t="s">
        <v>86</v>
      </c>
      <c r="AY675" s="19" t="s">
        <v>157</v>
      </c>
      <c r="BE675" s="189">
        <f>IF(N675="základní",J675,0)</f>
        <v>0</v>
      </c>
      <c r="BF675" s="189">
        <f>IF(N675="snížená",J675,0)</f>
        <v>0</v>
      </c>
      <c r="BG675" s="189">
        <f>IF(N675="zákl. přenesená",J675,0)</f>
        <v>0</v>
      </c>
      <c r="BH675" s="189">
        <f>IF(N675="sníž. přenesená",J675,0)</f>
        <v>0</v>
      </c>
      <c r="BI675" s="189">
        <f>IF(N675="nulová",J675,0)</f>
        <v>0</v>
      </c>
      <c r="BJ675" s="19" t="s">
        <v>84</v>
      </c>
      <c r="BK675" s="189">
        <f>ROUND(I675*H675,2)</f>
        <v>0</v>
      </c>
      <c r="BL675" s="19" t="s">
        <v>163</v>
      </c>
      <c r="BM675" s="188" t="s">
        <v>2367</v>
      </c>
    </row>
    <row r="676" spans="2:51" s="13" customFormat="1" ht="10">
      <c r="B676" s="190"/>
      <c r="C676" s="191"/>
      <c r="D676" s="192" t="s">
        <v>165</v>
      </c>
      <c r="E676" s="193" t="s">
        <v>19</v>
      </c>
      <c r="F676" s="194" t="s">
        <v>2136</v>
      </c>
      <c r="G676" s="191"/>
      <c r="H676" s="193" t="s">
        <v>19</v>
      </c>
      <c r="I676" s="195"/>
      <c r="J676" s="191"/>
      <c r="K676" s="191"/>
      <c r="L676" s="196"/>
      <c r="M676" s="197"/>
      <c r="N676" s="198"/>
      <c r="O676" s="198"/>
      <c r="P676" s="198"/>
      <c r="Q676" s="198"/>
      <c r="R676" s="198"/>
      <c r="S676" s="198"/>
      <c r="T676" s="199"/>
      <c r="AT676" s="200" t="s">
        <v>165</v>
      </c>
      <c r="AU676" s="200" t="s">
        <v>86</v>
      </c>
      <c r="AV676" s="13" t="s">
        <v>84</v>
      </c>
      <c r="AW676" s="13" t="s">
        <v>37</v>
      </c>
      <c r="AX676" s="13" t="s">
        <v>76</v>
      </c>
      <c r="AY676" s="200" t="s">
        <v>157</v>
      </c>
    </row>
    <row r="677" spans="2:51" s="14" customFormat="1" ht="10">
      <c r="B677" s="201"/>
      <c r="C677" s="202"/>
      <c r="D677" s="192" t="s">
        <v>165</v>
      </c>
      <c r="E677" s="203" t="s">
        <v>19</v>
      </c>
      <c r="F677" s="204" t="s">
        <v>84</v>
      </c>
      <c r="G677" s="202"/>
      <c r="H677" s="205">
        <v>1</v>
      </c>
      <c r="I677" s="206"/>
      <c r="J677" s="202"/>
      <c r="K677" s="202"/>
      <c r="L677" s="207"/>
      <c r="M677" s="208"/>
      <c r="N677" s="209"/>
      <c r="O677" s="209"/>
      <c r="P677" s="209"/>
      <c r="Q677" s="209"/>
      <c r="R677" s="209"/>
      <c r="S677" s="209"/>
      <c r="T677" s="210"/>
      <c r="AT677" s="211" t="s">
        <v>165</v>
      </c>
      <c r="AU677" s="211" t="s">
        <v>86</v>
      </c>
      <c r="AV677" s="14" t="s">
        <v>86</v>
      </c>
      <c r="AW677" s="14" t="s">
        <v>37</v>
      </c>
      <c r="AX677" s="14" t="s">
        <v>84</v>
      </c>
      <c r="AY677" s="211" t="s">
        <v>157</v>
      </c>
    </row>
    <row r="678" spans="1:65" s="2" customFormat="1" ht="14.4" customHeight="1">
      <c r="A678" s="36"/>
      <c r="B678" s="37"/>
      <c r="C678" s="239" t="s">
        <v>1083</v>
      </c>
      <c r="D678" s="239" t="s">
        <v>311</v>
      </c>
      <c r="E678" s="240" t="s">
        <v>2368</v>
      </c>
      <c r="F678" s="241" t="s">
        <v>2369</v>
      </c>
      <c r="G678" s="242" t="s">
        <v>224</v>
      </c>
      <c r="H678" s="243">
        <v>4</v>
      </c>
      <c r="I678" s="244"/>
      <c r="J678" s="245">
        <f>ROUND(I678*H678,2)</f>
        <v>0</v>
      </c>
      <c r="K678" s="246"/>
      <c r="L678" s="247"/>
      <c r="M678" s="248" t="s">
        <v>19</v>
      </c>
      <c r="N678" s="249" t="s">
        <v>47</v>
      </c>
      <c r="O678" s="66"/>
      <c r="P678" s="186">
        <f>O678*H678</f>
        <v>0</v>
      </c>
      <c r="Q678" s="186">
        <v>0</v>
      </c>
      <c r="R678" s="186">
        <f>Q678*H678</f>
        <v>0</v>
      </c>
      <c r="S678" s="186">
        <v>0</v>
      </c>
      <c r="T678" s="187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88" t="s">
        <v>211</v>
      </c>
      <c r="AT678" s="188" t="s">
        <v>311</v>
      </c>
      <c r="AU678" s="188" t="s">
        <v>86</v>
      </c>
      <c r="AY678" s="19" t="s">
        <v>157</v>
      </c>
      <c r="BE678" s="189">
        <f>IF(N678="základní",J678,0)</f>
        <v>0</v>
      </c>
      <c r="BF678" s="189">
        <f>IF(N678="snížená",J678,0)</f>
        <v>0</v>
      </c>
      <c r="BG678" s="189">
        <f>IF(N678="zákl. přenesená",J678,0)</f>
        <v>0</v>
      </c>
      <c r="BH678" s="189">
        <f>IF(N678="sníž. přenesená",J678,0)</f>
        <v>0</v>
      </c>
      <c r="BI678" s="189">
        <f>IF(N678="nulová",J678,0)</f>
        <v>0</v>
      </c>
      <c r="BJ678" s="19" t="s">
        <v>84</v>
      </c>
      <c r="BK678" s="189">
        <f>ROUND(I678*H678,2)</f>
        <v>0</v>
      </c>
      <c r="BL678" s="19" t="s">
        <v>163</v>
      </c>
      <c r="BM678" s="188" t="s">
        <v>2370</v>
      </c>
    </row>
    <row r="679" spans="2:51" s="13" customFormat="1" ht="10">
      <c r="B679" s="190"/>
      <c r="C679" s="191"/>
      <c r="D679" s="192" t="s">
        <v>165</v>
      </c>
      <c r="E679" s="193" t="s">
        <v>19</v>
      </c>
      <c r="F679" s="194" t="s">
        <v>2136</v>
      </c>
      <c r="G679" s="191"/>
      <c r="H679" s="193" t="s">
        <v>19</v>
      </c>
      <c r="I679" s="195"/>
      <c r="J679" s="191"/>
      <c r="K679" s="191"/>
      <c r="L679" s="196"/>
      <c r="M679" s="197"/>
      <c r="N679" s="198"/>
      <c r="O679" s="198"/>
      <c r="P679" s="198"/>
      <c r="Q679" s="198"/>
      <c r="R679" s="198"/>
      <c r="S679" s="198"/>
      <c r="T679" s="199"/>
      <c r="AT679" s="200" t="s">
        <v>165</v>
      </c>
      <c r="AU679" s="200" t="s">
        <v>86</v>
      </c>
      <c r="AV679" s="13" t="s">
        <v>84</v>
      </c>
      <c r="AW679" s="13" t="s">
        <v>37</v>
      </c>
      <c r="AX679" s="13" t="s">
        <v>76</v>
      </c>
      <c r="AY679" s="200" t="s">
        <v>157</v>
      </c>
    </row>
    <row r="680" spans="2:51" s="14" customFormat="1" ht="10">
      <c r="B680" s="201"/>
      <c r="C680" s="202"/>
      <c r="D680" s="192" t="s">
        <v>165</v>
      </c>
      <c r="E680" s="203" t="s">
        <v>19</v>
      </c>
      <c r="F680" s="204" t="s">
        <v>163</v>
      </c>
      <c r="G680" s="202"/>
      <c r="H680" s="205">
        <v>4</v>
      </c>
      <c r="I680" s="206"/>
      <c r="J680" s="202"/>
      <c r="K680" s="202"/>
      <c r="L680" s="207"/>
      <c r="M680" s="208"/>
      <c r="N680" s="209"/>
      <c r="O680" s="209"/>
      <c r="P680" s="209"/>
      <c r="Q680" s="209"/>
      <c r="R680" s="209"/>
      <c r="S680" s="209"/>
      <c r="T680" s="210"/>
      <c r="AT680" s="211" t="s">
        <v>165</v>
      </c>
      <c r="AU680" s="211" t="s">
        <v>86</v>
      </c>
      <c r="AV680" s="14" t="s">
        <v>86</v>
      </c>
      <c r="AW680" s="14" t="s">
        <v>37</v>
      </c>
      <c r="AX680" s="14" t="s">
        <v>84</v>
      </c>
      <c r="AY680" s="211" t="s">
        <v>157</v>
      </c>
    </row>
    <row r="681" spans="1:65" s="2" customFormat="1" ht="14.4" customHeight="1">
      <c r="A681" s="36"/>
      <c r="B681" s="37"/>
      <c r="C681" s="239" t="s">
        <v>1090</v>
      </c>
      <c r="D681" s="239" t="s">
        <v>311</v>
      </c>
      <c r="E681" s="240" t="s">
        <v>2371</v>
      </c>
      <c r="F681" s="241" t="s">
        <v>2372</v>
      </c>
      <c r="G681" s="242" t="s">
        <v>224</v>
      </c>
      <c r="H681" s="243">
        <v>58</v>
      </c>
      <c r="I681" s="244"/>
      <c r="J681" s="245">
        <f>ROUND(I681*H681,2)</f>
        <v>0</v>
      </c>
      <c r="K681" s="246"/>
      <c r="L681" s="247"/>
      <c r="M681" s="248" t="s">
        <v>19</v>
      </c>
      <c r="N681" s="249" t="s">
        <v>47</v>
      </c>
      <c r="O681" s="66"/>
      <c r="P681" s="186">
        <f>O681*H681</f>
        <v>0</v>
      </c>
      <c r="Q681" s="186">
        <v>0</v>
      </c>
      <c r="R681" s="186">
        <f>Q681*H681</f>
        <v>0</v>
      </c>
      <c r="S681" s="186">
        <v>0</v>
      </c>
      <c r="T681" s="187">
        <f>S681*H681</f>
        <v>0</v>
      </c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R681" s="188" t="s">
        <v>211</v>
      </c>
      <c r="AT681" s="188" t="s">
        <v>311</v>
      </c>
      <c r="AU681" s="188" t="s">
        <v>86</v>
      </c>
      <c r="AY681" s="19" t="s">
        <v>157</v>
      </c>
      <c r="BE681" s="189">
        <f>IF(N681="základní",J681,0)</f>
        <v>0</v>
      </c>
      <c r="BF681" s="189">
        <f>IF(N681="snížená",J681,0)</f>
        <v>0</v>
      </c>
      <c r="BG681" s="189">
        <f>IF(N681="zákl. přenesená",J681,0)</f>
        <v>0</v>
      </c>
      <c r="BH681" s="189">
        <f>IF(N681="sníž. přenesená",J681,0)</f>
        <v>0</v>
      </c>
      <c r="BI681" s="189">
        <f>IF(N681="nulová",J681,0)</f>
        <v>0</v>
      </c>
      <c r="BJ681" s="19" t="s">
        <v>84</v>
      </c>
      <c r="BK681" s="189">
        <f>ROUND(I681*H681,2)</f>
        <v>0</v>
      </c>
      <c r="BL681" s="19" t="s">
        <v>163</v>
      </c>
      <c r="BM681" s="188" t="s">
        <v>2373</v>
      </c>
    </row>
    <row r="682" spans="2:51" s="13" customFormat="1" ht="10">
      <c r="B682" s="190"/>
      <c r="C682" s="191"/>
      <c r="D682" s="192" t="s">
        <v>165</v>
      </c>
      <c r="E682" s="193" t="s">
        <v>19</v>
      </c>
      <c r="F682" s="194" t="s">
        <v>2136</v>
      </c>
      <c r="G682" s="191"/>
      <c r="H682" s="193" t="s">
        <v>19</v>
      </c>
      <c r="I682" s="195"/>
      <c r="J682" s="191"/>
      <c r="K682" s="191"/>
      <c r="L682" s="196"/>
      <c r="M682" s="197"/>
      <c r="N682" s="198"/>
      <c r="O682" s="198"/>
      <c r="P682" s="198"/>
      <c r="Q682" s="198"/>
      <c r="R682" s="198"/>
      <c r="S682" s="198"/>
      <c r="T682" s="199"/>
      <c r="AT682" s="200" t="s">
        <v>165</v>
      </c>
      <c r="AU682" s="200" t="s">
        <v>86</v>
      </c>
      <c r="AV682" s="13" t="s">
        <v>84</v>
      </c>
      <c r="AW682" s="13" t="s">
        <v>37</v>
      </c>
      <c r="AX682" s="13" t="s">
        <v>76</v>
      </c>
      <c r="AY682" s="200" t="s">
        <v>157</v>
      </c>
    </row>
    <row r="683" spans="2:51" s="14" customFormat="1" ht="10">
      <c r="B683" s="201"/>
      <c r="C683" s="202"/>
      <c r="D683" s="192" t="s">
        <v>165</v>
      </c>
      <c r="E683" s="203" t="s">
        <v>19</v>
      </c>
      <c r="F683" s="204" t="s">
        <v>689</v>
      </c>
      <c r="G683" s="202"/>
      <c r="H683" s="205">
        <v>58</v>
      </c>
      <c r="I683" s="206"/>
      <c r="J683" s="202"/>
      <c r="K683" s="202"/>
      <c r="L683" s="207"/>
      <c r="M683" s="208"/>
      <c r="N683" s="209"/>
      <c r="O683" s="209"/>
      <c r="P683" s="209"/>
      <c r="Q683" s="209"/>
      <c r="R683" s="209"/>
      <c r="S683" s="209"/>
      <c r="T683" s="210"/>
      <c r="AT683" s="211" t="s">
        <v>165</v>
      </c>
      <c r="AU683" s="211" t="s">
        <v>86</v>
      </c>
      <c r="AV683" s="14" t="s">
        <v>86</v>
      </c>
      <c r="AW683" s="14" t="s">
        <v>37</v>
      </c>
      <c r="AX683" s="14" t="s">
        <v>84</v>
      </c>
      <c r="AY683" s="211" t="s">
        <v>157</v>
      </c>
    </row>
    <row r="684" spans="1:65" s="2" customFormat="1" ht="14.4" customHeight="1">
      <c r="A684" s="36"/>
      <c r="B684" s="37"/>
      <c r="C684" s="239" t="s">
        <v>1095</v>
      </c>
      <c r="D684" s="239" t="s">
        <v>311</v>
      </c>
      <c r="E684" s="240" t="s">
        <v>2374</v>
      </c>
      <c r="F684" s="241" t="s">
        <v>2375</v>
      </c>
      <c r="G684" s="242" t="s">
        <v>224</v>
      </c>
      <c r="H684" s="243">
        <v>76</v>
      </c>
      <c r="I684" s="244"/>
      <c r="J684" s="245">
        <f>ROUND(I684*H684,2)</f>
        <v>0</v>
      </c>
      <c r="K684" s="246"/>
      <c r="L684" s="247"/>
      <c r="M684" s="248" t="s">
        <v>19</v>
      </c>
      <c r="N684" s="249" t="s">
        <v>47</v>
      </c>
      <c r="O684" s="66"/>
      <c r="P684" s="186">
        <f>O684*H684</f>
        <v>0</v>
      </c>
      <c r="Q684" s="186">
        <v>0</v>
      </c>
      <c r="R684" s="186">
        <f>Q684*H684</f>
        <v>0</v>
      </c>
      <c r="S684" s="186">
        <v>0</v>
      </c>
      <c r="T684" s="187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88" t="s">
        <v>211</v>
      </c>
      <c r="AT684" s="188" t="s">
        <v>311</v>
      </c>
      <c r="AU684" s="188" t="s">
        <v>86</v>
      </c>
      <c r="AY684" s="19" t="s">
        <v>157</v>
      </c>
      <c r="BE684" s="189">
        <f>IF(N684="základní",J684,0)</f>
        <v>0</v>
      </c>
      <c r="BF684" s="189">
        <f>IF(N684="snížená",J684,0)</f>
        <v>0</v>
      </c>
      <c r="BG684" s="189">
        <f>IF(N684="zákl. přenesená",J684,0)</f>
        <v>0</v>
      </c>
      <c r="BH684" s="189">
        <f>IF(N684="sníž. přenesená",J684,0)</f>
        <v>0</v>
      </c>
      <c r="BI684" s="189">
        <f>IF(N684="nulová",J684,0)</f>
        <v>0</v>
      </c>
      <c r="BJ684" s="19" t="s">
        <v>84</v>
      </c>
      <c r="BK684" s="189">
        <f>ROUND(I684*H684,2)</f>
        <v>0</v>
      </c>
      <c r="BL684" s="19" t="s">
        <v>163</v>
      </c>
      <c r="BM684" s="188" t="s">
        <v>2376</v>
      </c>
    </row>
    <row r="685" spans="2:51" s="13" customFormat="1" ht="10">
      <c r="B685" s="190"/>
      <c r="C685" s="191"/>
      <c r="D685" s="192" t="s">
        <v>165</v>
      </c>
      <c r="E685" s="193" t="s">
        <v>19</v>
      </c>
      <c r="F685" s="194" t="s">
        <v>2136</v>
      </c>
      <c r="G685" s="191"/>
      <c r="H685" s="193" t="s">
        <v>19</v>
      </c>
      <c r="I685" s="195"/>
      <c r="J685" s="191"/>
      <c r="K685" s="191"/>
      <c r="L685" s="196"/>
      <c r="M685" s="197"/>
      <c r="N685" s="198"/>
      <c r="O685" s="198"/>
      <c r="P685" s="198"/>
      <c r="Q685" s="198"/>
      <c r="R685" s="198"/>
      <c r="S685" s="198"/>
      <c r="T685" s="199"/>
      <c r="AT685" s="200" t="s">
        <v>165</v>
      </c>
      <c r="AU685" s="200" t="s">
        <v>86</v>
      </c>
      <c r="AV685" s="13" t="s">
        <v>84</v>
      </c>
      <c r="AW685" s="13" t="s">
        <v>37</v>
      </c>
      <c r="AX685" s="13" t="s">
        <v>76</v>
      </c>
      <c r="AY685" s="200" t="s">
        <v>157</v>
      </c>
    </row>
    <row r="686" spans="2:51" s="14" customFormat="1" ht="10">
      <c r="B686" s="201"/>
      <c r="C686" s="202"/>
      <c r="D686" s="192" t="s">
        <v>165</v>
      </c>
      <c r="E686" s="203" t="s">
        <v>19</v>
      </c>
      <c r="F686" s="204" t="s">
        <v>795</v>
      </c>
      <c r="G686" s="202"/>
      <c r="H686" s="205">
        <v>76</v>
      </c>
      <c r="I686" s="206"/>
      <c r="J686" s="202"/>
      <c r="K686" s="202"/>
      <c r="L686" s="207"/>
      <c r="M686" s="208"/>
      <c r="N686" s="209"/>
      <c r="O686" s="209"/>
      <c r="P686" s="209"/>
      <c r="Q686" s="209"/>
      <c r="R686" s="209"/>
      <c r="S686" s="209"/>
      <c r="T686" s="210"/>
      <c r="AT686" s="211" t="s">
        <v>165</v>
      </c>
      <c r="AU686" s="211" t="s">
        <v>86</v>
      </c>
      <c r="AV686" s="14" t="s">
        <v>86</v>
      </c>
      <c r="AW686" s="14" t="s">
        <v>37</v>
      </c>
      <c r="AX686" s="14" t="s">
        <v>84</v>
      </c>
      <c r="AY686" s="211" t="s">
        <v>157</v>
      </c>
    </row>
    <row r="687" spans="1:65" s="2" customFormat="1" ht="14.4" customHeight="1">
      <c r="A687" s="36"/>
      <c r="B687" s="37"/>
      <c r="C687" s="239" t="s">
        <v>1101</v>
      </c>
      <c r="D687" s="239" t="s">
        <v>311</v>
      </c>
      <c r="E687" s="240" t="s">
        <v>2377</v>
      </c>
      <c r="F687" s="241" t="s">
        <v>2378</v>
      </c>
      <c r="G687" s="242" t="s">
        <v>224</v>
      </c>
      <c r="H687" s="243">
        <v>12</v>
      </c>
      <c r="I687" s="244"/>
      <c r="J687" s="245">
        <f>ROUND(I687*H687,2)</f>
        <v>0</v>
      </c>
      <c r="K687" s="246"/>
      <c r="L687" s="247"/>
      <c r="M687" s="248" t="s">
        <v>19</v>
      </c>
      <c r="N687" s="249" t="s">
        <v>47</v>
      </c>
      <c r="O687" s="66"/>
      <c r="P687" s="186">
        <f>O687*H687</f>
        <v>0</v>
      </c>
      <c r="Q687" s="186">
        <v>0</v>
      </c>
      <c r="R687" s="186">
        <f>Q687*H687</f>
        <v>0</v>
      </c>
      <c r="S687" s="186">
        <v>0</v>
      </c>
      <c r="T687" s="187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8" t="s">
        <v>211</v>
      </c>
      <c r="AT687" s="188" t="s">
        <v>311</v>
      </c>
      <c r="AU687" s="188" t="s">
        <v>86</v>
      </c>
      <c r="AY687" s="19" t="s">
        <v>157</v>
      </c>
      <c r="BE687" s="189">
        <f>IF(N687="základní",J687,0)</f>
        <v>0</v>
      </c>
      <c r="BF687" s="189">
        <f>IF(N687="snížená",J687,0)</f>
        <v>0</v>
      </c>
      <c r="BG687" s="189">
        <f>IF(N687="zákl. přenesená",J687,0)</f>
        <v>0</v>
      </c>
      <c r="BH687" s="189">
        <f>IF(N687="sníž. přenesená",J687,0)</f>
        <v>0</v>
      </c>
      <c r="BI687" s="189">
        <f>IF(N687="nulová",J687,0)</f>
        <v>0</v>
      </c>
      <c r="BJ687" s="19" t="s">
        <v>84</v>
      </c>
      <c r="BK687" s="189">
        <f>ROUND(I687*H687,2)</f>
        <v>0</v>
      </c>
      <c r="BL687" s="19" t="s">
        <v>163</v>
      </c>
      <c r="BM687" s="188" t="s">
        <v>2379</v>
      </c>
    </row>
    <row r="688" spans="2:51" s="13" customFormat="1" ht="10">
      <c r="B688" s="190"/>
      <c r="C688" s="191"/>
      <c r="D688" s="192" t="s">
        <v>165</v>
      </c>
      <c r="E688" s="193" t="s">
        <v>19</v>
      </c>
      <c r="F688" s="194" t="s">
        <v>2136</v>
      </c>
      <c r="G688" s="191"/>
      <c r="H688" s="193" t="s">
        <v>19</v>
      </c>
      <c r="I688" s="195"/>
      <c r="J688" s="191"/>
      <c r="K688" s="191"/>
      <c r="L688" s="196"/>
      <c r="M688" s="197"/>
      <c r="N688" s="198"/>
      <c r="O688" s="198"/>
      <c r="P688" s="198"/>
      <c r="Q688" s="198"/>
      <c r="R688" s="198"/>
      <c r="S688" s="198"/>
      <c r="T688" s="199"/>
      <c r="AT688" s="200" t="s">
        <v>165</v>
      </c>
      <c r="AU688" s="200" t="s">
        <v>86</v>
      </c>
      <c r="AV688" s="13" t="s">
        <v>84</v>
      </c>
      <c r="AW688" s="13" t="s">
        <v>37</v>
      </c>
      <c r="AX688" s="13" t="s">
        <v>76</v>
      </c>
      <c r="AY688" s="200" t="s">
        <v>157</v>
      </c>
    </row>
    <row r="689" spans="2:51" s="14" customFormat="1" ht="10">
      <c r="B689" s="201"/>
      <c r="C689" s="202"/>
      <c r="D689" s="192" t="s">
        <v>165</v>
      </c>
      <c r="E689" s="203" t="s">
        <v>19</v>
      </c>
      <c r="F689" s="204" t="s">
        <v>251</v>
      </c>
      <c r="G689" s="202"/>
      <c r="H689" s="205">
        <v>12</v>
      </c>
      <c r="I689" s="206"/>
      <c r="J689" s="202"/>
      <c r="K689" s="202"/>
      <c r="L689" s="207"/>
      <c r="M689" s="208"/>
      <c r="N689" s="209"/>
      <c r="O689" s="209"/>
      <c r="P689" s="209"/>
      <c r="Q689" s="209"/>
      <c r="R689" s="209"/>
      <c r="S689" s="209"/>
      <c r="T689" s="210"/>
      <c r="AT689" s="211" t="s">
        <v>165</v>
      </c>
      <c r="AU689" s="211" t="s">
        <v>86</v>
      </c>
      <c r="AV689" s="14" t="s">
        <v>86</v>
      </c>
      <c r="AW689" s="14" t="s">
        <v>37</v>
      </c>
      <c r="AX689" s="14" t="s">
        <v>84</v>
      </c>
      <c r="AY689" s="211" t="s">
        <v>157</v>
      </c>
    </row>
    <row r="690" spans="1:65" s="2" customFormat="1" ht="14.4" customHeight="1">
      <c r="A690" s="36"/>
      <c r="B690" s="37"/>
      <c r="C690" s="239" t="s">
        <v>1107</v>
      </c>
      <c r="D690" s="239" t="s">
        <v>311</v>
      </c>
      <c r="E690" s="240" t="s">
        <v>2380</v>
      </c>
      <c r="F690" s="241" t="s">
        <v>2381</v>
      </c>
      <c r="G690" s="242" t="s">
        <v>224</v>
      </c>
      <c r="H690" s="243">
        <v>2</v>
      </c>
      <c r="I690" s="244"/>
      <c r="J690" s="245">
        <f>ROUND(I690*H690,2)</f>
        <v>0</v>
      </c>
      <c r="K690" s="246"/>
      <c r="L690" s="247"/>
      <c r="M690" s="248" t="s">
        <v>19</v>
      </c>
      <c r="N690" s="249" t="s">
        <v>47</v>
      </c>
      <c r="O690" s="66"/>
      <c r="P690" s="186">
        <f>O690*H690</f>
        <v>0</v>
      </c>
      <c r="Q690" s="186">
        <v>0</v>
      </c>
      <c r="R690" s="186">
        <f>Q690*H690</f>
        <v>0</v>
      </c>
      <c r="S690" s="186">
        <v>0</v>
      </c>
      <c r="T690" s="187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8" t="s">
        <v>211</v>
      </c>
      <c r="AT690" s="188" t="s">
        <v>311</v>
      </c>
      <c r="AU690" s="188" t="s">
        <v>86</v>
      </c>
      <c r="AY690" s="19" t="s">
        <v>157</v>
      </c>
      <c r="BE690" s="189">
        <f>IF(N690="základní",J690,0)</f>
        <v>0</v>
      </c>
      <c r="BF690" s="189">
        <f>IF(N690="snížená",J690,0)</f>
        <v>0</v>
      </c>
      <c r="BG690" s="189">
        <f>IF(N690="zákl. přenesená",J690,0)</f>
        <v>0</v>
      </c>
      <c r="BH690" s="189">
        <f>IF(N690="sníž. přenesená",J690,0)</f>
        <v>0</v>
      </c>
      <c r="BI690" s="189">
        <f>IF(N690="nulová",J690,0)</f>
        <v>0</v>
      </c>
      <c r="BJ690" s="19" t="s">
        <v>84</v>
      </c>
      <c r="BK690" s="189">
        <f>ROUND(I690*H690,2)</f>
        <v>0</v>
      </c>
      <c r="BL690" s="19" t="s">
        <v>163</v>
      </c>
      <c r="BM690" s="188" t="s">
        <v>2382</v>
      </c>
    </row>
    <row r="691" spans="2:51" s="13" customFormat="1" ht="10">
      <c r="B691" s="190"/>
      <c r="C691" s="191"/>
      <c r="D691" s="192" t="s">
        <v>165</v>
      </c>
      <c r="E691" s="193" t="s">
        <v>19</v>
      </c>
      <c r="F691" s="194" t="s">
        <v>2136</v>
      </c>
      <c r="G691" s="191"/>
      <c r="H691" s="193" t="s">
        <v>19</v>
      </c>
      <c r="I691" s="195"/>
      <c r="J691" s="191"/>
      <c r="K691" s="191"/>
      <c r="L691" s="196"/>
      <c r="M691" s="197"/>
      <c r="N691" s="198"/>
      <c r="O691" s="198"/>
      <c r="P691" s="198"/>
      <c r="Q691" s="198"/>
      <c r="R691" s="198"/>
      <c r="S691" s="198"/>
      <c r="T691" s="199"/>
      <c r="AT691" s="200" t="s">
        <v>165</v>
      </c>
      <c r="AU691" s="200" t="s">
        <v>86</v>
      </c>
      <c r="AV691" s="13" t="s">
        <v>84</v>
      </c>
      <c r="AW691" s="13" t="s">
        <v>37</v>
      </c>
      <c r="AX691" s="13" t="s">
        <v>76</v>
      </c>
      <c r="AY691" s="200" t="s">
        <v>157</v>
      </c>
    </row>
    <row r="692" spans="2:51" s="14" customFormat="1" ht="10">
      <c r="B692" s="201"/>
      <c r="C692" s="202"/>
      <c r="D692" s="192" t="s">
        <v>165</v>
      </c>
      <c r="E692" s="203" t="s">
        <v>19</v>
      </c>
      <c r="F692" s="204" t="s">
        <v>86</v>
      </c>
      <c r="G692" s="202"/>
      <c r="H692" s="205">
        <v>2</v>
      </c>
      <c r="I692" s="206"/>
      <c r="J692" s="202"/>
      <c r="K692" s="202"/>
      <c r="L692" s="207"/>
      <c r="M692" s="208"/>
      <c r="N692" s="209"/>
      <c r="O692" s="209"/>
      <c r="P692" s="209"/>
      <c r="Q692" s="209"/>
      <c r="R692" s="209"/>
      <c r="S692" s="209"/>
      <c r="T692" s="210"/>
      <c r="AT692" s="211" t="s">
        <v>165</v>
      </c>
      <c r="AU692" s="211" t="s">
        <v>86</v>
      </c>
      <c r="AV692" s="14" t="s">
        <v>86</v>
      </c>
      <c r="AW692" s="14" t="s">
        <v>37</v>
      </c>
      <c r="AX692" s="14" t="s">
        <v>84</v>
      </c>
      <c r="AY692" s="211" t="s">
        <v>157</v>
      </c>
    </row>
    <row r="693" spans="1:65" s="2" customFormat="1" ht="14.4" customHeight="1">
      <c r="A693" s="36"/>
      <c r="B693" s="37"/>
      <c r="C693" s="239" t="s">
        <v>1127</v>
      </c>
      <c r="D693" s="239" t="s">
        <v>311</v>
      </c>
      <c r="E693" s="240" t="s">
        <v>2383</v>
      </c>
      <c r="F693" s="241" t="s">
        <v>2384</v>
      </c>
      <c r="G693" s="242" t="s">
        <v>224</v>
      </c>
      <c r="H693" s="243">
        <v>68</v>
      </c>
      <c r="I693" s="244"/>
      <c r="J693" s="245">
        <f>ROUND(I693*H693,2)</f>
        <v>0</v>
      </c>
      <c r="K693" s="246"/>
      <c r="L693" s="247"/>
      <c r="M693" s="248" t="s">
        <v>19</v>
      </c>
      <c r="N693" s="249" t="s">
        <v>47</v>
      </c>
      <c r="O693" s="66"/>
      <c r="P693" s="186">
        <f>O693*H693</f>
        <v>0</v>
      </c>
      <c r="Q693" s="186">
        <v>0</v>
      </c>
      <c r="R693" s="186">
        <f>Q693*H693</f>
        <v>0</v>
      </c>
      <c r="S693" s="186">
        <v>0</v>
      </c>
      <c r="T693" s="187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188" t="s">
        <v>211</v>
      </c>
      <c r="AT693" s="188" t="s">
        <v>311</v>
      </c>
      <c r="AU693" s="188" t="s">
        <v>86</v>
      </c>
      <c r="AY693" s="19" t="s">
        <v>157</v>
      </c>
      <c r="BE693" s="189">
        <f>IF(N693="základní",J693,0)</f>
        <v>0</v>
      </c>
      <c r="BF693" s="189">
        <f>IF(N693="snížená",J693,0)</f>
        <v>0</v>
      </c>
      <c r="BG693" s="189">
        <f>IF(N693="zákl. přenesená",J693,0)</f>
        <v>0</v>
      </c>
      <c r="BH693" s="189">
        <f>IF(N693="sníž. přenesená",J693,0)</f>
        <v>0</v>
      </c>
      <c r="BI693" s="189">
        <f>IF(N693="nulová",J693,0)</f>
        <v>0</v>
      </c>
      <c r="BJ693" s="19" t="s">
        <v>84</v>
      </c>
      <c r="BK693" s="189">
        <f>ROUND(I693*H693,2)</f>
        <v>0</v>
      </c>
      <c r="BL693" s="19" t="s">
        <v>163</v>
      </c>
      <c r="BM693" s="188" t="s">
        <v>2385</v>
      </c>
    </row>
    <row r="694" spans="2:51" s="13" customFormat="1" ht="10">
      <c r="B694" s="190"/>
      <c r="C694" s="191"/>
      <c r="D694" s="192" t="s">
        <v>165</v>
      </c>
      <c r="E694" s="193" t="s">
        <v>19</v>
      </c>
      <c r="F694" s="194" t="s">
        <v>2136</v>
      </c>
      <c r="G694" s="191"/>
      <c r="H694" s="193" t="s">
        <v>19</v>
      </c>
      <c r="I694" s="195"/>
      <c r="J694" s="191"/>
      <c r="K694" s="191"/>
      <c r="L694" s="196"/>
      <c r="M694" s="197"/>
      <c r="N694" s="198"/>
      <c r="O694" s="198"/>
      <c r="P694" s="198"/>
      <c r="Q694" s="198"/>
      <c r="R694" s="198"/>
      <c r="S694" s="198"/>
      <c r="T694" s="199"/>
      <c r="AT694" s="200" t="s">
        <v>165</v>
      </c>
      <c r="AU694" s="200" t="s">
        <v>86</v>
      </c>
      <c r="AV694" s="13" t="s">
        <v>84</v>
      </c>
      <c r="AW694" s="13" t="s">
        <v>37</v>
      </c>
      <c r="AX694" s="13" t="s">
        <v>76</v>
      </c>
      <c r="AY694" s="200" t="s">
        <v>157</v>
      </c>
    </row>
    <row r="695" spans="2:51" s="14" customFormat="1" ht="10">
      <c r="B695" s="201"/>
      <c r="C695" s="202"/>
      <c r="D695" s="192" t="s">
        <v>165</v>
      </c>
      <c r="E695" s="203" t="s">
        <v>19</v>
      </c>
      <c r="F695" s="204" t="s">
        <v>743</v>
      </c>
      <c r="G695" s="202"/>
      <c r="H695" s="205">
        <v>68</v>
      </c>
      <c r="I695" s="206"/>
      <c r="J695" s="202"/>
      <c r="K695" s="202"/>
      <c r="L695" s="207"/>
      <c r="M695" s="208"/>
      <c r="N695" s="209"/>
      <c r="O695" s="209"/>
      <c r="P695" s="209"/>
      <c r="Q695" s="209"/>
      <c r="R695" s="209"/>
      <c r="S695" s="209"/>
      <c r="T695" s="210"/>
      <c r="AT695" s="211" t="s">
        <v>165</v>
      </c>
      <c r="AU695" s="211" t="s">
        <v>86</v>
      </c>
      <c r="AV695" s="14" t="s">
        <v>86</v>
      </c>
      <c r="AW695" s="14" t="s">
        <v>37</v>
      </c>
      <c r="AX695" s="14" t="s">
        <v>84</v>
      </c>
      <c r="AY695" s="211" t="s">
        <v>157</v>
      </c>
    </row>
    <row r="696" spans="1:65" s="2" customFormat="1" ht="14.4" customHeight="1">
      <c r="A696" s="36"/>
      <c r="B696" s="37"/>
      <c r="C696" s="239" t="s">
        <v>1131</v>
      </c>
      <c r="D696" s="239" t="s">
        <v>311</v>
      </c>
      <c r="E696" s="240" t="s">
        <v>2386</v>
      </c>
      <c r="F696" s="241" t="s">
        <v>2387</v>
      </c>
      <c r="G696" s="242" t="s">
        <v>224</v>
      </c>
      <c r="H696" s="243">
        <v>23</v>
      </c>
      <c r="I696" s="244"/>
      <c r="J696" s="245">
        <f>ROUND(I696*H696,2)</f>
        <v>0</v>
      </c>
      <c r="K696" s="246"/>
      <c r="L696" s="247"/>
      <c r="M696" s="248" t="s">
        <v>19</v>
      </c>
      <c r="N696" s="249" t="s">
        <v>47</v>
      </c>
      <c r="O696" s="66"/>
      <c r="P696" s="186">
        <f>O696*H696</f>
        <v>0</v>
      </c>
      <c r="Q696" s="186">
        <v>0</v>
      </c>
      <c r="R696" s="186">
        <f>Q696*H696</f>
        <v>0</v>
      </c>
      <c r="S696" s="186">
        <v>0</v>
      </c>
      <c r="T696" s="187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88" t="s">
        <v>211</v>
      </c>
      <c r="AT696" s="188" t="s">
        <v>311</v>
      </c>
      <c r="AU696" s="188" t="s">
        <v>86</v>
      </c>
      <c r="AY696" s="19" t="s">
        <v>157</v>
      </c>
      <c r="BE696" s="189">
        <f>IF(N696="základní",J696,0)</f>
        <v>0</v>
      </c>
      <c r="BF696" s="189">
        <f>IF(N696="snížená",J696,0)</f>
        <v>0</v>
      </c>
      <c r="BG696" s="189">
        <f>IF(N696="zákl. přenesená",J696,0)</f>
        <v>0</v>
      </c>
      <c r="BH696" s="189">
        <f>IF(N696="sníž. přenesená",J696,0)</f>
        <v>0</v>
      </c>
      <c r="BI696" s="189">
        <f>IF(N696="nulová",J696,0)</f>
        <v>0</v>
      </c>
      <c r="BJ696" s="19" t="s">
        <v>84</v>
      </c>
      <c r="BK696" s="189">
        <f>ROUND(I696*H696,2)</f>
        <v>0</v>
      </c>
      <c r="BL696" s="19" t="s">
        <v>163</v>
      </c>
      <c r="BM696" s="188" t="s">
        <v>2388</v>
      </c>
    </row>
    <row r="697" spans="2:51" s="13" customFormat="1" ht="10">
      <c r="B697" s="190"/>
      <c r="C697" s="191"/>
      <c r="D697" s="192" t="s">
        <v>165</v>
      </c>
      <c r="E697" s="193" t="s">
        <v>19</v>
      </c>
      <c r="F697" s="194" t="s">
        <v>2136</v>
      </c>
      <c r="G697" s="191"/>
      <c r="H697" s="193" t="s">
        <v>19</v>
      </c>
      <c r="I697" s="195"/>
      <c r="J697" s="191"/>
      <c r="K697" s="191"/>
      <c r="L697" s="196"/>
      <c r="M697" s="197"/>
      <c r="N697" s="198"/>
      <c r="O697" s="198"/>
      <c r="P697" s="198"/>
      <c r="Q697" s="198"/>
      <c r="R697" s="198"/>
      <c r="S697" s="198"/>
      <c r="T697" s="199"/>
      <c r="AT697" s="200" t="s">
        <v>165</v>
      </c>
      <c r="AU697" s="200" t="s">
        <v>86</v>
      </c>
      <c r="AV697" s="13" t="s">
        <v>84</v>
      </c>
      <c r="AW697" s="13" t="s">
        <v>37</v>
      </c>
      <c r="AX697" s="13" t="s">
        <v>76</v>
      </c>
      <c r="AY697" s="200" t="s">
        <v>157</v>
      </c>
    </row>
    <row r="698" spans="2:51" s="14" customFormat="1" ht="10">
      <c r="B698" s="201"/>
      <c r="C698" s="202"/>
      <c r="D698" s="192" t="s">
        <v>165</v>
      </c>
      <c r="E698" s="203" t="s">
        <v>19</v>
      </c>
      <c r="F698" s="204" t="s">
        <v>398</v>
      </c>
      <c r="G698" s="202"/>
      <c r="H698" s="205">
        <v>23</v>
      </c>
      <c r="I698" s="206"/>
      <c r="J698" s="202"/>
      <c r="K698" s="202"/>
      <c r="L698" s="207"/>
      <c r="M698" s="208"/>
      <c r="N698" s="209"/>
      <c r="O698" s="209"/>
      <c r="P698" s="209"/>
      <c r="Q698" s="209"/>
      <c r="R698" s="209"/>
      <c r="S698" s="209"/>
      <c r="T698" s="210"/>
      <c r="AT698" s="211" t="s">
        <v>165</v>
      </c>
      <c r="AU698" s="211" t="s">
        <v>86</v>
      </c>
      <c r="AV698" s="14" t="s">
        <v>86</v>
      </c>
      <c r="AW698" s="14" t="s">
        <v>37</v>
      </c>
      <c r="AX698" s="14" t="s">
        <v>84</v>
      </c>
      <c r="AY698" s="211" t="s">
        <v>157</v>
      </c>
    </row>
    <row r="699" spans="1:65" s="2" customFormat="1" ht="14.4" customHeight="1">
      <c r="A699" s="36"/>
      <c r="B699" s="37"/>
      <c r="C699" s="239" t="s">
        <v>1135</v>
      </c>
      <c r="D699" s="239" t="s">
        <v>311</v>
      </c>
      <c r="E699" s="240" t="s">
        <v>2389</v>
      </c>
      <c r="F699" s="241" t="s">
        <v>2390</v>
      </c>
      <c r="G699" s="242" t="s">
        <v>162</v>
      </c>
      <c r="H699" s="243">
        <v>2</v>
      </c>
      <c r="I699" s="244"/>
      <c r="J699" s="245">
        <f>ROUND(I699*H699,2)</f>
        <v>0</v>
      </c>
      <c r="K699" s="246"/>
      <c r="L699" s="247"/>
      <c r="M699" s="248" t="s">
        <v>19</v>
      </c>
      <c r="N699" s="249" t="s">
        <v>47</v>
      </c>
      <c r="O699" s="66"/>
      <c r="P699" s="186">
        <f>O699*H699</f>
        <v>0</v>
      </c>
      <c r="Q699" s="186">
        <v>0</v>
      </c>
      <c r="R699" s="186">
        <f>Q699*H699</f>
        <v>0</v>
      </c>
      <c r="S699" s="186">
        <v>0</v>
      </c>
      <c r="T699" s="187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88" t="s">
        <v>211</v>
      </c>
      <c r="AT699" s="188" t="s">
        <v>311</v>
      </c>
      <c r="AU699" s="188" t="s">
        <v>86</v>
      </c>
      <c r="AY699" s="19" t="s">
        <v>157</v>
      </c>
      <c r="BE699" s="189">
        <f>IF(N699="základní",J699,0)</f>
        <v>0</v>
      </c>
      <c r="BF699" s="189">
        <f>IF(N699="snížená",J699,0)</f>
        <v>0</v>
      </c>
      <c r="BG699" s="189">
        <f>IF(N699="zákl. přenesená",J699,0)</f>
        <v>0</v>
      </c>
      <c r="BH699" s="189">
        <f>IF(N699="sníž. přenesená",J699,0)</f>
        <v>0</v>
      </c>
      <c r="BI699" s="189">
        <f>IF(N699="nulová",J699,0)</f>
        <v>0</v>
      </c>
      <c r="BJ699" s="19" t="s">
        <v>84</v>
      </c>
      <c r="BK699" s="189">
        <f>ROUND(I699*H699,2)</f>
        <v>0</v>
      </c>
      <c r="BL699" s="19" t="s">
        <v>163</v>
      </c>
      <c r="BM699" s="188" t="s">
        <v>2391</v>
      </c>
    </row>
    <row r="700" spans="2:51" s="13" customFormat="1" ht="10">
      <c r="B700" s="190"/>
      <c r="C700" s="191"/>
      <c r="D700" s="192" t="s">
        <v>165</v>
      </c>
      <c r="E700" s="193" t="s">
        <v>19</v>
      </c>
      <c r="F700" s="194" t="s">
        <v>2136</v>
      </c>
      <c r="G700" s="191"/>
      <c r="H700" s="193" t="s">
        <v>19</v>
      </c>
      <c r="I700" s="195"/>
      <c r="J700" s="191"/>
      <c r="K700" s="191"/>
      <c r="L700" s="196"/>
      <c r="M700" s="197"/>
      <c r="N700" s="198"/>
      <c r="O700" s="198"/>
      <c r="P700" s="198"/>
      <c r="Q700" s="198"/>
      <c r="R700" s="198"/>
      <c r="S700" s="198"/>
      <c r="T700" s="199"/>
      <c r="AT700" s="200" t="s">
        <v>165</v>
      </c>
      <c r="AU700" s="200" t="s">
        <v>86</v>
      </c>
      <c r="AV700" s="13" t="s">
        <v>84</v>
      </c>
      <c r="AW700" s="13" t="s">
        <v>37</v>
      </c>
      <c r="AX700" s="13" t="s">
        <v>76</v>
      </c>
      <c r="AY700" s="200" t="s">
        <v>157</v>
      </c>
    </row>
    <row r="701" spans="2:51" s="14" customFormat="1" ht="10">
      <c r="B701" s="201"/>
      <c r="C701" s="202"/>
      <c r="D701" s="192" t="s">
        <v>165</v>
      </c>
      <c r="E701" s="203" t="s">
        <v>19</v>
      </c>
      <c r="F701" s="204" t="s">
        <v>86</v>
      </c>
      <c r="G701" s="202"/>
      <c r="H701" s="205">
        <v>2</v>
      </c>
      <c r="I701" s="206"/>
      <c r="J701" s="202"/>
      <c r="K701" s="202"/>
      <c r="L701" s="207"/>
      <c r="M701" s="208"/>
      <c r="N701" s="209"/>
      <c r="O701" s="209"/>
      <c r="P701" s="209"/>
      <c r="Q701" s="209"/>
      <c r="R701" s="209"/>
      <c r="S701" s="209"/>
      <c r="T701" s="210"/>
      <c r="AT701" s="211" t="s">
        <v>165</v>
      </c>
      <c r="AU701" s="211" t="s">
        <v>86</v>
      </c>
      <c r="AV701" s="14" t="s">
        <v>86</v>
      </c>
      <c r="AW701" s="14" t="s">
        <v>37</v>
      </c>
      <c r="AX701" s="14" t="s">
        <v>84</v>
      </c>
      <c r="AY701" s="211" t="s">
        <v>157</v>
      </c>
    </row>
    <row r="702" spans="1:65" s="2" customFormat="1" ht="14.4" customHeight="1">
      <c r="A702" s="36"/>
      <c r="B702" s="37"/>
      <c r="C702" s="239" t="s">
        <v>1139</v>
      </c>
      <c r="D702" s="239" t="s">
        <v>311</v>
      </c>
      <c r="E702" s="240" t="s">
        <v>2392</v>
      </c>
      <c r="F702" s="241" t="s">
        <v>2393</v>
      </c>
      <c r="G702" s="242" t="s">
        <v>162</v>
      </c>
      <c r="H702" s="243">
        <v>1</v>
      </c>
      <c r="I702" s="244"/>
      <c r="J702" s="245">
        <f>ROUND(I702*H702,2)</f>
        <v>0</v>
      </c>
      <c r="K702" s="246"/>
      <c r="L702" s="247"/>
      <c r="M702" s="248" t="s">
        <v>19</v>
      </c>
      <c r="N702" s="249" t="s">
        <v>47</v>
      </c>
      <c r="O702" s="66"/>
      <c r="P702" s="186">
        <f>O702*H702</f>
        <v>0</v>
      </c>
      <c r="Q702" s="186">
        <v>0</v>
      </c>
      <c r="R702" s="186">
        <f>Q702*H702</f>
        <v>0</v>
      </c>
      <c r="S702" s="186">
        <v>0</v>
      </c>
      <c r="T702" s="187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88" t="s">
        <v>211</v>
      </c>
      <c r="AT702" s="188" t="s">
        <v>311</v>
      </c>
      <c r="AU702" s="188" t="s">
        <v>86</v>
      </c>
      <c r="AY702" s="19" t="s">
        <v>157</v>
      </c>
      <c r="BE702" s="189">
        <f>IF(N702="základní",J702,0)</f>
        <v>0</v>
      </c>
      <c r="BF702" s="189">
        <f>IF(N702="snížená",J702,0)</f>
        <v>0</v>
      </c>
      <c r="BG702" s="189">
        <f>IF(N702="zákl. přenesená",J702,0)</f>
        <v>0</v>
      </c>
      <c r="BH702" s="189">
        <f>IF(N702="sníž. přenesená",J702,0)</f>
        <v>0</v>
      </c>
      <c r="BI702" s="189">
        <f>IF(N702="nulová",J702,0)</f>
        <v>0</v>
      </c>
      <c r="BJ702" s="19" t="s">
        <v>84</v>
      </c>
      <c r="BK702" s="189">
        <f>ROUND(I702*H702,2)</f>
        <v>0</v>
      </c>
      <c r="BL702" s="19" t="s">
        <v>163</v>
      </c>
      <c r="BM702" s="188" t="s">
        <v>2394</v>
      </c>
    </row>
    <row r="703" spans="2:51" s="13" customFormat="1" ht="10">
      <c r="B703" s="190"/>
      <c r="C703" s="191"/>
      <c r="D703" s="192" t="s">
        <v>165</v>
      </c>
      <c r="E703" s="193" t="s">
        <v>19</v>
      </c>
      <c r="F703" s="194" t="s">
        <v>2136</v>
      </c>
      <c r="G703" s="191"/>
      <c r="H703" s="193" t="s">
        <v>19</v>
      </c>
      <c r="I703" s="195"/>
      <c r="J703" s="191"/>
      <c r="K703" s="191"/>
      <c r="L703" s="196"/>
      <c r="M703" s="197"/>
      <c r="N703" s="198"/>
      <c r="O703" s="198"/>
      <c r="P703" s="198"/>
      <c r="Q703" s="198"/>
      <c r="R703" s="198"/>
      <c r="S703" s="198"/>
      <c r="T703" s="199"/>
      <c r="AT703" s="200" t="s">
        <v>165</v>
      </c>
      <c r="AU703" s="200" t="s">
        <v>86</v>
      </c>
      <c r="AV703" s="13" t="s">
        <v>84</v>
      </c>
      <c r="AW703" s="13" t="s">
        <v>37</v>
      </c>
      <c r="AX703" s="13" t="s">
        <v>76</v>
      </c>
      <c r="AY703" s="200" t="s">
        <v>157</v>
      </c>
    </row>
    <row r="704" spans="2:51" s="14" customFormat="1" ht="10">
      <c r="B704" s="201"/>
      <c r="C704" s="202"/>
      <c r="D704" s="192" t="s">
        <v>165</v>
      </c>
      <c r="E704" s="203" t="s">
        <v>19</v>
      </c>
      <c r="F704" s="204" t="s">
        <v>84</v>
      </c>
      <c r="G704" s="202"/>
      <c r="H704" s="205">
        <v>1</v>
      </c>
      <c r="I704" s="206"/>
      <c r="J704" s="202"/>
      <c r="K704" s="202"/>
      <c r="L704" s="207"/>
      <c r="M704" s="208"/>
      <c r="N704" s="209"/>
      <c r="O704" s="209"/>
      <c r="P704" s="209"/>
      <c r="Q704" s="209"/>
      <c r="R704" s="209"/>
      <c r="S704" s="209"/>
      <c r="T704" s="210"/>
      <c r="AT704" s="211" t="s">
        <v>165</v>
      </c>
      <c r="AU704" s="211" t="s">
        <v>86</v>
      </c>
      <c r="AV704" s="14" t="s">
        <v>86</v>
      </c>
      <c r="AW704" s="14" t="s">
        <v>37</v>
      </c>
      <c r="AX704" s="14" t="s">
        <v>84</v>
      </c>
      <c r="AY704" s="211" t="s">
        <v>157</v>
      </c>
    </row>
    <row r="705" spans="1:65" s="2" customFormat="1" ht="14.4" customHeight="1">
      <c r="A705" s="36"/>
      <c r="B705" s="37"/>
      <c r="C705" s="239" t="s">
        <v>1143</v>
      </c>
      <c r="D705" s="239" t="s">
        <v>311</v>
      </c>
      <c r="E705" s="240" t="s">
        <v>2395</v>
      </c>
      <c r="F705" s="241" t="s">
        <v>2396</v>
      </c>
      <c r="G705" s="242" t="s">
        <v>162</v>
      </c>
      <c r="H705" s="243">
        <v>1</v>
      </c>
      <c r="I705" s="244"/>
      <c r="J705" s="245">
        <f>ROUND(I705*H705,2)</f>
        <v>0</v>
      </c>
      <c r="K705" s="246"/>
      <c r="L705" s="247"/>
      <c r="M705" s="248" t="s">
        <v>19</v>
      </c>
      <c r="N705" s="249" t="s">
        <v>47</v>
      </c>
      <c r="O705" s="66"/>
      <c r="P705" s="186">
        <f>O705*H705</f>
        <v>0</v>
      </c>
      <c r="Q705" s="186">
        <v>0</v>
      </c>
      <c r="R705" s="186">
        <f>Q705*H705</f>
        <v>0</v>
      </c>
      <c r="S705" s="186">
        <v>0</v>
      </c>
      <c r="T705" s="187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188" t="s">
        <v>211</v>
      </c>
      <c r="AT705" s="188" t="s">
        <v>311</v>
      </c>
      <c r="AU705" s="188" t="s">
        <v>86</v>
      </c>
      <c r="AY705" s="19" t="s">
        <v>157</v>
      </c>
      <c r="BE705" s="189">
        <f>IF(N705="základní",J705,0)</f>
        <v>0</v>
      </c>
      <c r="BF705" s="189">
        <f>IF(N705="snížená",J705,0)</f>
        <v>0</v>
      </c>
      <c r="BG705" s="189">
        <f>IF(N705="zákl. přenesená",J705,0)</f>
        <v>0</v>
      </c>
      <c r="BH705" s="189">
        <f>IF(N705="sníž. přenesená",J705,0)</f>
        <v>0</v>
      </c>
      <c r="BI705" s="189">
        <f>IF(N705="nulová",J705,0)</f>
        <v>0</v>
      </c>
      <c r="BJ705" s="19" t="s">
        <v>84</v>
      </c>
      <c r="BK705" s="189">
        <f>ROUND(I705*H705,2)</f>
        <v>0</v>
      </c>
      <c r="BL705" s="19" t="s">
        <v>163</v>
      </c>
      <c r="BM705" s="188" t="s">
        <v>2397</v>
      </c>
    </row>
    <row r="706" spans="2:51" s="13" customFormat="1" ht="10">
      <c r="B706" s="190"/>
      <c r="C706" s="191"/>
      <c r="D706" s="192" t="s">
        <v>165</v>
      </c>
      <c r="E706" s="193" t="s">
        <v>19</v>
      </c>
      <c r="F706" s="194" t="s">
        <v>2136</v>
      </c>
      <c r="G706" s="191"/>
      <c r="H706" s="193" t="s">
        <v>19</v>
      </c>
      <c r="I706" s="195"/>
      <c r="J706" s="191"/>
      <c r="K706" s="191"/>
      <c r="L706" s="196"/>
      <c r="M706" s="197"/>
      <c r="N706" s="198"/>
      <c r="O706" s="198"/>
      <c r="P706" s="198"/>
      <c r="Q706" s="198"/>
      <c r="R706" s="198"/>
      <c r="S706" s="198"/>
      <c r="T706" s="199"/>
      <c r="AT706" s="200" t="s">
        <v>165</v>
      </c>
      <c r="AU706" s="200" t="s">
        <v>86</v>
      </c>
      <c r="AV706" s="13" t="s">
        <v>84</v>
      </c>
      <c r="AW706" s="13" t="s">
        <v>37</v>
      </c>
      <c r="AX706" s="13" t="s">
        <v>76</v>
      </c>
      <c r="AY706" s="200" t="s">
        <v>157</v>
      </c>
    </row>
    <row r="707" spans="2:51" s="14" customFormat="1" ht="10">
      <c r="B707" s="201"/>
      <c r="C707" s="202"/>
      <c r="D707" s="192" t="s">
        <v>165</v>
      </c>
      <c r="E707" s="203" t="s">
        <v>19</v>
      </c>
      <c r="F707" s="204" t="s">
        <v>84</v>
      </c>
      <c r="G707" s="202"/>
      <c r="H707" s="205">
        <v>1</v>
      </c>
      <c r="I707" s="206"/>
      <c r="J707" s="202"/>
      <c r="K707" s="202"/>
      <c r="L707" s="207"/>
      <c r="M707" s="208"/>
      <c r="N707" s="209"/>
      <c r="O707" s="209"/>
      <c r="P707" s="209"/>
      <c r="Q707" s="209"/>
      <c r="R707" s="209"/>
      <c r="S707" s="209"/>
      <c r="T707" s="210"/>
      <c r="AT707" s="211" t="s">
        <v>165</v>
      </c>
      <c r="AU707" s="211" t="s">
        <v>86</v>
      </c>
      <c r="AV707" s="14" t="s">
        <v>86</v>
      </c>
      <c r="AW707" s="14" t="s">
        <v>37</v>
      </c>
      <c r="AX707" s="14" t="s">
        <v>84</v>
      </c>
      <c r="AY707" s="211" t="s">
        <v>157</v>
      </c>
    </row>
    <row r="708" spans="1:65" s="2" customFormat="1" ht="14.4" customHeight="1">
      <c r="A708" s="36"/>
      <c r="B708" s="37"/>
      <c r="C708" s="239" t="s">
        <v>1148</v>
      </c>
      <c r="D708" s="239" t="s">
        <v>311</v>
      </c>
      <c r="E708" s="240" t="s">
        <v>2398</v>
      </c>
      <c r="F708" s="241" t="s">
        <v>2399</v>
      </c>
      <c r="G708" s="242" t="s">
        <v>162</v>
      </c>
      <c r="H708" s="243">
        <v>7</v>
      </c>
      <c r="I708" s="244"/>
      <c r="J708" s="245">
        <f>ROUND(I708*H708,2)</f>
        <v>0</v>
      </c>
      <c r="K708" s="246"/>
      <c r="L708" s="247"/>
      <c r="M708" s="248" t="s">
        <v>19</v>
      </c>
      <c r="N708" s="249" t="s">
        <v>47</v>
      </c>
      <c r="O708" s="66"/>
      <c r="P708" s="186">
        <f>O708*H708</f>
        <v>0</v>
      </c>
      <c r="Q708" s="186">
        <v>0</v>
      </c>
      <c r="R708" s="186">
        <f>Q708*H708</f>
        <v>0</v>
      </c>
      <c r="S708" s="186">
        <v>0</v>
      </c>
      <c r="T708" s="187">
        <f>S708*H708</f>
        <v>0</v>
      </c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R708" s="188" t="s">
        <v>211</v>
      </c>
      <c r="AT708" s="188" t="s">
        <v>311</v>
      </c>
      <c r="AU708" s="188" t="s">
        <v>86</v>
      </c>
      <c r="AY708" s="19" t="s">
        <v>157</v>
      </c>
      <c r="BE708" s="189">
        <f>IF(N708="základní",J708,0)</f>
        <v>0</v>
      </c>
      <c r="BF708" s="189">
        <f>IF(N708="snížená",J708,0)</f>
        <v>0</v>
      </c>
      <c r="BG708" s="189">
        <f>IF(N708="zákl. přenesená",J708,0)</f>
        <v>0</v>
      </c>
      <c r="BH708" s="189">
        <f>IF(N708="sníž. přenesená",J708,0)</f>
        <v>0</v>
      </c>
      <c r="BI708" s="189">
        <f>IF(N708="nulová",J708,0)</f>
        <v>0</v>
      </c>
      <c r="BJ708" s="19" t="s">
        <v>84</v>
      </c>
      <c r="BK708" s="189">
        <f>ROUND(I708*H708,2)</f>
        <v>0</v>
      </c>
      <c r="BL708" s="19" t="s">
        <v>163</v>
      </c>
      <c r="BM708" s="188" t="s">
        <v>2400</v>
      </c>
    </row>
    <row r="709" spans="2:51" s="13" customFormat="1" ht="10">
      <c r="B709" s="190"/>
      <c r="C709" s="191"/>
      <c r="D709" s="192" t="s">
        <v>165</v>
      </c>
      <c r="E709" s="193" t="s">
        <v>19</v>
      </c>
      <c r="F709" s="194" t="s">
        <v>2136</v>
      </c>
      <c r="G709" s="191"/>
      <c r="H709" s="193" t="s">
        <v>19</v>
      </c>
      <c r="I709" s="195"/>
      <c r="J709" s="191"/>
      <c r="K709" s="191"/>
      <c r="L709" s="196"/>
      <c r="M709" s="197"/>
      <c r="N709" s="198"/>
      <c r="O709" s="198"/>
      <c r="P709" s="198"/>
      <c r="Q709" s="198"/>
      <c r="R709" s="198"/>
      <c r="S709" s="198"/>
      <c r="T709" s="199"/>
      <c r="AT709" s="200" t="s">
        <v>165</v>
      </c>
      <c r="AU709" s="200" t="s">
        <v>86</v>
      </c>
      <c r="AV709" s="13" t="s">
        <v>84</v>
      </c>
      <c r="AW709" s="13" t="s">
        <v>37</v>
      </c>
      <c r="AX709" s="13" t="s">
        <v>76</v>
      </c>
      <c r="AY709" s="200" t="s">
        <v>157</v>
      </c>
    </row>
    <row r="710" spans="2:51" s="14" customFormat="1" ht="10">
      <c r="B710" s="201"/>
      <c r="C710" s="202"/>
      <c r="D710" s="192" t="s">
        <v>165</v>
      </c>
      <c r="E710" s="203" t="s">
        <v>19</v>
      </c>
      <c r="F710" s="204" t="s">
        <v>203</v>
      </c>
      <c r="G710" s="202"/>
      <c r="H710" s="205">
        <v>7</v>
      </c>
      <c r="I710" s="206"/>
      <c r="J710" s="202"/>
      <c r="K710" s="202"/>
      <c r="L710" s="207"/>
      <c r="M710" s="208"/>
      <c r="N710" s="209"/>
      <c r="O710" s="209"/>
      <c r="P710" s="209"/>
      <c r="Q710" s="209"/>
      <c r="R710" s="209"/>
      <c r="S710" s="209"/>
      <c r="T710" s="210"/>
      <c r="AT710" s="211" t="s">
        <v>165</v>
      </c>
      <c r="AU710" s="211" t="s">
        <v>86</v>
      </c>
      <c r="AV710" s="14" t="s">
        <v>86</v>
      </c>
      <c r="AW710" s="14" t="s">
        <v>37</v>
      </c>
      <c r="AX710" s="14" t="s">
        <v>84</v>
      </c>
      <c r="AY710" s="211" t="s">
        <v>157</v>
      </c>
    </row>
    <row r="711" spans="1:65" s="2" customFormat="1" ht="14.4" customHeight="1">
      <c r="A711" s="36"/>
      <c r="B711" s="37"/>
      <c r="C711" s="239" t="s">
        <v>1153</v>
      </c>
      <c r="D711" s="239" t="s">
        <v>311</v>
      </c>
      <c r="E711" s="240" t="s">
        <v>2401</v>
      </c>
      <c r="F711" s="241" t="s">
        <v>2402</v>
      </c>
      <c r="G711" s="242" t="s">
        <v>162</v>
      </c>
      <c r="H711" s="243">
        <v>3</v>
      </c>
      <c r="I711" s="244"/>
      <c r="J711" s="245">
        <f>ROUND(I711*H711,2)</f>
        <v>0</v>
      </c>
      <c r="K711" s="246"/>
      <c r="L711" s="247"/>
      <c r="M711" s="248" t="s">
        <v>19</v>
      </c>
      <c r="N711" s="249" t="s">
        <v>47</v>
      </c>
      <c r="O711" s="66"/>
      <c r="P711" s="186">
        <f>O711*H711</f>
        <v>0</v>
      </c>
      <c r="Q711" s="186">
        <v>0</v>
      </c>
      <c r="R711" s="186">
        <f>Q711*H711</f>
        <v>0</v>
      </c>
      <c r="S711" s="186">
        <v>0</v>
      </c>
      <c r="T711" s="187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88" t="s">
        <v>211</v>
      </c>
      <c r="AT711" s="188" t="s">
        <v>311</v>
      </c>
      <c r="AU711" s="188" t="s">
        <v>86</v>
      </c>
      <c r="AY711" s="19" t="s">
        <v>157</v>
      </c>
      <c r="BE711" s="189">
        <f>IF(N711="základní",J711,0)</f>
        <v>0</v>
      </c>
      <c r="BF711" s="189">
        <f>IF(N711="snížená",J711,0)</f>
        <v>0</v>
      </c>
      <c r="BG711" s="189">
        <f>IF(N711="zákl. přenesená",J711,0)</f>
        <v>0</v>
      </c>
      <c r="BH711" s="189">
        <f>IF(N711="sníž. přenesená",J711,0)</f>
        <v>0</v>
      </c>
      <c r="BI711" s="189">
        <f>IF(N711="nulová",J711,0)</f>
        <v>0</v>
      </c>
      <c r="BJ711" s="19" t="s">
        <v>84</v>
      </c>
      <c r="BK711" s="189">
        <f>ROUND(I711*H711,2)</f>
        <v>0</v>
      </c>
      <c r="BL711" s="19" t="s">
        <v>163</v>
      </c>
      <c r="BM711" s="188" t="s">
        <v>2403</v>
      </c>
    </row>
    <row r="712" spans="2:51" s="13" customFormat="1" ht="10">
      <c r="B712" s="190"/>
      <c r="C712" s="191"/>
      <c r="D712" s="192" t="s">
        <v>165</v>
      </c>
      <c r="E712" s="193" t="s">
        <v>19</v>
      </c>
      <c r="F712" s="194" t="s">
        <v>2136</v>
      </c>
      <c r="G712" s="191"/>
      <c r="H712" s="193" t="s">
        <v>19</v>
      </c>
      <c r="I712" s="195"/>
      <c r="J712" s="191"/>
      <c r="K712" s="191"/>
      <c r="L712" s="196"/>
      <c r="M712" s="197"/>
      <c r="N712" s="198"/>
      <c r="O712" s="198"/>
      <c r="P712" s="198"/>
      <c r="Q712" s="198"/>
      <c r="R712" s="198"/>
      <c r="S712" s="198"/>
      <c r="T712" s="199"/>
      <c r="AT712" s="200" t="s">
        <v>165</v>
      </c>
      <c r="AU712" s="200" t="s">
        <v>86</v>
      </c>
      <c r="AV712" s="13" t="s">
        <v>84</v>
      </c>
      <c r="AW712" s="13" t="s">
        <v>37</v>
      </c>
      <c r="AX712" s="13" t="s">
        <v>76</v>
      </c>
      <c r="AY712" s="200" t="s">
        <v>157</v>
      </c>
    </row>
    <row r="713" spans="2:51" s="14" customFormat="1" ht="10">
      <c r="B713" s="201"/>
      <c r="C713" s="202"/>
      <c r="D713" s="192" t="s">
        <v>165</v>
      </c>
      <c r="E713" s="203" t="s">
        <v>19</v>
      </c>
      <c r="F713" s="204" t="s">
        <v>173</v>
      </c>
      <c r="G713" s="202"/>
      <c r="H713" s="205">
        <v>3</v>
      </c>
      <c r="I713" s="206"/>
      <c r="J713" s="202"/>
      <c r="K713" s="202"/>
      <c r="L713" s="207"/>
      <c r="M713" s="208"/>
      <c r="N713" s="209"/>
      <c r="O713" s="209"/>
      <c r="P713" s="209"/>
      <c r="Q713" s="209"/>
      <c r="R713" s="209"/>
      <c r="S713" s="209"/>
      <c r="T713" s="210"/>
      <c r="AT713" s="211" t="s">
        <v>165</v>
      </c>
      <c r="AU713" s="211" t="s">
        <v>86</v>
      </c>
      <c r="AV713" s="14" t="s">
        <v>86</v>
      </c>
      <c r="AW713" s="14" t="s">
        <v>37</v>
      </c>
      <c r="AX713" s="14" t="s">
        <v>84</v>
      </c>
      <c r="AY713" s="211" t="s">
        <v>157</v>
      </c>
    </row>
    <row r="714" spans="1:65" s="2" customFormat="1" ht="14.4" customHeight="1">
      <c r="A714" s="36"/>
      <c r="B714" s="37"/>
      <c r="C714" s="239" t="s">
        <v>1158</v>
      </c>
      <c r="D714" s="239" t="s">
        <v>311</v>
      </c>
      <c r="E714" s="240" t="s">
        <v>2404</v>
      </c>
      <c r="F714" s="241" t="s">
        <v>2405</v>
      </c>
      <c r="G714" s="242" t="s">
        <v>162</v>
      </c>
      <c r="H714" s="243">
        <v>18</v>
      </c>
      <c r="I714" s="244"/>
      <c r="J714" s="245">
        <f>ROUND(I714*H714,2)</f>
        <v>0</v>
      </c>
      <c r="K714" s="246"/>
      <c r="L714" s="247"/>
      <c r="M714" s="248" t="s">
        <v>19</v>
      </c>
      <c r="N714" s="249" t="s">
        <v>47</v>
      </c>
      <c r="O714" s="66"/>
      <c r="P714" s="186">
        <f>O714*H714</f>
        <v>0</v>
      </c>
      <c r="Q714" s="186">
        <v>0</v>
      </c>
      <c r="R714" s="186">
        <f>Q714*H714</f>
        <v>0</v>
      </c>
      <c r="S714" s="186">
        <v>0</v>
      </c>
      <c r="T714" s="187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88" t="s">
        <v>211</v>
      </c>
      <c r="AT714" s="188" t="s">
        <v>311</v>
      </c>
      <c r="AU714" s="188" t="s">
        <v>86</v>
      </c>
      <c r="AY714" s="19" t="s">
        <v>157</v>
      </c>
      <c r="BE714" s="189">
        <f>IF(N714="základní",J714,0)</f>
        <v>0</v>
      </c>
      <c r="BF714" s="189">
        <f>IF(N714="snížená",J714,0)</f>
        <v>0</v>
      </c>
      <c r="BG714" s="189">
        <f>IF(N714="zákl. přenesená",J714,0)</f>
        <v>0</v>
      </c>
      <c r="BH714" s="189">
        <f>IF(N714="sníž. přenesená",J714,0)</f>
        <v>0</v>
      </c>
      <c r="BI714" s="189">
        <f>IF(N714="nulová",J714,0)</f>
        <v>0</v>
      </c>
      <c r="BJ714" s="19" t="s">
        <v>84</v>
      </c>
      <c r="BK714" s="189">
        <f>ROUND(I714*H714,2)</f>
        <v>0</v>
      </c>
      <c r="BL714" s="19" t="s">
        <v>163</v>
      </c>
      <c r="BM714" s="188" t="s">
        <v>2406</v>
      </c>
    </row>
    <row r="715" spans="2:51" s="13" customFormat="1" ht="10">
      <c r="B715" s="190"/>
      <c r="C715" s="191"/>
      <c r="D715" s="192" t="s">
        <v>165</v>
      </c>
      <c r="E715" s="193" t="s">
        <v>19</v>
      </c>
      <c r="F715" s="194" t="s">
        <v>2136</v>
      </c>
      <c r="G715" s="191"/>
      <c r="H715" s="193" t="s">
        <v>19</v>
      </c>
      <c r="I715" s="195"/>
      <c r="J715" s="191"/>
      <c r="K715" s="191"/>
      <c r="L715" s="196"/>
      <c r="M715" s="197"/>
      <c r="N715" s="198"/>
      <c r="O715" s="198"/>
      <c r="P715" s="198"/>
      <c r="Q715" s="198"/>
      <c r="R715" s="198"/>
      <c r="S715" s="198"/>
      <c r="T715" s="199"/>
      <c r="AT715" s="200" t="s">
        <v>165</v>
      </c>
      <c r="AU715" s="200" t="s">
        <v>86</v>
      </c>
      <c r="AV715" s="13" t="s">
        <v>84</v>
      </c>
      <c r="AW715" s="13" t="s">
        <v>37</v>
      </c>
      <c r="AX715" s="13" t="s">
        <v>76</v>
      </c>
      <c r="AY715" s="200" t="s">
        <v>157</v>
      </c>
    </row>
    <row r="716" spans="2:51" s="14" customFormat="1" ht="10">
      <c r="B716" s="201"/>
      <c r="C716" s="202"/>
      <c r="D716" s="192" t="s">
        <v>165</v>
      </c>
      <c r="E716" s="203" t="s">
        <v>19</v>
      </c>
      <c r="F716" s="204" t="s">
        <v>331</v>
      </c>
      <c r="G716" s="202"/>
      <c r="H716" s="205">
        <v>18</v>
      </c>
      <c r="I716" s="206"/>
      <c r="J716" s="202"/>
      <c r="K716" s="202"/>
      <c r="L716" s="207"/>
      <c r="M716" s="208"/>
      <c r="N716" s="209"/>
      <c r="O716" s="209"/>
      <c r="P716" s="209"/>
      <c r="Q716" s="209"/>
      <c r="R716" s="209"/>
      <c r="S716" s="209"/>
      <c r="T716" s="210"/>
      <c r="AT716" s="211" t="s">
        <v>165</v>
      </c>
      <c r="AU716" s="211" t="s">
        <v>86</v>
      </c>
      <c r="AV716" s="14" t="s">
        <v>86</v>
      </c>
      <c r="AW716" s="14" t="s">
        <v>37</v>
      </c>
      <c r="AX716" s="14" t="s">
        <v>84</v>
      </c>
      <c r="AY716" s="211" t="s">
        <v>157</v>
      </c>
    </row>
    <row r="717" spans="1:65" s="2" customFormat="1" ht="14.4" customHeight="1">
      <c r="A717" s="36"/>
      <c r="B717" s="37"/>
      <c r="C717" s="239" t="s">
        <v>1163</v>
      </c>
      <c r="D717" s="239" t="s">
        <v>311</v>
      </c>
      <c r="E717" s="240" t="s">
        <v>2407</v>
      </c>
      <c r="F717" s="241" t="s">
        <v>2408</v>
      </c>
      <c r="G717" s="242" t="s">
        <v>162</v>
      </c>
      <c r="H717" s="243">
        <v>20</v>
      </c>
      <c r="I717" s="244"/>
      <c r="J717" s="245">
        <f>ROUND(I717*H717,2)</f>
        <v>0</v>
      </c>
      <c r="K717" s="246"/>
      <c r="L717" s="247"/>
      <c r="M717" s="248" t="s">
        <v>19</v>
      </c>
      <c r="N717" s="249" t="s">
        <v>47</v>
      </c>
      <c r="O717" s="66"/>
      <c r="P717" s="186">
        <f>O717*H717</f>
        <v>0</v>
      </c>
      <c r="Q717" s="186">
        <v>0</v>
      </c>
      <c r="R717" s="186">
        <f>Q717*H717</f>
        <v>0</v>
      </c>
      <c r="S717" s="186">
        <v>0</v>
      </c>
      <c r="T717" s="187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188" t="s">
        <v>211</v>
      </c>
      <c r="AT717" s="188" t="s">
        <v>311</v>
      </c>
      <c r="AU717" s="188" t="s">
        <v>86</v>
      </c>
      <c r="AY717" s="19" t="s">
        <v>157</v>
      </c>
      <c r="BE717" s="189">
        <f>IF(N717="základní",J717,0)</f>
        <v>0</v>
      </c>
      <c r="BF717" s="189">
        <f>IF(N717="snížená",J717,0)</f>
        <v>0</v>
      </c>
      <c r="BG717" s="189">
        <f>IF(N717="zákl. přenesená",J717,0)</f>
        <v>0</v>
      </c>
      <c r="BH717" s="189">
        <f>IF(N717="sníž. přenesená",J717,0)</f>
        <v>0</v>
      </c>
      <c r="BI717" s="189">
        <f>IF(N717="nulová",J717,0)</f>
        <v>0</v>
      </c>
      <c r="BJ717" s="19" t="s">
        <v>84</v>
      </c>
      <c r="BK717" s="189">
        <f>ROUND(I717*H717,2)</f>
        <v>0</v>
      </c>
      <c r="BL717" s="19" t="s">
        <v>163</v>
      </c>
      <c r="BM717" s="188" t="s">
        <v>2409</v>
      </c>
    </row>
    <row r="718" spans="2:51" s="13" customFormat="1" ht="10">
      <c r="B718" s="190"/>
      <c r="C718" s="191"/>
      <c r="D718" s="192" t="s">
        <v>165</v>
      </c>
      <c r="E718" s="193" t="s">
        <v>19</v>
      </c>
      <c r="F718" s="194" t="s">
        <v>2136</v>
      </c>
      <c r="G718" s="191"/>
      <c r="H718" s="193" t="s">
        <v>19</v>
      </c>
      <c r="I718" s="195"/>
      <c r="J718" s="191"/>
      <c r="K718" s="191"/>
      <c r="L718" s="196"/>
      <c r="M718" s="197"/>
      <c r="N718" s="198"/>
      <c r="O718" s="198"/>
      <c r="P718" s="198"/>
      <c r="Q718" s="198"/>
      <c r="R718" s="198"/>
      <c r="S718" s="198"/>
      <c r="T718" s="199"/>
      <c r="AT718" s="200" t="s">
        <v>165</v>
      </c>
      <c r="AU718" s="200" t="s">
        <v>86</v>
      </c>
      <c r="AV718" s="13" t="s">
        <v>84</v>
      </c>
      <c r="AW718" s="13" t="s">
        <v>37</v>
      </c>
      <c r="AX718" s="13" t="s">
        <v>76</v>
      </c>
      <c r="AY718" s="200" t="s">
        <v>157</v>
      </c>
    </row>
    <row r="719" spans="2:51" s="14" customFormat="1" ht="10">
      <c r="B719" s="201"/>
      <c r="C719" s="202"/>
      <c r="D719" s="192" t="s">
        <v>165</v>
      </c>
      <c r="E719" s="203" t="s">
        <v>19</v>
      </c>
      <c r="F719" s="204" t="s">
        <v>348</v>
      </c>
      <c r="G719" s="202"/>
      <c r="H719" s="205">
        <v>20</v>
      </c>
      <c r="I719" s="206"/>
      <c r="J719" s="202"/>
      <c r="K719" s="202"/>
      <c r="L719" s="207"/>
      <c r="M719" s="208"/>
      <c r="N719" s="209"/>
      <c r="O719" s="209"/>
      <c r="P719" s="209"/>
      <c r="Q719" s="209"/>
      <c r="R719" s="209"/>
      <c r="S719" s="209"/>
      <c r="T719" s="210"/>
      <c r="AT719" s="211" t="s">
        <v>165</v>
      </c>
      <c r="AU719" s="211" t="s">
        <v>86</v>
      </c>
      <c r="AV719" s="14" t="s">
        <v>86</v>
      </c>
      <c r="AW719" s="14" t="s">
        <v>37</v>
      </c>
      <c r="AX719" s="14" t="s">
        <v>84</v>
      </c>
      <c r="AY719" s="211" t="s">
        <v>157</v>
      </c>
    </row>
    <row r="720" spans="1:65" s="2" customFormat="1" ht="14.4" customHeight="1">
      <c r="A720" s="36"/>
      <c r="B720" s="37"/>
      <c r="C720" s="239" t="s">
        <v>1168</v>
      </c>
      <c r="D720" s="239" t="s">
        <v>311</v>
      </c>
      <c r="E720" s="240" t="s">
        <v>2410</v>
      </c>
      <c r="F720" s="241" t="s">
        <v>2411</v>
      </c>
      <c r="G720" s="242" t="s">
        <v>162</v>
      </c>
      <c r="H720" s="243">
        <v>22</v>
      </c>
      <c r="I720" s="244"/>
      <c r="J720" s="245">
        <f>ROUND(I720*H720,2)</f>
        <v>0</v>
      </c>
      <c r="K720" s="246"/>
      <c r="L720" s="247"/>
      <c r="M720" s="248" t="s">
        <v>19</v>
      </c>
      <c r="N720" s="249" t="s">
        <v>47</v>
      </c>
      <c r="O720" s="66"/>
      <c r="P720" s="186">
        <f>O720*H720</f>
        <v>0</v>
      </c>
      <c r="Q720" s="186">
        <v>0</v>
      </c>
      <c r="R720" s="186">
        <f>Q720*H720</f>
        <v>0</v>
      </c>
      <c r="S720" s="186">
        <v>0</v>
      </c>
      <c r="T720" s="187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8" t="s">
        <v>211</v>
      </c>
      <c r="AT720" s="188" t="s">
        <v>311</v>
      </c>
      <c r="AU720" s="188" t="s">
        <v>86</v>
      </c>
      <c r="AY720" s="19" t="s">
        <v>157</v>
      </c>
      <c r="BE720" s="189">
        <f>IF(N720="základní",J720,0)</f>
        <v>0</v>
      </c>
      <c r="BF720" s="189">
        <f>IF(N720="snížená",J720,0)</f>
        <v>0</v>
      </c>
      <c r="BG720" s="189">
        <f>IF(N720="zákl. přenesená",J720,0)</f>
        <v>0</v>
      </c>
      <c r="BH720" s="189">
        <f>IF(N720="sníž. přenesená",J720,0)</f>
        <v>0</v>
      </c>
      <c r="BI720" s="189">
        <f>IF(N720="nulová",J720,0)</f>
        <v>0</v>
      </c>
      <c r="BJ720" s="19" t="s">
        <v>84</v>
      </c>
      <c r="BK720" s="189">
        <f>ROUND(I720*H720,2)</f>
        <v>0</v>
      </c>
      <c r="BL720" s="19" t="s">
        <v>163</v>
      </c>
      <c r="BM720" s="188" t="s">
        <v>2412</v>
      </c>
    </row>
    <row r="721" spans="2:51" s="13" customFormat="1" ht="10">
      <c r="B721" s="190"/>
      <c r="C721" s="191"/>
      <c r="D721" s="192" t="s">
        <v>165</v>
      </c>
      <c r="E721" s="193" t="s">
        <v>19</v>
      </c>
      <c r="F721" s="194" t="s">
        <v>2136</v>
      </c>
      <c r="G721" s="191"/>
      <c r="H721" s="193" t="s">
        <v>19</v>
      </c>
      <c r="I721" s="195"/>
      <c r="J721" s="191"/>
      <c r="K721" s="191"/>
      <c r="L721" s="196"/>
      <c r="M721" s="197"/>
      <c r="N721" s="198"/>
      <c r="O721" s="198"/>
      <c r="P721" s="198"/>
      <c r="Q721" s="198"/>
      <c r="R721" s="198"/>
      <c r="S721" s="198"/>
      <c r="T721" s="199"/>
      <c r="AT721" s="200" t="s">
        <v>165</v>
      </c>
      <c r="AU721" s="200" t="s">
        <v>86</v>
      </c>
      <c r="AV721" s="13" t="s">
        <v>84</v>
      </c>
      <c r="AW721" s="13" t="s">
        <v>37</v>
      </c>
      <c r="AX721" s="13" t="s">
        <v>76</v>
      </c>
      <c r="AY721" s="200" t="s">
        <v>157</v>
      </c>
    </row>
    <row r="722" spans="2:51" s="14" customFormat="1" ht="10">
      <c r="B722" s="201"/>
      <c r="C722" s="202"/>
      <c r="D722" s="192" t="s">
        <v>165</v>
      </c>
      <c r="E722" s="203" t="s">
        <v>19</v>
      </c>
      <c r="F722" s="204" t="s">
        <v>391</v>
      </c>
      <c r="G722" s="202"/>
      <c r="H722" s="205">
        <v>22</v>
      </c>
      <c r="I722" s="206"/>
      <c r="J722" s="202"/>
      <c r="K722" s="202"/>
      <c r="L722" s="207"/>
      <c r="M722" s="208"/>
      <c r="N722" s="209"/>
      <c r="O722" s="209"/>
      <c r="P722" s="209"/>
      <c r="Q722" s="209"/>
      <c r="R722" s="209"/>
      <c r="S722" s="209"/>
      <c r="T722" s="210"/>
      <c r="AT722" s="211" t="s">
        <v>165</v>
      </c>
      <c r="AU722" s="211" t="s">
        <v>86</v>
      </c>
      <c r="AV722" s="14" t="s">
        <v>86</v>
      </c>
      <c r="AW722" s="14" t="s">
        <v>37</v>
      </c>
      <c r="AX722" s="14" t="s">
        <v>84</v>
      </c>
      <c r="AY722" s="211" t="s">
        <v>157</v>
      </c>
    </row>
    <row r="723" spans="1:65" s="2" customFormat="1" ht="14.4" customHeight="1">
      <c r="A723" s="36"/>
      <c r="B723" s="37"/>
      <c r="C723" s="239" t="s">
        <v>1173</v>
      </c>
      <c r="D723" s="239" t="s">
        <v>311</v>
      </c>
      <c r="E723" s="240" t="s">
        <v>2413</v>
      </c>
      <c r="F723" s="241" t="s">
        <v>2414</v>
      </c>
      <c r="G723" s="242" t="s">
        <v>162</v>
      </c>
      <c r="H723" s="243">
        <v>28</v>
      </c>
      <c r="I723" s="244"/>
      <c r="J723" s="245">
        <f>ROUND(I723*H723,2)</f>
        <v>0</v>
      </c>
      <c r="K723" s="246"/>
      <c r="L723" s="247"/>
      <c r="M723" s="248" t="s">
        <v>19</v>
      </c>
      <c r="N723" s="249" t="s">
        <v>47</v>
      </c>
      <c r="O723" s="66"/>
      <c r="P723" s="186">
        <f>O723*H723</f>
        <v>0</v>
      </c>
      <c r="Q723" s="186">
        <v>0</v>
      </c>
      <c r="R723" s="186">
        <f>Q723*H723</f>
        <v>0</v>
      </c>
      <c r="S723" s="186">
        <v>0</v>
      </c>
      <c r="T723" s="187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88" t="s">
        <v>211</v>
      </c>
      <c r="AT723" s="188" t="s">
        <v>311</v>
      </c>
      <c r="AU723" s="188" t="s">
        <v>86</v>
      </c>
      <c r="AY723" s="19" t="s">
        <v>157</v>
      </c>
      <c r="BE723" s="189">
        <f>IF(N723="základní",J723,0)</f>
        <v>0</v>
      </c>
      <c r="BF723" s="189">
        <f>IF(N723="snížená",J723,0)</f>
        <v>0</v>
      </c>
      <c r="BG723" s="189">
        <f>IF(N723="zákl. přenesená",J723,0)</f>
        <v>0</v>
      </c>
      <c r="BH723" s="189">
        <f>IF(N723="sníž. přenesená",J723,0)</f>
        <v>0</v>
      </c>
      <c r="BI723" s="189">
        <f>IF(N723="nulová",J723,0)</f>
        <v>0</v>
      </c>
      <c r="BJ723" s="19" t="s">
        <v>84</v>
      </c>
      <c r="BK723" s="189">
        <f>ROUND(I723*H723,2)</f>
        <v>0</v>
      </c>
      <c r="BL723" s="19" t="s">
        <v>163</v>
      </c>
      <c r="BM723" s="188" t="s">
        <v>2415</v>
      </c>
    </row>
    <row r="724" spans="2:51" s="13" customFormat="1" ht="10">
      <c r="B724" s="190"/>
      <c r="C724" s="191"/>
      <c r="D724" s="192" t="s">
        <v>165</v>
      </c>
      <c r="E724" s="193" t="s">
        <v>19</v>
      </c>
      <c r="F724" s="194" t="s">
        <v>2136</v>
      </c>
      <c r="G724" s="191"/>
      <c r="H724" s="193" t="s">
        <v>19</v>
      </c>
      <c r="I724" s="195"/>
      <c r="J724" s="191"/>
      <c r="K724" s="191"/>
      <c r="L724" s="196"/>
      <c r="M724" s="197"/>
      <c r="N724" s="198"/>
      <c r="O724" s="198"/>
      <c r="P724" s="198"/>
      <c r="Q724" s="198"/>
      <c r="R724" s="198"/>
      <c r="S724" s="198"/>
      <c r="T724" s="199"/>
      <c r="AT724" s="200" t="s">
        <v>165</v>
      </c>
      <c r="AU724" s="200" t="s">
        <v>86</v>
      </c>
      <c r="AV724" s="13" t="s">
        <v>84</v>
      </c>
      <c r="AW724" s="13" t="s">
        <v>37</v>
      </c>
      <c r="AX724" s="13" t="s">
        <v>76</v>
      </c>
      <c r="AY724" s="200" t="s">
        <v>157</v>
      </c>
    </row>
    <row r="725" spans="2:51" s="14" customFormat="1" ht="10">
      <c r="B725" s="201"/>
      <c r="C725" s="202"/>
      <c r="D725" s="192" t="s">
        <v>165</v>
      </c>
      <c r="E725" s="203" t="s">
        <v>19</v>
      </c>
      <c r="F725" s="204" t="s">
        <v>454</v>
      </c>
      <c r="G725" s="202"/>
      <c r="H725" s="205">
        <v>28</v>
      </c>
      <c r="I725" s="206"/>
      <c r="J725" s="202"/>
      <c r="K725" s="202"/>
      <c r="L725" s="207"/>
      <c r="M725" s="208"/>
      <c r="N725" s="209"/>
      <c r="O725" s="209"/>
      <c r="P725" s="209"/>
      <c r="Q725" s="209"/>
      <c r="R725" s="209"/>
      <c r="S725" s="209"/>
      <c r="T725" s="210"/>
      <c r="AT725" s="211" t="s">
        <v>165</v>
      </c>
      <c r="AU725" s="211" t="s">
        <v>86</v>
      </c>
      <c r="AV725" s="14" t="s">
        <v>86</v>
      </c>
      <c r="AW725" s="14" t="s">
        <v>37</v>
      </c>
      <c r="AX725" s="14" t="s">
        <v>84</v>
      </c>
      <c r="AY725" s="211" t="s">
        <v>157</v>
      </c>
    </row>
    <row r="726" spans="1:65" s="2" customFormat="1" ht="14.4" customHeight="1">
      <c r="A726" s="36"/>
      <c r="B726" s="37"/>
      <c r="C726" s="239" t="s">
        <v>1178</v>
      </c>
      <c r="D726" s="239" t="s">
        <v>311</v>
      </c>
      <c r="E726" s="240" t="s">
        <v>2416</v>
      </c>
      <c r="F726" s="241" t="s">
        <v>2417</v>
      </c>
      <c r="G726" s="242" t="s">
        <v>162</v>
      </c>
      <c r="H726" s="243">
        <v>8</v>
      </c>
      <c r="I726" s="244"/>
      <c r="J726" s="245">
        <f>ROUND(I726*H726,2)</f>
        <v>0</v>
      </c>
      <c r="K726" s="246"/>
      <c r="L726" s="247"/>
      <c r="M726" s="248" t="s">
        <v>19</v>
      </c>
      <c r="N726" s="249" t="s">
        <v>47</v>
      </c>
      <c r="O726" s="66"/>
      <c r="P726" s="186">
        <f>O726*H726</f>
        <v>0</v>
      </c>
      <c r="Q726" s="186">
        <v>0</v>
      </c>
      <c r="R726" s="186">
        <f>Q726*H726</f>
        <v>0</v>
      </c>
      <c r="S726" s="186">
        <v>0</v>
      </c>
      <c r="T726" s="187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188" t="s">
        <v>211</v>
      </c>
      <c r="AT726" s="188" t="s">
        <v>311</v>
      </c>
      <c r="AU726" s="188" t="s">
        <v>86</v>
      </c>
      <c r="AY726" s="19" t="s">
        <v>157</v>
      </c>
      <c r="BE726" s="189">
        <f>IF(N726="základní",J726,0)</f>
        <v>0</v>
      </c>
      <c r="BF726" s="189">
        <f>IF(N726="snížená",J726,0)</f>
        <v>0</v>
      </c>
      <c r="BG726" s="189">
        <f>IF(N726="zákl. přenesená",J726,0)</f>
        <v>0</v>
      </c>
      <c r="BH726" s="189">
        <f>IF(N726="sníž. přenesená",J726,0)</f>
        <v>0</v>
      </c>
      <c r="BI726" s="189">
        <f>IF(N726="nulová",J726,0)</f>
        <v>0</v>
      </c>
      <c r="BJ726" s="19" t="s">
        <v>84</v>
      </c>
      <c r="BK726" s="189">
        <f>ROUND(I726*H726,2)</f>
        <v>0</v>
      </c>
      <c r="BL726" s="19" t="s">
        <v>163</v>
      </c>
      <c r="BM726" s="188" t="s">
        <v>2418</v>
      </c>
    </row>
    <row r="727" spans="2:51" s="13" customFormat="1" ht="10">
      <c r="B727" s="190"/>
      <c r="C727" s="191"/>
      <c r="D727" s="192" t="s">
        <v>165</v>
      </c>
      <c r="E727" s="193" t="s">
        <v>19</v>
      </c>
      <c r="F727" s="194" t="s">
        <v>2136</v>
      </c>
      <c r="G727" s="191"/>
      <c r="H727" s="193" t="s">
        <v>19</v>
      </c>
      <c r="I727" s="195"/>
      <c r="J727" s="191"/>
      <c r="K727" s="191"/>
      <c r="L727" s="196"/>
      <c r="M727" s="197"/>
      <c r="N727" s="198"/>
      <c r="O727" s="198"/>
      <c r="P727" s="198"/>
      <c r="Q727" s="198"/>
      <c r="R727" s="198"/>
      <c r="S727" s="198"/>
      <c r="T727" s="199"/>
      <c r="AT727" s="200" t="s">
        <v>165</v>
      </c>
      <c r="AU727" s="200" t="s">
        <v>86</v>
      </c>
      <c r="AV727" s="13" t="s">
        <v>84</v>
      </c>
      <c r="AW727" s="13" t="s">
        <v>37</v>
      </c>
      <c r="AX727" s="13" t="s">
        <v>76</v>
      </c>
      <c r="AY727" s="200" t="s">
        <v>157</v>
      </c>
    </row>
    <row r="728" spans="2:51" s="14" customFormat="1" ht="10">
      <c r="B728" s="201"/>
      <c r="C728" s="202"/>
      <c r="D728" s="192" t="s">
        <v>165</v>
      </c>
      <c r="E728" s="203" t="s">
        <v>19</v>
      </c>
      <c r="F728" s="204" t="s">
        <v>211</v>
      </c>
      <c r="G728" s="202"/>
      <c r="H728" s="205">
        <v>8</v>
      </c>
      <c r="I728" s="206"/>
      <c r="J728" s="202"/>
      <c r="K728" s="202"/>
      <c r="L728" s="207"/>
      <c r="M728" s="208"/>
      <c r="N728" s="209"/>
      <c r="O728" s="209"/>
      <c r="P728" s="209"/>
      <c r="Q728" s="209"/>
      <c r="R728" s="209"/>
      <c r="S728" s="209"/>
      <c r="T728" s="210"/>
      <c r="AT728" s="211" t="s">
        <v>165</v>
      </c>
      <c r="AU728" s="211" t="s">
        <v>86</v>
      </c>
      <c r="AV728" s="14" t="s">
        <v>86</v>
      </c>
      <c r="AW728" s="14" t="s">
        <v>37</v>
      </c>
      <c r="AX728" s="14" t="s">
        <v>84</v>
      </c>
      <c r="AY728" s="211" t="s">
        <v>157</v>
      </c>
    </row>
    <row r="729" spans="1:65" s="2" customFormat="1" ht="14.4" customHeight="1">
      <c r="A729" s="36"/>
      <c r="B729" s="37"/>
      <c r="C729" s="239" t="s">
        <v>1183</v>
      </c>
      <c r="D729" s="239" t="s">
        <v>311</v>
      </c>
      <c r="E729" s="240" t="s">
        <v>2419</v>
      </c>
      <c r="F729" s="241" t="s">
        <v>2420</v>
      </c>
      <c r="G729" s="242" t="s">
        <v>162</v>
      </c>
      <c r="H729" s="243">
        <v>10</v>
      </c>
      <c r="I729" s="244"/>
      <c r="J729" s="245">
        <f>ROUND(I729*H729,2)</f>
        <v>0</v>
      </c>
      <c r="K729" s="246"/>
      <c r="L729" s="247"/>
      <c r="M729" s="248" t="s">
        <v>19</v>
      </c>
      <c r="N729" s="249" t="s">
        <v>47</v>
      </c>
      <c r="O729" s="66"/>
      <c r="P729" s="186">
        <f>O729*H729</f>
        <v>0</v>
      </c>
      <c r="Q729" s="186">
        <v>0</v>
      </c>
      <c r="R729" s="186">
        <f>Q729*H729</f>
        <v>0</v>
      </c>
      <c r="S729" s="186">
        <v>0</v>
      </c>
      <c r="T729" s="187">
        <f>S729*H729</f>
        <v>0</v>
      </c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R729" s="188" t="s">
        <v>211</v>
      </c>
      <c r="AT729" s="188" t="s">
        <v>311</v>
      </c>
      <c r="AU729" s="188" t="s">
        <v>86</v>
      </c>
      <c r="AY729" s="19" t="s">
        <v>157</v>
      </c>
      <c r="BE729" s="189">
        <f>IF(N729="základní",J729,0)</f>
        <v>0</v>
      </c>
      <c r="BF729" s="189">
        <f>IF(N729="snížená",J729,0)</f>
        <v>0</v>
      </c>
      <c r="BG729" s="189">
        <f>IF(N729="zákl. přenesená",J729,0)</f>
        <v>0</v>
      </c>
      <c r="BH729" s="189">
        <f>IF(N729="sníž. přenesená",J729,0)</f>
        <v>0</v>
      </c>
      <c r="BI729" s="189">
        <f>IF(N729="nulová",J729,0)</f>
        <v>0</v>
      </c>
      <c r="BJ729" s="19" t="s">
        <v>84</v>
      </c>
      <c r="BK729" s="189">
        <f>ROUND(I729*H729,2)</f>
        <v>0</v>
      </c>
      <c r="BL729" s="19" t="s">
        <v>163</v>
      </c>
      <c r="BM729" s="188" t="s">
        <v>2421</v>
      </c>
    </row>
    <row r="730" spans="2:51" s="13" customFormat="1" ht="10">
      <c r="B730" s="190"/>
      <c r="C730" s="191"/>
      <c r="D730" s="192" t="s">
        <v>165</v>
      </c>
      <c r="E730" s="193" t="s">
        <v>19</v>
      </c>
      <c r="F730" s="194" t="s">
        <v>2136</v>
      </c>
      <c r="G730" s="191"/>
      <c r="H730" s="193" t="s">
        <v>19</v>
      </c>
      <c r="I730" s="195"/>
      <c r="J730" s="191"/>
      <c r="K730" s="191"/>
      <c r="L730" s="196"/>
      <c r="M730" s="197"/>
      <c r="N730" s="198"/>
      <c r="O730" s="198"/>
      <c r="P730" s="198"/>
      <c r="Q730" s="198"/>
      <c r="R730" s="198"/>
      <c r="S730" s="198"/>
      <c r="T730" s="199"/>
      <c r="AT730" s="200" t="s">
        <v>165</v>
      </c>
      <c r="AU730" s="200" t="s">
        <v>86</v>
      </c>
      <c r="AV730" s="13" t="s">
        <v>84</v>
      </c>
      <c r="AW730" s="13" t="s">
        <v>37</v>
      </c>
      <c r="AX730" s="13" t="s">
        <v>76</v>
      </c>
      <c r="AY730" s="200" t="s">
        <v>157</v>
      </c>
    </row>
    <row r="731" spans="2:51" s="14" customFormat="1" ht="10">
      <c r="B731" s="201"/>
      <c r="C731" s="202"/>
      <c r="D731" s="192" t="s">
        <v>165</v>
      </c>
      <c r="E731" s="203" t="s">
        <v>19</v>
      </c>
      <c r="F731" s="204" t="s">
        <v>232</v>
      </c>
      <c r="G731" s="202"/>
      <c r="H731" s="205">
        <v>10</v>
      </c>
      <c r="I731" s="206"/>
      <c r="J731" s="202"/>
      <c r="K731" s="202"/>
      <c r="L731" s="207"/>
      <c r="M731" s="208"/>
      <c r="N731" s="209"/>
      <c r="O731" s="209"/>
      <c r="P731" s="209"/>
      <c r="Q731" s="209"/>
      <c r="R731" s="209"/>
      <c r="S731" s="209"/>
      <c r="T731" s="210"/>
      <c r="AT731" s="211" t="s">
        <v>165</v>
      </c>
      <c r="AU731" s="211" t="s">
        <v>86</v>
      </c>
      <c r="AV731" s="14" t="s">
        <v>86</v>
      </c>
      <c r="AW731" s="14" t="s">
        <v>37</v>
      </c>
      <c r="AX731" s="14" t="s">
        <v>84</v>
      </c>
      <c r="AY731" s="211" t="s">
        <v>157</v>
      </c>
    </row>
    <row r="732" spans="1:65" s="2" customFormat="1" ht="14.4" customHeight="1">
      <c r="A732" s="36"/>
      <c r="B732" s="37"/>
      <c r="C732" s="239" t="s">
        <v>1188</v>
      </c>
      <c r="D732" s="239" t="s">
        <v>311</v>
      </c>
      <c r="E732" s="240" t="s">
        <v>2422</v>
      </c>
      <c r="F732" s="241" t="s">
        <v>2423</v>
      </c>
      <c r="G732" s="242" t="s">
        <v>162</v>
      </c>
      <c r="H732" s="243">
        <v>46</v>
      </c>
      <c r="I732" s="244"/>
      <c r="J732" s="245">
        <f>ROUND(I732*H732,2)</f>
        <v>0</v>
      </c>
      <c r="K732" s="246"/>
      <c r="L732" s="247"/>
      <c r="M732" s="248" t="s">
        <v>19</v>
      </c>
      <c r="N732" s="249" t="s">
        <v>47</v>
      </c>
      <c r="O732" s="66"/>
      <c r="P732" s="186">
        <f>O732*H732</f>
        <v>0</v>
      </c>
      <c r="Q732" s="186">
        <v>0</v>
      </c>
      <c r="R732" s="186">
        <f>Q732*H732</f>
        <v>0</v>
      </c>
      <c r="S732" s="186">
        <v>0</v>
      </c>
      <c r="T732" s="187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88" t="s">
        <v>211</v>
      </c>
      <c r="AT732" s="188" t="s">
        <v>311</v>
      </c>
      <c r="AU732" s="188" t="s">
        <v>86</v>
      </c>
      <c r="AY732" s="19" t="s">
        <v>157</v>
      </c>
      <c r="BE732" s="189">
        <f>IF(N732="základní",J732,0)</f>
        <v>0</v>
      </c>
      <c r="BF732" s="189">
        <f>IF(N732="snížená",J732,0)</f>
        <v>0</v>
      </c>
      <c r="BG732" s="189">
        <f>IF(N732="zákl. přenesená",J732,0)</f>
        <v>0</v>
      </c>
      <c r="BH732" s="189">
        <f>IF(N732="sníž. přenesená",J732,0)</f>
        <v>0</v>
      </c>
      <c r="BI732" s="189">
        <f>IF(N732="nulová",J732,0)</f>
        <v>0</v>
      </c>
      <c r="BJ732" s="19" t="s">
        <v>84</v>
      </c>
      <c r="BK732" s="189">
        <f>ROUND(I732*H732,2)</f>
        <v>0</v>
      </c>
      <c r="BL732" s="19" t="s">
        <v>163</v>
      </c>
      <c r="BM732" s="188" t="s">
        <v>2424</v>
      </c>
    </row>
    <row r="733" spans="2:51" s="13" customFormat="1" ht="10">
      <c r="B733" s="190"/>
      <c r="C733" s="191"/>
      <c r="D733" s="192" t="s">
        <v>165</v>
      </c>
      <c r="E733" s="193" t="s">
        <v>19</v>
      </c>
      <c r="F733" s="194" t="s">
        <v>2136</v>
      </c>
      <c r="G733" s="191"/>
      <c r="H733" s="193" t="s">
        <v>19</v>
      </c>
      <c r="I733" s="195"/>
      <c r="J733" s="191"/>
      <c r="K733" s="191"/>
      <c r="L733" s="196"/>
      <c r="M733" s="197"/>
      <c r="N733" s="198"/>
      <c r="O733" s="198"/>
      <c r="P733" s="198"/>
      <c r="Q733" s="198"/>
      <c r="R733" s="198"/>
      <c r="S733" s="198"/>
      <c r="T733" s="199"/>
      <c r="AT733" s="200" t="s">
        <v>165</v>
      </c>
      <c r="AU733" s="200" t="s">
        <v>86</v>
      </c>
      <c r="AV733" s="13" t="s">
        <v>84</v>
      </c>
      <c r="AW733" s="13" t="s">
        <v>37</v>
      </c>
      <c r="AX733" s="13" t="s">
        <v>76</v>
      </c>
      <c r="AY733" s="200" t="s">
        <v>157</v>
      </c>
    </row>
    <row r="734" spans="2:51" s="14" customFormat="1" ht="10">
      <c r="B734" s="201"/>
      <c r="C734" s="202"/>
      <c r="D734" s="192" t="s">
        <v>165</v>
      </c>
      <c r="E734" s="203" t="s">
        <v>19</v>
      </c>
      <c r="F734" s="204" t="s">
        <v>607</v>
      </c>
      <c r="G734" s="202"/>
      <c r="H734" s="205">
        <v>46</v>
      </c>
      <c r="I734" s="206"/>
      <c r="J734" s="202"/>
      <c r="K734" s="202"/>
      <c r="L734" s="207"/>
      <c r="M734" s="208"/>
      <c r="N734" s="209"/>
      <c r="O734" s="209"/>
      <c r="P734" s="209"/>
      <c r="Q734" s="209"/>
      <c r="R734" s="209"/>
      <c r="S734" s="209"/>
      <c r="T734" s="210"/>
      <c r="AT734" s="211" t="s">
        <v>165</v>
      </c>
      <c r="AU734" s="211" t="s">
        <v>86</v>
      </c>
      <c r="AV734" s="14" t="s">
        <v>86</v>
      </c>
      <c r="AW734" s="14" t="s">
        <v>37</v>
      </c>
      <c r="AX734" s="14" t="s">
        <v>84</v>
      </c>
      <c r="AY734" s="211" t="s">
        <v>157</v>
      </c>
    </row>
    <row r="735" spans="1:65" s="2" customFormat="1" ht="14.4" customHeight="1">
      <c r="A735" s="36"/>
      <c r="B735" s="37"/>
      <c r="C735" s="239" t="s">
        <v>1193</v>
      </c>
      <c r="D735" s="239" t="s">
        <v>311</v>
      </c>
      <c r="E735" s="240" t="s">
        <v>2425</v>
      </c>
      <c r="F735" s="241" t="s">
        <v>2426</v>
      </c>
      <c r="G735" s="242" t="s">
        <v>162</v>
      </c>
      <c r="H735" s="243">
        <v>25</v>
      </c>
      <c r="I735" s="244"/>
      <c r="J735" s="245">
        <f>ROUND(I735*H735,2)</f>
        <v>0</v>
      </c>
      <c r="K735" s="246"/>
      <c r="L735" s="247"/>
      <c r="M735" s="248" t="s">
        <v>19</v>
      </c>
      <c r="N735" s="249" t="s">
        <v>47</v>
      </c>
      <c r="O735" s="66"/>
      <c r="P735" s="186">
        <f>O735*H735</f>
        <v>0</v>
      </c>
      <c r="Q735" s="186">
        <v>0</v>
      </c>
      <c r="R735" s="186">
        <f>Q735*H735</f>
        <v>0</v>
      </c>
      <c r="S735" s="186">
        <v>0</v>
      </c>
      <c r="T735" s="187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8" t="s">
        <v>211</v>
      </c>
      <c r="AT735" s="188" t="s">
        <v>311</v>
      </c>
      <c r="AU735" s="188" t="s">
        <v>86</v>
      </c>
      <c r="AY735" s="19" t="s">
        <v>157</v>
      </c>
      <c r="BE735" s="189">
        <f>IF(N735="základní",J735,0)</f>
        <v>0</v>
      </c>
      <c r="BF735" s="189">
        <f>IF(N735="snížená",J735,0)</f>
        <v>0</v>
      </c>
      <c r="BG735" s="189">
        <f>IF(N735="zákl. přenesená",J735,0)</f>
        <v>0</v>
      </c>
      <c r="BH735" s="189">
        <f>IF(N735="sníž. přenesená",J735,0)</f>
        <v>0</v>
      </c>
      <c r="BI735" s="189">
        <f>IF(N735="nulová",J735,0)</f>
        <v>0</v>
      </c>
      <c r="BJ735" s="19" t="s">
        <v>84</v>
      </c>
      <c r="BK735" s="189">
        <f>ROUND(I735*H735,2)</f>
        <v>0</v>
      </c>
      <c r="BL735" s="19" t="s">
        <v>163</v>
      </c>
      <c r="BM735" s="188" t="s">
        <v>2427</v>
      </c>
    </row>
    <row r="736" spans="2:51" s="13" customFormat="1" ht="10">
      <c r="B736" s="190"/>
      <c r="C736" s="191"/>
      <c r="D736" s="192" t="s">
        <v>165</v>
      </c>
      <c r="E736" s="193" t="s">
        <v>19</v>
      </c>
      <c r="F736" s="194" t="s">
        <v>2136</v>
      </c>
      <c r="G736" s="191"/>
      <c r="H736" s="193" t="s">
        <v>19</v>
      </c>
      <c r="I736" s="195"/>
      <c r="J736" s="191"/>
      <c r="K736" s="191"/>
      <c r="L736" s="196"/>
      <c r="M736" s="197"/>
      <c r="N736" s="198"/>
      <c r="O736" s="198"/>
      <c r="P736" s="198"/>
      <c r="Q736" s="198"/>
      <c r="R736" s="198"/>
      <c r="S736" s="198"/>
      <c r="T736" s="199"/>
      <c r="AT736" s="200" t="s">
        <v>165</v>
      </c>
      <c r="AU736" s="200" t="s">
        <v>86</v>
      </c>
      <c r="AV736" s="13" t="s">
        <v>84</v>
      </c>
      <c r="AW736" s="13" t="s">
        <v>37</v>
      </c>
      <c r="AX736" s="13" t="s">
        <v>76</v>
      </c>
      <c r="AY736" s="200" t="s">
        <v>157</v>
      </c>
    </row>
    <row r="737" spans="2:51" s="14" customFormat="1" ht="10">
      <c r="B737" s="201"/>
      <c r="C737" s="202"/>
      <c r="D737" s="192" t="s">
        <v>165</v>
      </c>
      <c r="E737" s="203" t="s">
        <v>19</v>
      </c>
      <c r="F737" s="204" t="s">
        <v>412</v>
      </c>
      <c r="G737" s="202"/>
      <c r="H737" s="205">
        <v>25</v>
      </c>
      <c r="I737" s="206"/>
      <c r="J737" s="202"/>
      <c r="K737" s="202"/>
      <c r="L737" s="207"/>
      <c r="M737" s="208"/>
      <c r="N737" s="209"/>
      <c r="O737" s="209"/>
      <c r="P737" s="209"/>
      <c r="Q737" s="209"/>
      <c r="R737" s="209"/>
      <c r="S737" s="209"/>
      <c r="T737" s="210"/>
      <c r="AT737" s="211" t="s">
        <v>165</v>
      </c>
      <c r="AU737" s="211" t="s">
        <v>86</v>
      </c>
      <c r="AV737" s="14" t="s">
        <v>86</v>
      </c>
      <c r="AW737" s="14" t="s">
        <v>37</v>
      </c>
      <c r="AX737" s="14" t="s">
        <v>84</v>
      </c>
      <c r="AY737" s="211" t="s">
        <v>157</v>
      </c>
    </row>
    <row r="738" spans="1:65" s="2" customFormat="1" ht="14.4" customHeight="1">
      <c r="A738" s="36"/>
      <c r="B738" s="37"/>
      <c r="C738" s="239" t="s">
        <v>1198</v>
      </c>
      <c r="D738" s="239" t="s">
        <v>311</v>
      </c>
      <c r="E738" s="240" t="s">
        <v>2428</v>
      </c>
      <c r="F738" s="241" t="s">
        <v>2429</v>
      </c>
      <c r="G738" s="242" t="s">
        <v>162</v>
      </c>
      <c r="H738" s="243">
        <v>23</v>
      </c>
      <c r="I738" s="244"/>
      <c r="J738" s="245">
        <f>ROUND(I738*H738,2)</f>
        <v>0</v>
      </c>
      <c r="K738" s="246"/>
      <c r="L738" s="247"/>
      <c r="M738" s="248" t="s">
        <v>19</v>
      </c>
      <c r="N738" s="249" t="s">
        <v>47</v>
      </c>
      <c r="O738" s="66"/>
      <c r="P738" s="186">
        <f>O738*H738</f>
        <v>0</v>
      </c>
      <c r="Q738" s="186">
        <v>0</v>
      </c>
      <c r="R738" s="186">
        <f>Q738*H738</f>
        <v>0</v>
      </c>
      <c r="S738" s="186">
        <v>0</v>
      </c>
      <c r="T738" s="187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188" t="s">
        <v>211</v>
      </c>
      <c r="AT738" s="188" t="s">
        <v>311</v>
      </c>
      <c r="AU738" s="188" t="s">
        <v>86</v>
      </c>
      <c r="AY738" s="19" t="s">
        <v>157</v>
      </c>
      <c r="BE738" s="189">
        <f>IF(N738="základní",J738,0)</f>
        <v>0</v>
      </c>
      <c r="BF738" s="189">
        <f>IF(N738="snížená",J738,0)</f>
        <v>0</v>
      </c>
      <c r="BG738" s="189">
        <f>IF(N738="zákl. přenesená",J738,0)</f>
        <v>0</v>
      </c>
      <c r="BH738" s="189">
        <f>IF(N738="sníž. přenesená",J738,0)</f>
        <v>0</v>
      </c>
      <c r="BI738" s="189">
        <f>IF(N738="nulová",J738,0)</f>
        <v>0</v>
      </c>
      <c r="BJ738" s="19" t="s">
        <v>84</v>
      </c>
      <c r="BK738" s="189">
        <f>ROUND(I738*H738,2)</f>
        <v>0</v>
      </c>
      <c r="BL738" s="19" t="s">
        <v>163</v>
      </c>
      <c r="BM738" s="188" t="s">
        <v>2430</v>
      </c>
    </row>
    <row r="739" spans="2:51" s="13" customFormat="1" ht="10">
      <c r="B739" s="190"/>
      <c r="C739" s="191"/>
      <c r="D739" s="192" t="s">
        <v>165</v>
      </c>
      <c r="E739" s="193" t="s">
        <v>19</v>
      </c>
      <c r="F739" s="194" t="s">
        <v>2136</v>
      </c>
      <c r="G739" s="191"/>
      <c r="H739" s="193" t="s">
        <v>19</v>
      </c>
      <c r="I739" s="195"/>
      <c r="J739" s="191"/>
      <c r="K739" s="191"/>
      <c r="L739" s="196"/>
      <c r="M739" s="197"/>
      <c r="N739" s="198"/>
      <c r="O739" s="198"/>
      <c r="P739" s="198"/>
      <c r="Q739" s="198"/>
      <c r="R739" s="198"/>
      <c r="S739" s="198"/>
      <c r="T739" s="199"/>
      <c r="AT739" s="200" t="s">
        <v>165</v>
      </c>
      <c r="AU739" s="200" t="s">
        <v>86</v>
      </c>
      <c r="AV739" s="13" t="s">
        <v>84</v>
      </c>
      <c r="AW739" s="13" t="s">
        <v>37</v>
      </c>
      <c r="AX739" s="13" t="s">
        <v>76</v>
      </c>
      <c r="AY739" s="200" t="s">
        <v>157</v>
      </c>
    </row>
    <row r="740" spans="2:51" s="14" customFormat="1" ht="10">
      <c r="B740" s="201"/>
      <c r="C740" s="202"/>
      <c r="D740" s="192" t="s">
        <v>165</v>
      </c>
      <c r="E740" s="203" t="s">
        <v>19</v>
      </c>
      <c r="F740" s="204" t="s">
        <v>398</v>
      </c>
      <c r="G740" s="202"/>
      <c r="H740" s="205">
        <v>23</v>
      </c>
      <c r="I740" s="206"/>
      <c r="J740" s="202"/>
      <c r="K740" s="202"/>
      <c r="L740" s="207"/>
      <c r="M740" s="208"/>
      <c r="N740" s="209"/>
      <c r="O740" s="209"/>
      <c r="P740" s="209"/>
      <c r="Q740" s="209"/>
      <c r="R740" s="209"/>
      <c r="S740" s="209"/>
      <c r="T740" s="210"/>
      <c r="AT740" s="211" t="s">
        <v>165</v>
      </c>
      <c r="AU740" s="211" t="s">
        <v>86</v>
      </c>
      <c r="AV740" s="14" t="s">
        <v>86</v>
      </c>
      <c r="AW740" s="14" t="s">
        <v>37</v>
      </c>
      <c r="AX740" s="14" t="s">
        <v>84</v>
      </c>
      <c r="AY740" s="211" t="s">
        <v>157</v>
      </c>
    </row>
    <row r="741" spans="1:65" s="2" customFormat="1" ht="14.4" customHeight="1">
      <c r="A741" s="36"/>
      <c r="B741" s="37"/>
      <c r="C741" s="239" t="s">
        <v>1203</v>
      </c>
      <c r="D741" s="239" t="s">
        <v>311</v>
      </c>
      <c r="E741" s="240" t="s">
        <v>2431</v>
      </c>
      <c r="F741" s="241" t="s">
        <v>2432</v>
      </c>
      <c r="G741" s="242" t="s">
        <v>162</v>
      </c>
      <c r="H741" s="243">
        <v>17</v>
      </c>
      <c r="I741" s="244"/>
      <c r="J741" s="245">
        <f>ROUND(I741*H741,2)</f>
        <v>0</v>
      </c>
      <c r="K741" s="246"/>
      <c r="L741" s="247"/>
      <c r="M741" s="248" t="s">
        <v>19</v>
      </c>
      <c r="N741" s="249" t="s">
        <v>47</v>
      </c>
      <c r="O741" s="66"/>
      <c r="P741" s="186">
        <f>O741*H741</f>
        <v>0</v>
      </c>
      <c r="Q741" s="186">
        <v>0</v>
      </c>
      <c r="R741" s="186">
        <f>Q741*H741</f>
        <v>0</v>
      </c>
      <c r="S741" s="186">
        <v>0</v>
      </c>
      <c r="T741" s="187">
        <f>S741*H741</f>
        <v>0</v>
      </c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R741" s="188" t="s">
        <v>211</v>
      </c>
      <c r="AT741" s="188" t="s">
        <v>311</v>
      </c>
      <c r="AU741" s="188" t="s">
        <v>86</v>
      </c>
      <c r="AY741" s="19" t="s">
        <v>157</v>
      </c>
      <c r="BE741" s="189">
        <f>IF(N741="základní",J741,0)</f>
        <v>0</v>
      </c>
      <c r="BF741" s="189">
        <f>IF(N741="snížená",J741,0)</f>
        <v>0</v>
      </c>
      <c r="BG741" s="189">
        <f>IF(N741="zákl. přenesená",J741,0)</f>
        <v>0</v>
      </c>
      <c r="BH741" s="189">
        <f>IF(N741="sníž. přenesená",J741,0)</f>
        <v>0</v>
      </c>
      <c r="BI741" s="189">
        <f>IF(N741="nulová",J741,0)</f>
        <v>0</v>
      </c>
      <c r="BJ741" s="19" t="s">
        <v>84</v>
      </c>
      <c r="BK741" s="189">
        <f>ROUND(I741*H741,2)</f>
        <v>0</v>
      </c>
      <c r="BL741" s="19" t="s">
        <v>163</v>
      </c>
      <c r="BM741" s="188" t="s">
        <v>2433</v>
      </c>
    </row>
    <row r="742" spans="2:51" s="13" customFormat="1" ht="10">
      <c r="B742" s="190"/>
      <c r="C742" s="191"/>
      <c r="D742" s="192" t="s">
        <v>165</v>
      </c>
      <c r="E742" s="193" t="s">
        <v>19</v>
      </c>
      <c r="F742" s="194" t="s">
        <v>2136</v>
      </c>
      <c r="G742" s="191"/>
      <c r="H742" s="193" t="s">
        <v>19</v>
      </c>
      <c r="I742" s="195"/>
      <c r="J742" s="191"/>
      <c r="K742" s="191"/>
      <c r="L742" s="196"/>
      <c r="M742" s="197"/>
      <c r="N742" s="198"/>
      <c r="O742" s="198"/>
      <c r="P742" s="198"/>
      <c r="Q742" s="198"/>
      <c r="R742" s="198"/>
      <c r="S742" s="198"/>
      <c r="T742" s="199"/>
      <c r="AT742" s="200" t="s">
        <v>165</v>
      </c>
      <c r="AU742" s="200" t="s">
        <v>86</v>
      </c>
      <c r="AV742" s="13" t="s">
        <v>84</v>
      </c>
      <c r="AW742" s="13" t="s">
        <v>37</v>
      </c>
      <c r="AX742" s="13" t="s">
        <v>76</v>
      </c>
      <c r="AY742" s="200" t="s">
        <v>157</v>
      </c>
    </row>
    <row r="743" spans="2:51" s="14" customFormat="1" ht="10">
      <c r="B743" s="201"/>
      <c r="C743" s="202"/>
      <c r="D743" s="192" t="s">
        <v>165</v>
      </c>
      <c r="E743" s="203" t="s">
        <v>19</v>
      </c>
      <c r="F743" s="204" t="s">
        <v>318</v>
      </c>
      <c r="G743" s="202"/>
      <c r="H743" s="205">
        <v>17</v>
      </c>
      <c r="I743" s="206"/>
      <c r="J743" s="202"/>
      <c r="K743" s="202"/>
      <c r="L743" s="207"/>
      <c r="M743" s="208"/>
      <c r="N743" s="209"/>
      <c r="O743" s="209"/>
      <c r="P743" s="209"/>
      <c r="Q743" s="209"/>
      <c r="R743" s="209"/>
      <c r="S743" s="209"/>
      <c r="T743" s="210"/>
      <c r="AT743" s="211" t="s">
        <v>165</v>
      </c>
      <c r="AU743" s="211" t="s">
        <v>86</v>
      </c>
      <c r="AV743" s="14" t="s">
        <v>86</v>
      </c>
      <c r="AW743" s="14" t="s">
        <v>37</v>
      </c>
      <c r="AX743" s="14" t="s">
        <v>84</v>
      </c>
      <c r="AY743" s="211" t="s">
        <v>157</v>
      </c>
    </row>
    <row r="744" spans="1:65" s="2" customFormat="1" ht="14.4" customHeight="1">
      <c r="A744" s="36"/>
      <c r="B744" s="37"/>
      <c r="C744" s="239" t="s">
        <v>1208</v>
      </c>
      <c r="D744" s="239" t="s">
        <v>311</v>
      </c>
      <c r="E744" s="240" t="s">
        <v>2434</v>
      </c>
      <c r="F744" s="241" t="s">
        <v>2435</v>
      </c>
      <c r="G744" s="242" t="s">
        <v>162</v>
      </c>
      <c r="H744" s="243">
        <v>23</v>
      </c>
      <c r="I744" s="244"/>
      <c r="J744" s="245">
        <f>ROUND(I744*H744,2)</f>
        <v>0</v>
      </c>
      <c r="K744" s="246"/>
      <c r="L744" s="247"/>
      <c r="M744" s="248" t="s">
        <v>19</v>
      </c>
      <c r="N744" s="249" t="s">
        <v>47</v>
      </c>
      <c r="O744" s="66"/>
      <c r="P744" s="186">
        <f>O744*H744</f>
        <v>0</v>
      </c>
      <c r="Q744" s="186">
        <v>0</v>
      </c>
      <c r="R744" s="186">
        <f>Q744*H744</f>
        <v>0</v>
      </c>
      <c r="S744" s="186">
        <v>0</v>
      </c>
      <c r="T744" s="187">
        <f>S744*H744</f>
        <v>0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188" t="s">
        <v>211</v>
      </c>
      <c r="AT744" s="188" t="s">
        <v>311</v>
      </c>
      <c r="AU744" s="188" t="s">
        <v>86</v>
      </c>
      <c r="AY744" s="19" t="s">
        <v>157</v>
      </c>
      <c r="BE744" s="189">
        <f>IF(N744="základní",J744,0)</f>
        <v>0</v>
      </c>
      <c r="BF744" s="189">
        <f>IF(N744="snížená",J744,0)</f>
        <v>0</v>
      </c>
      <c r="BG744" s="189">
        <f>IF(N744="zákl. přenesená",J744,0)</f>
        <v>0</v>
      </c>
      <c r="BH744" s="189">
        <f>IF(N744="sníž. přenesená",J744,0)</f>
        <v>0</v>
      </c>
      <c r="BI744" s="189">
        <f>IF(N744="nulová",J744,0)</f>
        <v>0</v>
      </c>
      <c r="BJ744" s="19" t="s">
        <v>84</v>
      </c>
      <c r="BK744" s="189">
        <f>ROUND(I744*H744,2)</f>
        <v>0</v>
      </c>
      <c r="BL744" s="19" t="s">
        <v>163</v>
      </c>
      <c r="BM744" s="188" t="s">
        <v>2436</v>
      </c>
    </row>
    <row r="745" spans="2:51" s="13" customFormat="1" ht="10">
      <c r="B745" s="190"/>
      <c r="C745" s="191"/>
      <c r="D745" s="192" t="s">
        <v>165</v>
      </c>
      <c r="E745" s="193" t="s">
        <v>19</v>
      </c>
      <c r="F745" s="194" t="s">
        <v>2136</v>
      </c>
      <c r="G745" s="191"/>
      <c r="H745" s="193" t="s">
        <v>19</v>
      </c>
      <c r="I745" s="195"/>
      <c r="J745" s="191"/>
      <c r="K745" s="191"/>
      <c r="L745" s="196"/>
      <c r="M745" s="197"/>
      <c r="N745" s="198"/>
      <c r="O745" s="198"/>
      <c r="P745" s="198"/>
      <c r="Q745" s="198"/>
      <c r="R745" s="198"/>
      <c r="S745" s="198"/>
      <c r="T745" s="199"/>
      <c r="AT745" s="200" t="s">
        <v>165</v>
      </c>
      <c r="AU745" s="200" t="s">
        <v>86</v>
      </c>
      <c r="AV745" s="13" t="s">
        <v>84</v>
      </c>
      <c r="AW745" s="13" t="s">
        <v>37</v>
      </c>
      <c r="AX745" s="13" t="s">
        <v>76</v>
      </c>
      <c r="AY745" s="200" t="s">
        <v>157</v>
      </c>
    </row>
    <row r="746" spans="2:51" s="14" customFormat="1" ht="10">
      <c r="B746" s="201"/>
      <c r="C746" s="202"/>
      <c r="D746" s="192" t="s">
        <v>165</v>
      </c>
      <c r="E746" s="203" t="s">
        <v>19</v>
      </c>
      <c r="F746" s="204" t="s">
        <v>398</v>
      </c>
      <c r="G746" s="202"/>
      <c r="H746" s="205">
        <v>23</v>
      </c>
      <c r="I746" s="206"/>
      <c r="J746" s="202"/>
      <c r="K746" s="202"/>
      <c r="L746" s="207"/>
      <c r="M746" s="208"/>
      <c r="N746" s="209"/>
      <c r="O746" s="209"/>
      <c r="P746" s="209"/>
      <c r="Q746" s="209"/>
      <c r="R746" s="209"/>
      <c r="S746" s="209"/>
      <c r="T746" s="210"/>
      <c r="AT746" s="211" t="s">
        <v>165</v>
      </c>
      <c r="AU746" s="211" t="s">
        <v>86</v>
      </c>
      <c r="AV746" s="14" t="s">
        <v>86</v>
      </c>
      <c r="AW746" s="14" t="s">
        <v>37</v>
      </c>
      <c r="AX746" s="14" t="s">
        <v>84</v>
      </c>
      <c r="AY746" s="211" t="s">
        <v>157</v>
      </c>
    </row>
    <row r="747" spans="1:65" s="2" customFormat="1" ht="14.4" customHeight="1">
      <c r="A747" s="36"/>
      <c r="B747" s="37"/>
      <c r="C747" s="239" t="s">
        <v>1215</v>
      </c>
      <c r="D747" s="239" t="s">
        <v>311</v>
      </c>
      <c r="E747" s="240" t="s">
        <v>2437</v>
      </c>
      <c r="F747" s="241" t="s">
        <v>2438</v>
      </c>
      <c r="G747" s="242" t="s">
        <v>162</v>
      </c>
      <c r="H747" s="243">
        <v>3</v>
      </c>
      <c r="I747" s="244"/>
      <c r="J747" s="245">
        <f>ROUND(I747*H747,2)</f>
        <v>0</v>
      </c>
      <c r="K747" s="246"/>
      <c r="L747" s="247"/>
      <c r="M747" s="248" t="s">
        <v>19</v>
      </c>
      <c r="N747" s="249" t="s">
        <v>47</v>
      </c>
      <c r="O747" s="66"/>
      <c r="P747" s="186">
        <f>O747*H747</f>
        <v>0</v>
      </c>
      <c r="Q747" s="186">
        <v>0</v>
      </c>
      <c r="R747" s="186">
        <f>Q747*H747</f>
        <v>0</v>
      </c>
      <c r="S747" s="186">
        <v>0</v>
      </c>
      <c r="T747" s="187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8" t="s">
        <v>211</v>
      </c>
      <c r="AT747" s="188" t="s">
        <v>311</v>
      </c>
      <c r="AU747" s="188" t="s">
        <v>86</v>
      </c>
      <c r="AY747" s="19" t="s">
        <v>157</v>
      </c>
      <c r="BE747" s="189">
        <f>IF(N747="základní",J747,0)</f>
        <v>0</v>
      </c>
      <c r="BF747" s="189">
        <f>IF(N747="snížená",J747,0)</f>
        <v>0</v>
      </c>
      <c r="BG747" s="189">
        <f>IF(N747="zákl. přenesená",J747,0)</f>
        <v>0</v>
      </c>
      <c r="BH747" s="189">
        <f>IF(N747="sníž. přenesená",J747,0)</f>
        <v>0</v>
      </c>
      <c r="BI747" s="189">
        <f>IF(N747="nulová",J747,0)</f>
        <v>0</v>
      </c>
      <c r="BJ747" s="19" t="s">
        <v>84</v>
      </c>
      <c r="BK747" s="189">
        <f>ROUND(I747*H747,2)</f>
        <v>0</v>
      </c>
      <c r="BL747" s="19" t="s">
        <v>163</v>
      </c>
      <c r="BM747" s="188" t="s">
        <v>2439</v>
      </c>
    </row>
    <row r="748" spans="2:51" s="13" customFormat="1" ht="10">
      <c r="B748" s="190"/>
      <c r="C748" s="191"/>
      <c r="D748" s="192" t="s">
        <v>165</v>
      </c>
      <c r="E748" s="193" t="s">
        <v>19</v>
      </c>
      <c r="F748" s="194" t="s">
        <v>2136</v>
      </c>
      <c r="G748" s="191"/>
      <c r="H748" s="193" t="s">
        <v>19</v>
      </c>
      <c r="I748" s="195"/>
      <c r="J748" s="191"/>
      <c r="K748" s="191"/>
      <c r="L748" s="196"/>
      <c r="M748" s="197"/>
      <c r="N748" s="198"/>
      <c r="O748" s="198"/>
      <c r="P748" s="198"/>
      <c r="Q748" s="198"/>
      <c r="R748" s="198"/>
      <c r="S748" s="198"/>
      <c r="T748" s="199"/>
      <c r="AT748" s="200" t="s">
        <v>165</v>
      </c>
      <c r="AU748" s="200" t="s">
        <v>86</v>
      </c>
      <c r="AV748" s="13" t="s">
        <v>84</v>
      </c>
      <c r="AW748" s="13" t="s">
        <v>37</v>
      </c>
      <c r="AX748" s="13" t="s">
        <v>76</v>
      </c>
      <c r="AY748" s="200" t="s">
        <v>157</v>
      </c>
    </row>
    <row r="749" spans="2:51" s="14" customFormat="1" ht="10">
      <c r="B749" s="201"/>
      <c r="C749" s="202"/>
      <c r="D749" s="192" t="s">
        <v>165</v>
      </c>
      <c r="E749" s="203" t="s">
        <v>19</v>
      </c>
      <c r="F749" s="204" t="s">
        <v>173</v>
      </c>
      <c r="G749" s="202"/>
      <c r="H749" s="205">
        <v>3</v>
      </c>
      <c r="I749" s="206"/>
      <c r="J749" s="202"/>
      <c r="K749" s="202"/>
      <c r="L749" s="207"/>
      <c r="M749" s="208"/>
      <c r="N749" s="209"/>
      <c r="O749" s="209"/>
      <c r="P749" s="209"/>
      <c r="Q749" s="209"/>
      <c r="R749" s="209"/>
      <c r="S749" s="209"/>
      <c r="T749" s="210"/>
      <c r="AT749" s="211" t="s">
        <v>165</v>
      </c>
      <c r="AU749" s="211" t="s">
        <v>86</v>
      </c>
      <c r="AV749" s="14" t="s">
        <v>86</v>
      </c>
      <c r="AW749" s="14" t="s">
        <v>37</v>
      </c>
      <c r="AX749" s="14" t="s">
        <v>84</v>
      </c>
      <c r="AY749" s="211" t="s">
        <v>157</v>
      </c>
    </row>
    <row r="750" spans="1:65" s="2" customFormat="1" ht="14.4" customHeight="1">
      <c r="A750" s="36"/>
      <c r="B750" s="37"/>
      <c r="C750" s="239" t="s">
        <v>1222</v>
      </c>
      <c r="D750" s="239" t="s">
        <v>311</v>
      </c>
      <c r="E750" s="240" t="s">
        <v>2440</v>
      </c>
      <c r="F750" s="241" t="s">
        <v>2441</v>
      </c>
      <c r="G750" s="242" t="s">
        <v>162</v>
      </c>
      <c r="H750" s="243">
        <v>1</v>
      </c>
      <c r="I750" s="244"/>
      <c r="J750" s="245">
        <f>ROUND(I750*H750,2)</f>
        <v>0</v>
      </c>
      <c r="K750" s="246"/>
      <c r="L750" s="247"/>
      <c r="M750" s="248" t="s">
        <v>19</v>
      </c>
      <c r="N750" s="249" t="s">
        <v>47</v>
      </c>
      <c r="O750" s="66"/>
      <c r="P750" s="186">
        <f>O750*H750</f>
        <v>0</v>
      </c>
      <c r="Q750" s="186">
        <v>0</v>
      </c>
      <c r="R750" s="186">
        <f>Q750*H750</f>
        <v>0</v>
      </c>
      <c r="S750" s="186">
        <v>0</v>
      </c>
      <c r="T750" s="187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188" t="s">
        <v>211</v>
      </c>
      <c r="AT750" s="188" t="s">
        <v>311</v>
      </c>
      <c r="AU750" s="188" t="s">
        <v>86</v>
      </c>
      <c r="AY750" s="19" t="s">
        <v>157</v>
      </c>
      <c r="BE750" s="189">
        <f>IF(N750="základní",J750,0)</f>
        <v>0</v>
      </c>
      <c r="BF750" s="189">
        <f>IF(N750="snížená",J750,0)</f>
        <v>0</v>
      </c>
      <c r="BG750" s="189">
        <f>IF(N750="zákl. přenesená",J750,0)</f>
        <v>0</v>
      </c>
      <c r="BH750" s="189">
        <f>IF(N750="sníž. přenesená",J750,0)</f>
        <v>0</v>
      </c>
      <c r="BI750" s="189">
        <f>IF(N750="nulová",J750,0)</f>
        <v>0</v>
      </c>
      <c r="BJ750" s="19" t="s">
        <v>84</v>
      </c>
      <c r="BK750" s="189">
        <f>ROUND(I750*H750,2)</f>
        <v>0</v>
      </c>
      <c r="BL750" s="19" t="s">
        <v>163</v>
      </c>
      <c r="BM750" s="188" t="s">
        <v>2442</v>
      </c>
    </row>
    <row r="751" spans="2:51" s="13" customFormat="1" ht="10">
      <c r="B751" s="190"/>
      <c r="C751" s="191"/>
      <c r="D751" s="192" t="s">
        <v>165</v>
      </c>
      <c r="E751" s="193" t="s">
        <v>19</v>
      </c>
      <c r="F751" s="194" t="s">
        <v>2136</v>
      </c>
      <c r="G751" s="191"/>
      <c r="H751" s="193" t="s">
        <v>19</v>
      </c>
      <c r="I751" s="195"/>
      <c r="J751" s="191"/>
      <c r="K751" s="191"/>
      <c r="L751" s="196"/>
      <c r="M751" s="197"/>
      <c r="N751" s="198"/>
      <c r="O751" s="198"/>
      <c r="P751" s="198"/>
      <c r="Q751" s="198"/>
      <c r="R751" s="198"/>
      <c r="S751" s="198"/>
      <c r="T751" s="199"/>
      <c r="AT751" s="200" t="s">
        <v>165</v>
      </c>
      <c r="AU751" s="200" t="s">
        <v>86</v>
      </c>
      <c r="AV751" s="13" t="s">
        <v>84</v>
      </c>
      <c r="AW751" s="13" t="s">
        <v>37</v>
      </c>
      <c r="AX751" s="13" t="s">
        <v>76</v>
      </c>
      <c r="AY751" s="200" t="s">
        <v>157</v>
      </c>
    </row>
    <row r="752" spans="2:51" s="14" customFormat="1" ht="10">
      <c r="B752" s="201"/>
      <c r="C752" s="202"/>
      <c r="D752" s="192" t="s">
        <v>165</v>
      </c>
      <c r="E752" s="203" t="s">
        <v>19</v>
      </c>
      <c r="F752" s="204" t="s">
        <v>84</v>
      </c>
      <c r="G752" s="202"/>
      <c r="H752" s="205">
        <v>1</v>
      </c>
      <c r="I752" s="206"/>
      <c r="J752" s="202"/>
      <c r="K752" s="202"/>
      <c r="L752" s="207"/>
      <c r="M752" s="208"/>
      <c r="N752" s="209"/>
      <c r="O752" s="209"/>
      <c r="P752" s="209"/>
      <c r="Q752" s="209"/>
      <c r="R752" s="209"/>
      <c r="S752" s="209"/>
      <c r="T752" s="210"/>
      <c r="AT752" s="211" t="s">
        <v>165</v>
      </c>
      <c r="AU752" s="211" t="s">
        <v>86</v>
      </c>
      <c r="AV752" s="14" t="s">
        <v>86</v>
      </c>
      <c r="AW752" s="14" t="s">
        <v>37</v>
      </c>
      <c r="AX752" s="14" t="s">
        <v>84</v>
      </c>
      <c r="AY752" s="211" t="s">
        <v>157</v>
      </c>
    </row>
    <row r="753" spans="1:65" s="2" customFormat="1" ht="14.4" customHeight="1">
      <c r="A753" s="36"/>
      <c r="B753" s="37"/>
      <c r="C753" s="239" t="s">
        <v>1230</v>
      </c>
      <c r="D753" s="239" t="s">
        <v>311</v>
      </c>
      <c r="E753" s="240" t="s">
        <v>2443</v>
      </c>
      <c r="F753" s="241" t="s">
        <v>2444</v>
      </c>
      <c r="G753" s="242" t="s">
        <v>162</v>
      </c>
      <c r="H753" s="243">
        <v>10</v>
      </c>
      <c r="I753" s="244"/>
      <c r="J753" s="245">
        <f>ROUND(I753*H753,2)</f>
        <v>0</v>
      </c>
      <c r="K753" s="246"/>
      <c r="L753" s="247"/>
      <c r="M753" s="248" t="s">
        <v>19</v>
      </c>
      <c r="N753" s="249" t="s">
        <v>47</v>
      </c>
      <c r="O753" s="66"/>
      <c r="P753" s="186">
        <f>O753*H753</f>
        <v>0</v>
      </c>
      <c r="Q753" s="186">
        <v>0</v>
      </c>
      <c r="R753" s="186">
        <f>Q753*H753</f>
        <v>0</v>
      </c>
      <c r="S753" s="186">
        <v>0</v>
      </c>
      <c r="T753" s="187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88" t="s">
        <v>211</v>
      </c>
      <c r="AT753" s="188" t="s">
        <v>311</v>
      </c>
      <c r="AU753" s="188" t="s">
        <v>86</v>
      </c>
      <c r="AY753" s="19" t="s">
        <v>157</v>
      </c>
      <c r="BE753" s="189">
        <f>IF(N753="základní",J753,0)</f>
        <v>0</v>
      </c>
      <c r="BF753" s="189">
        <f>IF(N753="snížená",J753,0)</f>
        <v>0</v>
      </c>
      <c r="BG753" s="189">
        <f>IF(N753="zákl. přenesená",J753,0)</f>
        <v>0</v>
      </c>
      <c r="BH753" s="189">
        <f>IF(N753="sníž. přenesená",J753,0)</f>
        <v>0</v>
      </c>
      <c r="BI753" s="189">
        <f>IF(N753="nulová",J753,0)</f>
        <v>0</v>
      </c>
      <c r="BJ753" s="19" t="s">
        <v>84</v>
      </c>
      <c r="BK753" s="189">
        <f>ROUND(I753*H753,2)</f>
        <v>0</v>
      </c>
      <c r="BL753" s="19" t="s">
        <v>163</v>
      </c>
      <c r="BM753" s="188" t="s">
        <v>2445</v>
      </c>
    </row>
    <row r="754" spans="2:51" s="13" customFormat="1" ht="10">
      <c r="B754" s="190"/>
      <c r="C754" s="191"/>
      <c r="D754" s="192" t="s">
        <v>165</v>
      </c>
      <c r="E754" s="193" t="s">
        <v>19</v>
      </c>
      <c r="F754" s="194" t="s">
        <v>2136</v>
      </c>
      <c r="G754" s="191"/>
      <c r="H754" s="193" t="s">
        <v>19</v>
      </c>
      <c r="I754" s="195"/>
      <c r="J754" s="191"/>
      <c r="K754" s="191"/>
      <c r="L754" s="196"/>
      <c r="M754" s="197"/>
      <c r="N754" s="198"/>
      <c r="O754" s="198"/>
      <c r="P754" s="198"/>
      <c r="Q754" s="198"/>
      <c r="R754" s="198"/>
      <c r="S754" s="198"/>
      <c r="T754" s="199"/>
      <c r="AT754" s="200" t="s">
        <v>165</v>
      </c>
      <c r="AU754" s="200" t="s">
        <v>86</v>
      </c>
      <c r="AV754" s="13" t="s">
        <v>84</v>
      </c>
      <c r="AW754" s="13" t="s">
        <v>37</v>
      </c>
      <c r="AX754" s="13" t="s">
        <v>76</v>
      </c>
      <c r="AY754" s="200" t="s">
        <v>157</v>
      </c>
    </row>
    <row r="755" spans="2:51" s="14" customFormat="1" ht="10">
      <c r="B755" s="201"/>
      <c r="C755" s="202"/>
      <c r="D755" s="192" t="s">
        <v>165</v>
      </c>
      <c r="E755" s="203" t="s">
        <v>19</v>
      </c>
      <c r="F755" s="204" t="s">
        <v>232</v>
      </c>
      <c r="G755" s="202"/>
      <c r="H755" s="205">
        <v>10</v>
      </c>
      <c r="I755" s="206"/>
      <c r="J755" s="202"/>
      <c r="K755" s="202"/>
      <c r="L755" s="207"/>
      <c r="M755" s="208"/>
      <c r="N755" s="209"/>
      <c r="O755" s="209"/>
      <c r="P755" s="209"/>
      <c r="Q755" s="209"/>
      <c r="R755" s="209"/>
      <c r="S755" s="209"/>
      <c r="T755" s="210"/>
      <c r="AT755" s="211" t="s">
        <v>165</v>
      </c>
      <c r="AU755" s="211" t="s">
        <v>86</v>
      </c>
      <c r="AV755" s="14" t="s">
        <v>86</v>
      </c>
      <c r="AW755" s="14" t="s">
        <v>37</v>
      </c>
      <c r="AX755" s="14" t="s">
        <v>84</v>
      </c>
      <c r="AY755" s="211" t="s">
        <v>157</v>
      </c>
    </row>
    <row r="756" spans="1:65" s="2" customFormat="1" ht="14.4" customHeight="1">
      <c r="A756" s="36"/>
      <c r="B756" s="37"/>
      <c r="C756" s="239" t="s">
        <v>1238</v>
      </c>
      <c r="D756" s="239" t="s">
        <v>311</v>
      </c>
      <c r="E756" s="240" t="s">
        <v>2446</v>
      </c>
      <c r="F756" s="241" t="s">
        <v>2447</v>
      </c>
      <c r="G756" s="242" t="s">
        <v>162</v>
      </c>
      <c r="H756" s="243">
        <v>19</v>
      </c>
      <c r="I756" s="244"/>
      <c r="J756" s="245">
        <f>ROUND(I756*H756,2)</f>
        <v>0</v>
      </c>
      <c r="K756" s="246"/>
      <c r="L756" s="247"/>
      <c r="M756" s="248" t="s">
        <v>19</v>
      </c>
      <c r="N756" s="249" t="s">
        <v>47</v>
      </c>
      <c r="O756" s="66"/>
      <c r="P756" s="186">
        <f>O756*H756</f>
        <v>0</v>
      </c>
      <c r="Q756" s="186">
        <v>0</v>
      </c>
      <c r="R756" s="186">
        <f>Q756*H756</f>
        <v>0</v>
      </c>
      <c r="S756" s="186">
        <v>0</v>
      </c>
      <c r="T756" s="187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8" t="s">
        <v>211</v>
      </c>
      <c r="AT756" s="188" t="s">
        <v>311</v>
      </c>
      <c r="AU756" s="188" t="s">
        <v>86</v>
      </c>
      <c r="AY756" s="19" t="s">
        <v>157</v>
      </c>
      <c r="BE756" s="189">
        <f>IF(N756="základní",J756,0)</f>
        <v>0</v>
      </c>
      <c r="BF756" s="189">
        <f>IF(N756="snížená",J756,0)</f>
        <v>0</v>
      </c>
      <c r="BG756" s="189">
        <f>IF(N756="zákl. přenesená",J756,0)</f>
        <v>0</v>
      </c>
      <c r="BH756" s="189">
        <f>IF(N756="sníž. přenesená",J756,0)</f>
        <v>0</v>
      </c>
      <c r="BI756" s="189">
        <f>IF(N756="nulová",J756,0)</f>
        <v>0</v>
      </c>
      <c r="BJ756" s="19" t="s">
        <v>84</v>
      </c>
      <c r="BK756" s="189">
        <f>ROUND(I756*H756,2)</f>
        <v>0</v>
      </c>
      <c r="BL756" s="19" t="s">
        <v>163</v>
      </c>
      <c r="BM756" s="188" t="s">
        <v>2448</v>
      </c>
    </row>
    <row r="757" spans="2:51" s="13" customFormat="1" ht="10">
      <c r="B757" s="190"/>
      <c r="C757" s="191"/>
      <c r="D757" s="192" t="s">
        <v>165</v>
      </c>
      <c r="E757" s="193" t="s">
        <v>19</v>
      </c>
      <c r="F757" s="194" t="s">
        <v>2136</v>
      </c>
      <c r="G757" s="191"/>
      <c r="H757" s="193" t="s">
        <v>19</v>
      </c>
      <c r="I757" s="195"/>
      <c r="J757" s="191"/>
      <c r="K757" s="191"/>
      <c r="L757" s="196"/>
      <c r="M757" s="197"/>
      <c r="N757" s="198"/>
      <c r="O757" s="198"/>
      <c r="P757" s="198"/>
      <c r="Q757" s="198"/>
      <c r="R757" s="198"/>
      <c r="S757" s="198"/>
      <c r="T757" s="199"/>
      <c r="AT757" s="200" t="s">
        <v>165</v>
      </c>
      <c r="AU757" s="200" t="s">
        <v>86</v>
      </c>
      <c r="AV757" s="13" t="s">
        <v>84</v>
      </c>
      <c r="AW757" s="13" t="s">
        <v>37</v>
      </c>
      <c r="AX757" s="13" t="s">
        <v>76</v>
      </c>
      <c r="AY757" s="200" t="s">
        <v>157</v>
      </c>
    </row>
    <row r="758" spans="2:51" s="14" customFormat="1" ht="10">
      <c r="B758" s="201"/>
      <c r="C758" s="202"/>
      <c r="D758" s="192" t="s">
        <v>165</v>
      </c>
      <c r="E758" s="203" t="s">
        <v>19</v>
      </c>
      <c r="F758" s="204" t="s">
        <v>338</v>
      </c>
      <c r="G758" s="202"/>
      <c r="H758" s="205">
        <v>19</v>
      </c>
      <c r="I758" s="206"/>
      <c r="J758" s="202"/>
      <c r="K758" s="202"/>
      <c r="L758" s="207"/>
      <c r="M758" s="208"/>
      <c r="N758" s="209"/>
      <c r="O758" s="209"/>
      <c r="P758" s="209"/>
      <c r="Q758" s="209"/>
      <c r="R758" s="209"/>
      <c r="S758" s="209"/>
      <c r="T758" s="210"/>
      <c r="AT758" s="211" t="s">
        <v>165</v>
      </c>
      <c r="AU758" s="211" t="s">
        <v>86</v>
      </c>
      <c r="AV758" s="14" t="s">
        <v>86</v>
      </c>
      <c r="AW758" s="14" t="s">
        <v>37</v>
      </c>
      <c r="AX758" s="14" t="s">
        <v>84</v>
      </c>
      <c r="AY758" s="211" t="s">
        <v>157</v>
      </c>
    </row>
    <row r="759" spans="1:65" s="2" customFormat="1" ht="14.4" customHeight="1">
      <c r="A759" s="36"/>
      <c r="B759" s="37"/>
      <c r="C759" s="239" t="s">
        <v>1245</v>
      </c>
      <c r="D759" s="239" t="s">
        <v>311</v>
      </c>
      <c r="E759" s="240" t="s">
        <v>2449</v>
      </c>
      <c r="F759" s="241" t="s">
        <v>2450</v>
      </c>
      <c r="G759" s="242" t="s">
        <v>162</v>
      </c>
      <c r="H759" s="243">
        <v>23</v>
      </c>
      <c r="I759" s="244"/>
      <c r="J759" s="245">
        <f>ROUND(I759*H759,2)</f>
        <v>0</v>
      </c>
      <c r="K759" s="246"/>
      <c r="L759" s="247"/>
      <c r="M759" s="248" t="s">
        <v>19</v>
      </c>
      <c r="N759" s="249" t="s">
        <v>47</v>
      </c>
      <c r="O759" s="66"/>
      <c r="P759" s="186">
        <f>O759*H759</f>
        <v>0</v>
      </c>
      <c r="Q759" s="186">
        <v>0</v>
      </c>
      <c r="R759" s="186">
        <f>Q759*H759</f>
        <v>0</v>
      </c>
      <c r="S759" s="186">
        <v>0</v>
      </c>
      <c r="T759" s="187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8" t="s">
        <v>211</v>
      </c>
      <c r="AT759" s="188" t="s">
        <v>311</v>
      </c>
      <c r="AU759" s="188" t="s">
        <v>86</v>
      </c>
      <c r="AY759" s="19" t="s">
        <v>157</v>
      </c>
      <c r="BE759" s="189">
        <f>IF(N759="základní",J759,0)</f>
        <v>0</v>
      </c>
      <c r="BF759" s="189">
        <f>IF(N759="snížená",J759,0)</f>
        <v>0</v>
      </c>
      <c r="BG759" s="189">
        <f>IF(N759="zákl. přenesená",J759,0)</f>
        <v>0</v>
      </c>
      <c r="BH759" s="189">
        <f>IF(N759="sníž. přenesená",J759,0)</f>
        <v>0</v>
      </c>
      <c r="BI759" s="189">
        <f>IF(N759="nulová",J759,0)</f>
        <v>0</v>
      </c>
      <c r="BJ759" s="19" t="s">
        <v>84</v>
      </c>
      <c r="BK759" s="189">
        <f>ROUND(I759*H759,2)</f>
        <v>0</v>
      </c>
      <c r="BL759" s="19" t="s">
        <v>163</v>
      </c>
      <c r="BM759" s="188" t="s">
        <v>2451</v>
      </c>
    </row>
    <row r="760" spans="2:51" s="13" customFormat="1" ht="10">
      <c r="B760" s="190"/>
      <c r="C760" s="191"/>
      <c r="D760" s="192" t="s">
        <v>165</v>
      </c>
      <c r="E760" s="193" t="s">
        <v>19</v>
      </c>
      <c r="F760" s="194" t="s">
        <v>2136</v>
      </c>
      <c r="G760" s="191"/>
      <c r="H760" s="193" t="s">
        <v>19</v>
      </c>
      <c r="I760" s="195"/>
      <c r="J760" s="191"/>
      <c r="K760" s="191"/>
      <c r="L760" s="196"/>
      <c r="M760" s="197"/>
      <c r="N760" s="198"/>
      <c r="O760" s="198"/>
      <c r="P760" s="198"/>
      <c r="Q760" s="198"/>
      <c r="R760" s="198"/>
      <c r="S760" s="198"/>
      <c r="T760" s="199"/>
      <c r="AT760" s="200" t="s">
        <v>165</v>
      </c>
      <c r="AU760" s="200" t="s">
        <v>86</v>
      </c>
      <c r="AV760" s="13" t="s">
        <v>84</v>
      </c>
      <c r="AW760" s="13" t="s">
        <v>37</v>
      </c>
      <c r="AX760" s="13" t="s">
        <v>76</v>
      </c>
      <c r="AY760" s="200" t="s">
        <v>157</v>
      </c>
    </row>
    <row r="761" spans="2:51" s="14" customFormat="1" ht="10">
      <c r="B761" s="201"/>
      <c r="C761" s="202"/>
      <c r="D761" s="192" t="s">
        <v>165</v>
      </c>
      <c r="E761" s="203" t="s">
        <v>19</v>
      </c>
      <c r="F761" s="204" t="s">
        <v>398</v>
      </c>
      <c r="G761" s="202"/>
      <c r="H761" s="205">
        <v>23</v>
      </c>
      <c r="I761" s="206"/>
      <c r="J761" s="202"/>
      <c r="K761" s="202"/>
      <c r="L761" s="207"/>
      <c r="M761" s="208"/>
      <c r="N761" s="209"/>
      <c r="O761" s="209"/>
      <c r="P761" s="209"/>
      <c r="Q761" s="209"/>
      <c r="R761" s="209"/>
      <c r="S761" s="209"/>
      <c r="T761" s="210"/>
      <c r="AT761" s="211" t="s">
        <v>165</v>
      </c>
      <c r="AU761" s="211" t="s">
        <v>86</v>
      </c>
      <c r="AV761" s="14" t="s">
        <v>86</v>
      </c>
      <c r="AW761" s="14" t="s">
        <v>37</v>
      </c>
      <c r="AX761" s="14" t="s">
        <v>84</v>
      </c>
      <c r="AY761" s="211" t="s">
        <v>157</v>
      </c>
    </row>
    <row r="762" spans="1:65" s="2" customFormat="1" ht="14.4" customHeight="1">
      <c r="A762" s="36"/>
      <c r="B762" s="37"/>
      <c r="C762" s="239" t="s">
        <v>1255</v>
      </c>
      <c r="D762" s="239" t="s">
        <v>311</v>
      </c>
      <c r="E762" s="240" t="s">
        <v>2452</v>
      </c>
      <c r="F762" s="241" t="s">
        <v>2453</v>
      </c>
      <c r="G762" s="242" t="s">
        <v>162</v>
      </c>
      <c r="H762" s="243">
        <v>1</v>
      </c>
      <c r="I762" s="244"/>
      <c r="J762" s="245">
        <f>ROUND(I762*H762,2)</f>
        <v>0</v>
      </c>
      <c r="K762" s="246"/>
      <c r="L762" s="247"/>
      <c r="M762" s="248" t="s">
        <v>19</v>
      </c>
      <c r="N762" s="249" t="s">
        <v>47</v>
      </c>
      <c r="O762" s="66"/>
      <c r="P762" s="186">
        <f>O762*H762</f>
        <v>0</v>
      </c>
      <c r="Q762" s="186">
        <v>0</v>
      </c>
      <c r="R762" s="186">
        <f>Q762*H762</f>
        <v>0</v>
      </c>
      <c r="S762" s="186">
        <v>0</v>
      </c>
      <c r="T762" s="187">
        <f>S762*H762</f>
        <v>0</v>
      </c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R762" s="188" t="s">
        <v>211</v>
      </c>
      <c r="AT762" s="188" t="s">
        <v>311</v>
      </c>
      <c r="AU762" s="188" t="s">
        <v>86</v>
      </c>
      <c r="AY762" s="19" t="s">
        <v>157</v>
      </c>
      <c r="BE762" s="189">
        <f>IF(N762="základní",J762,0)</f>
        <v>0</v>
      </c>
      <c r="BF762" s="189">
        <f>IF(N762="snížená",J762,0)</f>
        <v>0</v>
      </c>
      <c r="BG762" s="189">
        <f>IF(N762="zákl. přenesená",J762,0)</f>
        <v>0</v>
      </c>
      <c r="BH762" s="189">
        <f>IF(N762="sníž. přenesená",J762,0)</f>
        <v>0</v>
      </c>
      <c r="BI762" s="189">
        <f>IF(N762="nulová",J762,0)</f>
        <v>0</v>
      </c>
      <c r="BJ762" s="19" t="s">
        <v>84</v>
      </c>
      <c r="BK762" s="189">
        <f>ROUND(I762*H762,2)</f>
        <v>0</v>
      </c>
      <c r="BL762" s="19" t="s">
        <v>163</v>
      </c>
      <c r="BM762" s="188" t="s">
        <v>2454</v>
      </c>
    </row>
    <row r="763" spans="2:51" s="13" customFormat="1" ht="10">
      <c r="B763" s="190"/>
      <c r="C763" s="191"/>
      <c r="D763" s="192" t="s">
        <v>165</v>
      </c>
      <c r="E763" s="193" t="s">
        <v>19</v>
      </c>
      <c r="F763" s="194" t="s">
        <v>2136</v>
      </c>
      <c r="G763" s="191"/>
      <c r="H763" s="193" t="s">
        <v>19</v>
      </c>
      <c r="I763" s="195"/>
      <c r="J763" s="191"/>
      <c r="K763" s="191"/>
      <c r="L763" s="196"/>
      <c r="M763" s="197"/>
      <c r="N763" s="198"/>
      <c r="O763" s="198"/>
      <c r="P763" s="198"/>
      <c r="Q763" s="198"/>
      <c r="R763" s="198"/>
      <c r="S763" s="198"/>
      <c r="T763" s="199"/>
      <c r="AT763" s="200" t="s">
        <v>165</v>
      </c>
      <c r="AU763" s="200" t="s">
        <v>86</v>
      </c>
      <c r="AV763" s="13" t="s">
        <v>84</v>
      </c>
      <c r="AW763" s="13" t="s">
        <v>37</v>
      </c>
      <c r="AX763" s="13" t="s">
        <v>76</v>
      </c>
      <c r="AY763" s="200" t="s">
        <v>157</v>
      </c>
    </row>
    <row r="764" spans="2:51" s="14" customFormat="1" ht="10">
      <c r="B764" s="201"/>
      <c r="C764" s="202"/>
      <c r="D764" s="192" t="s">
        <v>165</v>
      </c>
      <c r="E764" s="203" t="s">
        <v>19</v>
      </c>
      <c r="F764" s="204" t="s">
        <v>84</v>
      </c>
      <c r="G764" s="202"/>
      <c r="H764" s="205">
        <v>1</v>
      </c>
      <c r="I764" s="206"/>
      <c r="J764" s="202"/>
      <c r="K764" s="202"/>
      <c r="L764" s="207"/>
      <c r="M764" s="208"/>
      <c r="N764" s="209"/>
      <c r="O764" s="209"/>
      <c r="P764" s="209"/>
      <c r="Q764" s="209"/>
      <c r="R764" s="209"/>
      <c r="S764" s="209"/>
      <c r="T764" s="210"/>
      <c r="AT764" s="211" t="s">
        <v>165</v>
      </c>
      <c r="AU764" s="211" t="s">
        <v>86</v>
      </c>
      <c r="AV764" s="14" t="s">
        <v>86</v>
      </c>
      <c r="AW764" s="14" t="s">
        <v>37</v>
      </c>
      <c r="AX764" s="14" t="s">
        <v>84</v>
      </c>
      <c r="AY764" s="211" t="s">
        <v>157</v>
      </c>
    </row>
    <row r="765" spans="1:65" s="2" customFormat="1" ht="14.4" customHeight="1">
      <c r="A765" s="36"/>
      <c r="B765" s="37"/>
      <c r="C765" s="239" t="s">
        <v>1260</v>
      </c>
      <c r="D765" s="239" t="s">
        <v>311</v>
      </c>
      <c r="E765" s="240" t="s">
        <v>2455</v>
      </c>
      <c r="F765" s="241" t="s">
        <v>2456</v>
      </c>
      <c r="G765" s="242" t="s">
        <v>162</v>
      </c>
      <c r="H765" s="243">
        <v>5</v>
      </c>
      <c r="I765" s="244"/>
      <c r="J765" s="245">
        <f>ROUND(I765*H765,2)</f>
        <v>0</v>
      </c>
      <c r="K765" s="246"/>
      <c r="L765" s="247"/>
      <c r="M765" s="248" t="s">
        <v>19</v>
      </c>
      <c r="N765" s="249" t="s">
        <v>47</v>
      </c>
      <c r="O765" s="66"/>
      <c r="P765" s="186">
        <f>O765*H765</f>
        <v>0</v>
      </c>
      <c r="Q765" s="186">
        <v>0</v>
      </c>
      <c r="R765" s="186">
        <f>Q765*H765</f>
        <v>0</v>
      </c>
      <c r="S765" s="186">
        <v>0</v>
      </c>
      <c r="T765" s="187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8" t="s">
        <v>211</v>
      </c>
      <c r="AT765" s="188" t="s">
        <v>311</v>
      </c>
      <c r="AU765" s="188" t="s">
        <v>86</v>
      </c>
      <c r="AY765" s="19" t="s">
        <v>157</v>
      </c>
      <c r="BE765" s="189">
        <f>IF(N765="základní",J765,0)</f>
        <v>0</v>
      </c>
      <c r="BF765" s="189">
        <f>IF(N765="snížená",J765,0)</f>
        <v>0</v>
      </c>
      <c r="BG765" s="189">
        <f>IF(N765="zákl. přenesená",J765,0)</f>
        <v>0</v>
      </c>
      <c r="BH765" s="189">
        <f>IF(N765="sníž. přenesená",J765,0)</f>
        <v>0</v>
      </c>
      <c r="BI765" s="189">
        <f>IF(N765="nulová",J765,0)</f>
        <v>0</v>
      </c>
      <c r="BJ765" s="19" t="s">
        <v>84</v>
      </c>
      <c r="BK765" s="189">
        <f>ROUND(I765*H765,2)</f>
        <v>0</v>
      </c>
      <c r="BL765" s="19" t="s">
        <v>163</v>
      </c>
      <c r="BM765" s="188" t="s">
        <v>2457</v>
      </c>
    </row>
    <row r="766" spans="2:51" s="13" customFormat="1" ht="10">
      <c r="B766" s="190"/>
      <c r="C766" s="191"/>
      <c r="D766" s="192" t="s">
        <v>165</v>
      </c>
      <c r="E766" s="193" t="s">
        <v>19</v>
      </c>
      <c r="F766" s="194" t="s">
        <v>2136</v>
      </c>
      <c r="G766" s="191"/>
      <c r="H766" s="193" t="s">
        <v>19</v>
      </c>
      <c r="I766" s="195"/>
      <c r="J766" s="191"/>
      <c r="K766" s="191"/>
      <c r="L766" s="196"/>
      <c r="M766" s="197"/>
      <c r="N766" s="198"/>
      <c r="O766" s="198"/>
      <c r="P766" s="198"/>
      <c r="Q766" s="198"/>
      <c r="R766" s="198"/>
      <c r="S766" s="198"/>
      <c r="T766" s="199"/>
      <c r="AT766" s="200" t="s">
        <v>165</v>
      </c>
      <c r="AU766" s="200" t="s">
        <v>86</v>
      </c>
      <c r="AV766" s="13" t="s">
        <v>84</v>
      </c>
      <c r="AW766" s="13" t="s">
        <v>37</v>
      </c>
      <c r="AX766" s="13" t="s">
        <v>76</v>
      </c>
      <c r="AY766" s="200" t="s">
        <v>157</v>
      </c>
    </row>
    <row r="767" spans="2:51" s="14" customFormat="1" ht="10">
      <c r="B767" s="201"/>
      <c r="C767" s="202"/>
      <c r="D767" s="192" t="s">
        <v>165</v>
      </c>
      <c r="E767" s="203" t="s">
        <v>19</v>
      </c>
      <c r="F767" s="204" t="s">
        <v>191</v>
      </c>
      <c r="G767" s="202"/>
      <c r="H767" s="205">
        <v>5</v>
      </c>
      <c r="I767" s="206"/>
      <c r="J767" s="202"/>
      <c r="K767" s="202"/>
      <c r="L767" s="207"/>
      <c r="M767" s="208"/>
      <c r="N767" s="209"/>
      <c r="O767" s="209"/>
      <c r="P767" s="209"/>
      <c r="Q767" s="209"/>
      <c r="R767" s="209"/>
      <c r="S767" s="209"/>
      <c r="T767" s="210"/>
      <c r="AT767" s="211" t="s">
        <v>165</v>
      </c>
      <c r="AU767" s="211" t="s">
        <v>86</v>
      </c>
      <c r="AV767" s="14" t="s">
        <v>86</v>
      </c>
      <c r="AW767" s="14" t="s">
        <v>37</v>
      </c>
      <c r="AX767" s="14" t="s">
        <v>84</v>
      </c>
      <c r="AY767" s="211" t="s">
        <v>157</v>
      </c>
    </row>
    <row r="768" spans="1:65" s="2" customFormat="1" ht="14.4" customHeight="1">
      <c r="A768" s="36"/>
      <c r="B768" s="37"/>
      <c r="C768" s="239" t="s">
        <v>1269</v>
      </c>
      <c r="D768" s="239" t="s">
        <v>311</v>
      </c>
      <c r="E768" s="240" t="s">
        <v>2458</v>
      </c>
      <c r="F768" s="241" t="s">
        <v>2459</v>
      </c>
      <c r="G768" s="242" t="s">
        <v>162</v>
      </c>
      <c r="H768" s="243">
        <v>4</v>
      </c>
      <c r="I768" s="244"/>
      <c r="J768" s="245">
        <f>ROUND(I768*H768,2)</f>
        <v>0</v>
      </c>
      <c r="K768" s="246"/>
      <c r="L768" s="247"/>
      <c r="M768" s="248" t="s">
        <v>19</v>
      </c>
      <c r="N768" s="249" t="s">
        <v>47</v>
      </c>
      <c r="O768" s="66"/>
      <c r="P768" s="186">
        <f>O768*H768</f>
        <v>0</v>
      </c>
      <c r="Q768" s="186">
        <v>0</v>
      </c>
      <c r="R768" s="186">
        <f>Q768*H768</f>
        <v>0</v>
      </c>
      <c r="S768" s="186">
        <v>0</v>
      </c>
      <c r="T768" s="187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188" t="s">
        <v>211</v>
      </c>
      <c r="AT768" s="188" t="s">
        <v>311</v>
      </c>
      <c r="AU768" s="188" t="s">
        <v>86</v>
      </c>
      <c r="AY768" s="19" t="s">
        <v>157</v>
      </c>
      <c r="BE768" s="189">
        <f>IF(N768="základní",J768,0)</f>
        <v>0</v>
      </c>
      <c r="BF768" s="189">
        <f>IF(N768="snížená",J768,0)</f>
        <v>0</v>
      </c>
      <c r="BG768" s="189">
        <f>IF(N768="zákl. přenesená",J768,0)</f>
        <v>0</v>
      </c>
      <c r="BH768" s="189">
        <f>IF(N768="sníž. přenesená",J768,0)</f>
        <v>0</v>
      </c>
      <c r="BI768" s="189">
        <f>IF(N768="nulová",J768,0)</f>
        <v>0</v>
      </c>
      <c r="BJ768" s="19" t="s">
        <v>84</v>
      </c>
      <c r="BK768" s="189">
        <f>ROUND(I768*H768,2)</f>
        <v>0</v>
      </c>
      <c r="BL768" s="19" t="s">
        <v>163</v>
      </c>
      <c r="BM768" s="188" t="s">
        <v>2460</v>
      </c>
    </row>
    <row r="769" spans="2:51" s="13" customFormat="1" ht="10">
      <c r="B769" s="190"/>
      <c r="C769" s="191"/>
      <c r="D769" s="192" t="s">
        <v>165</v>
      </c>
      <c r="E769" s="193" t="s">
        <v>19</v>
      </c>
      <c r="F769" s="194" t="s">
        <v>2136</v>
      </c>
      <c r="G769" s="191"/>
      <c r="H769" s="193" t="s">
        <v>19</v>
      </c>
      <c r="I769" s="195"/>
      <c r="J769" s="191"/>
      <c r="K769" s="191"/>
      <c r="L769" s="196"/>
      <c r="M769" s="197"/>
      <c r="N769" s="198"/>
      <c r="O769" s="198"/>
      <c r="P769" s="198"/>
      <c r="Q769" s="198"/>
      <c r="R769" s="198"/>
      <c r="S769" s="198"/>
      <c r="T769" s="199"/>
      <c r="AT769" s="200" t="s">
        <v>165</v>
      </c>
      <c r="AU769" s="200" t="s">
        <v>86</v>
      </c>
      <c r="AV769" s="13" t="s">
        <v>84</v>
      </c>
      <c r="AW769" s="13" t="s">
        <v>37</v>
      </c>
      <c r="AX769" s="13" t="s">
        <v>76</v>
      </c>
      <c r="AY769" s="200" t="s">
        <v>157</v>
      </c>
    </row>
    <row r="770" spans="2:51" s="14" customFormat="1" ht="10">
      <c r="B770" s="201"/>
      <c r="C770" s="202"/>
      <c r="D770" s="192" t="s">
        <v>165</v>
      </c>
      <c r="E770" s="203" t="s">
        <v>19</v>
      </c>
      <c r="F770" s="204" t="s">
        <v>163</v>
      </c>
      <c r="G770" s="202"/>
      <c r="H770" s="205">
        <v>4</v>
      </c>
      <c r="I770" s="206"/>
      <c r="J770" s="202"/>
      <c r="K770" s="202"/>
      <c r="L770" s="207"/>
      <c r="M770" s="208"/>
      <c r="N770" s="209"/>
      <c r="O770" s="209"/>
      <c r="P770" s="209"/>
      <c r="Q770" s="209"/>
      <c r="R770" s="209"/>
      <c r="S770" s="209"/>
      <c r="T770" s="210"/>
      <c r="AT770" s="211" t="s">
        <v>165</v>
      </c>
      <c r="AU770" s="211" t="s">
        <v>86</v>
      </c>
      <c r="AV770" s="14" t="s">
        <v>86</v>
      </c>
      <c r="AW770" s="14" t="s">
        <v>37</v>
      </c>
      <c r="AX770" s="14" t="s">
        <v>84</v>
      </c>
      <c r="AY770" s="211" t="s">
        <v>157</v>
      </c>
    </row>
    <row r="771" spans="1:65" s="2" customFormat="1" ht="14.4" customHeight="1">
      <c r="A771" s="36"/>
      <c r="B771" s="37"/>
      <c r="C771" s="239" t="s">
        <v>1276</v>
      </c>
      <c r="D771" s="239" t="s">
        <v>311</v>
      </c>
      <c r="E771" s="240" t="s">
        <v>2461</v>
      </c>
      <c r="F771" s="241" t="s">
        <v>2462</v>
      </c>
      <c r="G771" s="242" t="s">
        <v>162</v>
      </c>
      <c r="H771" s="243">
        <v>4</v>
      </c>
      <c r="I771" s="244"/>
      <c r="J771" s="245">
        <f>ROUND(I771*H771,2)</f>
        <v>0</v>
      </c>
      <c r="K771" s="246"/>
      <c r="L771" s="247"/>
      <c r="M771" s="248" t="s">
        <v>19</v>
      </c>
      <c r="N771" s="249" t="s">
        <v>47</v>
      </c>
      <c r="O771" s="66"/>
      <c r="P771" s="186">
        <f>O771*H771</f>
        <v>0</v>
      </c>
      <c r="Q771" s="186">
        <v>0</v>
      </c>
      <c r="R771" s="186">
        <f>Q771*H771</f>
        <v>0</v>
      </c>
      <c r="S771" s="186">
        <v>0</v>
      </c>
      <c r="T771" s="187">
        <f>S771*H771</f>
        <v>0</v>
      </c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R771" s="188" t="s">
        <v>211</v>
      </c>
      <c r="AT771" s="188" t="s">
        <v>311</v>
      </c>
      <c r="AU771" s="188" t="s">
        <v>86</v>
      </c>
      <c r="AY771" s="19" t="s">
        <v>157</v>
      </c>
      <c r="BE771" s="189">
        <f>IF(N771="základní",J771,0)</f>
        <v>0</v>
      </c>
      <c r="BF771" s="189">
        <f>IF(N771="snížená",J771,0)</f>
        <v>0</v>
      </c>
      <c r="BG771" s="189">
        <f>IF(N771="zákl. přenesená",J771,0)</f>
        <v>0</v>
      </c>
      <c r="BH771" s="189">
        <f>IF(N771="sníž. přenesená",J771,0)</f>
        <v>0</v>
      </c>
      <c r="BI771" s="189">
        <f>IF(N771="nulová",J771,0)</f>
        <v>0</v>
      </c>
      <c r="BJ771" s="19" t="s">
        <v>84</v>
      </c>
      <c r="BK771" s="189">
        <f>ROUND(I771*H771,2)</f>
        <v>0</v>
      </c>
      <c r="BL771" s="19" t="s">
        <v>163</v>
      </c>
      <c r="BM771" s="188" t="s">
        <v>2463</v>
      </c>
    </row>
    <row r="772" spans="2:51" s="13" customFormat="1" ht="10">
      <c r="B772" s="190"/>
      <c r="C772" s="191"/>
      <c r="D772" s="192" t="s">
        <v>165</v>
      </c>
      <c r="E772" s="193" t="s">
        <v>19</v>
      </c>
      <c r="F772" s="194" t="s">
        <v>2136</v>
      </c>
      <c r="G772" s="191"/>
      <c r="H772" s="193" t="s">
        <v>19</v>
      </c>
      <c r="I772" s="195"/>
      <c r="J772" s="191"/>
      <c r="K772" s="191"/>
      <c r="L772" s="196"/>
      <c r="M772" s="197"/>
      <c r="N772" s="198"/>
      <c r="O772" s="198"/>
      <c r="P772" s="198"/>
      <c r="Q772" s="198"/>
      <c r="R772" s="198"/>
      <c r="S772" s="198"/>
      <c r="T772" s="199"/>
      <c r="AT772" s="200" t="s">
        <v>165</v>
      </c>
      <c r="AU772" s="200" t="s">
        <v>86</v>
      </c>
      <c r="AV772" s="13" t="s">
        <v>84</v>
      </c>
      <c r="AW772" s="13" t="s">
        <v>37</v>
      </c>
      <c r="AX772" s="13" t="s">
        <v>76</v>
      </c>
      <c r="AY772" s="200" t="s">
        <v>157</v>
      </c>
    </row>
    <row r="773" spans="2:51" s="14" customFormat="1" ht="10">
      <c r="B773" s="201"/>
      <c r="C773" s="202"/>
      <c r="D773" s="192" t="s">
        <v>165</v>
      </c>
      <c r="E773" s="203" t="s">
        <v>19</v>
      </c>
      <c r="F773" s="204" t="s">
        <v>163</v>
      </c>
      <c r="G773" s="202"/>
      <c r="H773" s="205">
        <v>4</v>
      </c>
      <c r="I773" s="206"/>
      <c r="J773" s="202"/>
      <c r="K773" s="202"/>
      <c r="L773" s="207"/>
      <c r="M773" s="208"/>
      <c r="N773" s="209"/>
      <c r="O773" s="209"/>
      <c r="P773" s="209"/>
      <c r="Q773" s="209"/>
      <c r="R773" s="209"/>
      <c r="S773" s="209"/>
      <c r="T773" s="210"/>
      <c r="AT773" s="211" t="s">
        <v>165</v>
      </c>
      <c r="AU773" s="211" t="s">
        <v>86</v>
      </c>
      <c r="AV773" s="14" t="s">
        <v>86</v>
      </c>
      <c r="AW773" s="14" t="s">
        <v>37</v>
      </c>
      <c r="AX773" s="14" t="s">
        <v>84</v>
      </c>
      <c r="AY773" s="211" t="s">
        <v>157</v>
      </c>
    </row>
    <row r="774" spans="1:65" s="2" customFormat="1" ht="14.4" customHeight="1">
      <c r="A774" s="36"/>
      <c r="B774" s="37"/>
      <c r="C774" s="239" t="s">
        <v>1281</v>
      </c>
      <c r="D774" s="239" t="s">
        <v>311</v>
      </c>
      <c r="E774" s="240" t="s">
        <v>2464</v>
      </c>
      <c r="F774" s="241" t="s">
        <v>2465</v>
      </c>
      <c r="G774" s="242" t="s">
        <v>162</v>
      </c>
      <c r="H774" s="243">
        <v>4</v>
      </c>
      <c r="I774" s="244"/>
      <c r="J774" s="245">
        <f>ROUND(I774*H774,2)</f>
        <v>0</v>
      </c>
      <c r="K774" s="246"/>
      <c r="L774" s="247"/>
      <c r="M774" s="248" t="s">
        <v>19</v>
      </c>
      <c r="N774" s="249" t="s">
        <v>47</v>
      </c>
      <c r="O774" s="66"/>
      <c r="P774" s="186">
        <f>O774*H774</f>
        <v>0</v>
      </c>
      <c r="Q774" s="186">
        <v>0</v>
      </c>
      <c r="R774" s="186">
        <f>Q774*H774</f>
        <v>0</v>
      </c>
      <c r="S774" s="186">
        <v>0</v>
      </c>
      <c r="T774" s="187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88" t="s">
        <v>211</v>
      </c>
      <c r="AT774" s="188" t="s">
        <v>311</v>
      </c>
      <c r="AU774" s="188" t="s">
        <v>86</v>
      </c>
      <c r="AY774" s="19" t="s">
        <v>157</v>
      </c>
      <c r="BE774" s="189">
        <f>IF(N774="základní",J774,0)</f>
        <v>0</v>
      </c>
      <c r="BF774" s="189">
        <f>IF(N774="snížená",J774,0)</f>
        <v>0</v>
      </c>
      <c r="BG774" s="189">
        <f>IF(N774="zákl. přenesená",J774,0)</f>
        <v>0</v>
      </c>
      <c r="BH774" s="189">
        <f>IF(N774="sníž. přenesená",J774,0)</f>
        <v>0</v>
      </c>
      <c r="BI774" s="189">
        <f>IF(N774="nulová",J774,0)</f>
        <v>0</v>
      </c>
      <c r="BJ774" s="19" t="s">
        <v>84</v>
      </c>
      <c r="BK774" s="189">
        <f>ROUND(I774*H774,2)</f>
        <v>0</v>
      </c>
      <c r="BL774" s="19" t="s">
        <v>163</v>
      </c>
      <c r="BM774" s="188" t="s">
        <v>2466</v>
      </c>
    </row>
    <row r="775" spans="2:51" s="13" customFormat="1" ht="10">
      <c r="B775" s="190"/>
      <c r="C775" s="191"/>
      <c r="D775" s="192" t="s">
        <v>165</v>
      </c>
      <c r="E775" s="193" t="s">
        <v>19</v>
      </c>
      <c r="F775" s="194" t="s">
        <v>2136</v>
      </c>
      <c r="G775" s="191"/>
      <c r="H775" s="193" t="s">
        <v>19</v>
      </c>
      <c r="I775" s="195"/>
      <c r="J775" s="191"/>
      <c r="K775" s="191"/>
      <c r="L775" s="196"/>
      <c r="M775" s="197"/>
      <c r="N775" s="198"/>
      <c r="O775" s="198"/>
      <c r="P775" s="198"/>
      <c r="Q775" s="198"/>
      <c r="R775" s="198"/>
      <c r="S775" s="198"/>
      <c r="T775" s="199"/>
      <c r="AT775" s="200" t="s">
        <v>165</v>
      </c>
      <c r="AU775" s="200" t="s">
        <v>86</v>
      </c>
      <c r="AV775" s="13" t="s">
        <v>84</v>
      </c>
      <c r="AW775" s="13" t="s">
        <v>37</v>
      </c>
      <c r="AX775" s="13" t="s">
        <v>76</v>
      </c>
      <c r="AY775" s="200" t="s">
        <v>157</v>
      </c>
    </row>
    <row r="776" spans="2:51" s="14" customFormat="1" ht="10">
      <c r="B776" s="201"/>
      <c r="C776" s="202"/>
      <c r="D776" s="192" t="s">
        <v>165</v>
      </c>
      <c r="E776" s="203" t="s">
        <v>19</v>
      </c>
      <c r="F776" s="204" t="s">
        <v>163</v>
      </c>
      <c r="G776" s="202"/>
      <c r="H776" s="205">
        <v>4</v>
      </c>
      <c r="I776" s="206"/>
      <c r="J776" s="202"/>
      <c r="K776" s="202"/>
      <c r="L776" s="207"/>
      <c r="M776" s="208"/>
      <c r="N776" s="209"/>
      <c r="O776" s="209"/>
      <c r="P776" s="209"/>
      <c r="Q776" s="209"/>
      <c r="R776" s="209"/>
      <c r="S776" s="209"/>
      <c r="T776" s="210"/>
      <c r="AT776" s="211" t="s">
        <v>165</v>
      </c>
      <c r="AU776" s="211" t="s">
        <v>86</v>
      </c>
      <c r="AV776" s="14" t="s">
        <v>86</v>
      </c>
      <c r="AW776" s="14" t="s">
        <v>37</v>
      </c>
      <c r="AX776" s="14" t="s">
        <v>84</v>
      </c>
      <c r="AY776" s="211" t="s">
        <v>157</v>
      </c>
    </row>
    <row r="777" spans="1:65" s="2" customFormat="1" ht="14.4" customHeight="1">
      <c r="A777" s="36"/>
      <c r="B777" s="37"/>
      <c r="C777" s="239" t="s">
        <v>1285</v>
      </c>
      <c r="D777" s="239" t="s">
        <v>311</v>
      </c>
      <c r="E777" s="240" t="s">
        <v>2467</v>
      </c>
      <c r="F777" s="241" t="s">
        <v>2468</v>
      </c>
      <c r="G777" s="242" t="s">
        <v>162</v>
      </c>
      <c r="H777" s="243">
        <v>5</v>
      </c>
      <c r="I777" s="244"/>
      <c r="J777" s="245">
        <f>ROUND(I777*H777,2)</f>
        <v>0</v>
      </c>
      <c r="K777" s="246"/>
      <c r="L777" s="247"/>
      <c r="M777" s="248" t="s">
        <v>19</v>
      </c>
      <c r="N777" s="249" t="s">
        <v>47</v>
      </c>
      <c r="O777" s="66"/>
      <c r="P777" s="186">
        <f>O777*H777</f>
        <v>0</v>
      </c>
      <c r="Q777" s="186">
        <v>0</v>
      </c>
      <c r="R777" s="186">
        <f>Q777*H777</f>
        <v>0</v>
      </c>
      <c r="S777" s="186">
        <v>0</v>
      </c>
      <c r="T777" s="187">
        <f>S777*H777</f>
        <v>0</v>
      </c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R777" s="188" t="s">
        <v>211</v>
      </c>
      <c r="AT777" s="188" t="s">
        <v>311</v>
      </c>
      <c r="AU777" s="188" t="s">
        <v>86</v>
      </c>
      <c r="AY777" s="19" t="s">
        <v>157</v>
      </c>
      <c r="BE777" s="189">
        <f>IF(N777="základní",J777,0)</f>
        <v>0</v>
      </c>
      <c r="BF777" s="189">
        <f>IF(N777="snížená",J777,0)</f>
        <v>0</v>
      </c>
      <c r="BG777" s="189">
        <f>IF(N777="zákl. přenesená",J777,0)</f>
        <v>0</v>
      </c>
      <c r="BH777" s="189">
        <f>IF(N777="sníž. přenesená",J777,0)</f>
        <v>0</v>
      </c>
      <c r="BI777" s="189">
        <f>IF(N777="nulová",J777,0)</f>
        <v>0</v>
      </c>
      <c r="BJ777" s="19" t="s">
        <v>84</v>
      </c>
      <c r="BK777" s="189">
        <f>ROUND(I777*H777,2)</f>
        <v>0</v>
      </c>
      <c r="BL777" s="19" t="s">
        <v>163</v>
      </c>
      <c r="BM777" s="188" t="s">
        <v>2469</v>
      </c>
    </row>
    <row r="778" spans="2:51" s="13" customFormat="1" ht="10">
      <c r="B778" s="190"/>
      <c r="C778" s="191"/>
      <c r="D778" s="192" t="s">
        <v>165</v>
      </c>
      <c r="E778" s="193" t="s">
        <v>19</v>
      </c>
      <c r="F778" s="194" t="s">
        <v>2136</v>
      </c>
      <c r="G778" s="191"/>
      <c r="H778" s="193" t="s">
        <v>19</v>
      </c>
      <c r="I778" s="195"/>
      <c r="J778" s="191"/>
      <c r="K778" s="191"/>
      <c r="L778" s="196"/>
      <c r="M778" s="197"/>
      <c r="N778" s="198"/>
      <c r="O778" s="198"/>
      <c r="P778" s="198"/>
      <c r="Q778" s="198"/>
      <c r="R778" s="198"/>
      <c r="S778" s="198"/>
      <c r="T778" s="199"/>
      <c r="AT778" s="200" t="s">
        <v>165</v>
      </c>
      <c r="AU778" s="200" t="s">
        <v>86</v>
      </c>
      <c r="AV778" s="13" t="s">
        <v>84</v>
      </c>
      <c r="AW778" s="13" t="s">
        <v>37</v>
      </c>
      <c r="AX778" s="13" t="s">
        <v>76</v>
      </c>
      <c r="AY778" s="200" t="s">
        <v>157</v>
      </c>
    </row>
    <row r="779" spans="2:51" s="14" customFormat="1" ht="10">
      <c r="B779" s="201"/>
      <c r="C779" s="202"/>
      <c r="D779" s="192" t="s">
        <v>165</v>
      </c>
      <c r="E779" s="203" t="s">
        <v>19</v>
      </c>
      <c r="F779" s="204" t="s">
        <v>191</v>
      </c>
      <c r="G779" s="202"/>
      <c r="H779" s="205">
        <v>5</v>
      </c>
      <c r="I779" s="206"/>
      <c r="J779" s="202"/>
      <c r="K779" s="202"/>
      <c r="L779" s="207"/>
      <c r="M779" s="208"/>
      <c r="N779" s="209"/>
      <c r="O779" s="209"/>
      <c r="P779" s="209"/>
      <c r="Q779" s="209"/>
      <c r="R779" s="209"/>
      <c r="S779" s="209"/>
      <c r="T779" s="210"/>
      <c r="AT779" s="211" t="s">
        <v>165</v>
      </c>
      <c r="AU779" s="211" t="s">
        <v>86</v>
      </c>
      <c r="AV779" s="14" t="s">
        <v>86</v>
      </c>
      <c r="AW779" s="14" t="s">
        <v>37</v>
      </c>
      <c r="AX779" s="14" t="s">
        <v>84</v>
      </c>
      <c r="AY779" s="211" t="s">
        <v>157</v>
      </c>
    </row>
    <row r="780" spans="1:65" s="2" customFormat="1" ht="14.4" customHeight="1">
      <c r="A780" s="36"/>
      <c r="B780" s="37"/>
      <c r="C780" s="239" t="s">
        <v>1293</v>
      </c>
      <c r="D780" s="239" t="s">
        <v>311</v>
      </c>
      <c r="E780" s="240" t="s">
        <v>2470</v>
      </c>
      <c r="F780" s="241" t="s">
        <v>2471</v>
      </c>
      <c r="G780" s="242" t="s">
        <v>162</v>
      </c>
      <c r="H780" s="243">
        <v>5</v>
      </c>
      <c r="I780" s="244"/>
      <c r="J780" s="245">
        <f>ROUND(I780*H780,2)</f>
        <v>0</v>
      </c>
      <c r="K780" s="246"/>
      <c r="L780" s="247"/>
      <c r="M780" s="248" t="s">
        <v>19</v>
      </c>
      <c r="N780" s="249" t="s">
        <v>47</v>
      </c>
      <c r="O780" s="66"/>
      <c r="P780" s="186">
        <f>O780*H780</f>
        <v>0</v>
      </c>
      <c r="Q780" s="186">
        <v>0</v>
      </c>
      <c r="R780" s="186">
        <f>Q780*H780</f>
        <v>0</v>
      </c>
      <c r="S780" s="186">
        <v>0</v>
      </c>
      <c r="T780" s="187">
        <f>S780*H780</f>
        <v>0</v>
      </c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R780" s="188" t="s">
        <v>211</v>
      </c>
      <c r="AT780" s="188" t="s">
        <v>311</v>
      </c>
      <c r="AU780" s="188" t="s">
        <v>86</v>
      </c>
      <c r="AY780" s="19" t="s">
        <v>157</v>
      </c>
      <c r="BE780" s="189">
        <f>IF(N780="základní",J780,0)</f>
        <v>0</v>
      </c>
      <c r="BF780" s="189">
        <f>IF(N780="snížená",J780,0)</f>
        <v>0</v>
      </c>
      <c r="BG780" s="189">
        <f>IF(N780="zákl. přenesená",J780,0)</f>
        <v>0</v>
      </c>
      <c r="BH780" s="189">
        <f>IF(N780="sníž. přenesená",J780,0)</f>
        <v>0</v>
      </c>
      <c r="BI780" s="189">
        <f>IF(N780="nulová",J780,0)</f>
        <v>0</v>
      </c>
      <c r="BJ780" s="19" t="s">
        <v>84</v>
      </c>
      <c r="BK780" s="189">
        <f>ROUND(I780*H780,2)</f>
        <v>0</v>
      </c>
      <c r="BL780" s="19" t="s">
        <v>163</v>
      </c>
      <c r="BM780" s="188" t="s">
        <v>2472</v>
      </c>
    </row>
    <row r="781" spans="2:51" s="13" customFormat="1" ht="10">
      <c r="B781" s="190"/>
      <c r="C781" s="191"/>
      <c r="D781" s="192" t="s">
        <v>165</v>
      </c>
      <c r="E781" s="193" t="s">
        <v>19</v>
      </c>
      <c r="F781" s="194" t="s">
        <v>2136</v>
      </c>
      <c r="G781" s="191"/>
      <c r="H781" s="193" t="s">
        <v>19</v>
      </c>
      <c r="I781" s="195"/>
      <c r="J781" s="191"/>
      <c r="K781" s="191"/>
      <c r="L781" s="196"/>
      <c r="M781" s="197"/>
      <c r="N781" s="198"/>
      <c r="O781" s="198"/>
      <c r="P781" s="198"/>
      <c r="Q781" s="198"/>
      <c r="R781" s="198"/>
      <c r="S781" s="198"/>
      <c r="T781" s="199"/>
      <c r="AT781" s="200" t="s">
        <v>165</v>
      </c>
      <c r="AU781" s="200" t="s">
        <v>86</v>
      </c>
      <c r="AV781" s="13" t="s">
        <v>84</v>
      </c>
      <c r="AW781" s="13" t="s">
        <v>37</v>
      </c>
      <c r="AX781" s="13" t="s">
        <v>76</v>
      </c>
      <c r="AY781" s="200" t="s">
        <v>157</v>
      </c>
    </row>
    <row r="782" spans="2:51" s="14" customFormat="1" ht="10">
      <c r="B782" s="201"/>
      <c r="C782" s="202"/>
      <c r="D782" s="192" t="s">
        <v>165</v>
      </c>
      <c r="E782" s="203" t="s">
        <v>19</v>
      </c>
      <c r="F782" s="204" t="s">
        <v>191</v>
      </c>
      <c r="G782" s="202"/>
      <c r="H782" s="205">
        <v>5</v>
      </c>
      <c r="I782" s="206"/>
      <c r="J782" s="202"/>
      <c r="K782" s="202"/>
      <c r="L782" s="207"/>
      <c r="M782" s="208"/>
      <c r="N782" s="209"/>
      <c r="O782" s="209"/>
      <c r="P782" s="209"/>
      <c r="Q782" s="209"/>
      <c r="R782" s="209"/>
      <c r="S782" s="209"/>
      <c r="T782" s="210"/>
      <c r="AT782" s="211" t="s">
        <v>165</v>
      </c>
      <c r="AU782" s="211" t="s">
        <v>86</v>
      </c>
      <c r="AV782" s="14" t="s">
        <v>86</v>
      </c>
      <c r="AW782" s="14" t="s">
        <v>37</v>
      </c>
      <c r="AX782" s="14" t="s">
        <v>84</v>
      </c>
      <c r="AY782" s="211" t="s">
        <v>157</v>
      </c>
    </row>
    <row r="783" spans="1:65" s="2" customFormat="1" ht="14.4" customHeight="1">
      <c r="A783" s="36"/>
      <c r="B783" s="37"/>
      <c r="C783" s="239" t="s">
        <v>1298</v>
      </c>
      <c r="D783" s="239" t="s">
        <v>311</v>
      </c>
      <c r="E783" s="240" t="s">
        <v>2473</v>
      </c>
      <c r="F783" s="241" t="s">
        <v>2474</v>
      </c>
      <c r="G783" s="242" t="s">
        <v>162</v>
      </c>
      <c r="H783" s="243">
        <v>5</v>
      </c>
      <c r="I783" s="244"/>
      <c r="J783" s="245">
        <f>ROUND(I783*H783,2)</f>
        <v>0</v>
      </c>
      <c r="K783" s="246"/>
      <c r="L783" s="247"/>
      <c r="M783" s="248" t="s">
        <v>19</v>
      </c>
      <c r="N783" s="249" t="s">
        <v>47</v>
      </c>
      <c r="O783" s="66"/>
      <c r="P783" s="186">
        <f>O783*H783</f>
        <v>0</v>
      </c>
      <c r="Q783" s="186">
        <v>0</v>
      </c>
      <c r="R783" s="186">
        <f>Q783*H783</f>
        <v>0</v>
      </c>
      <c r="S783" s="186">
        <v>0</v>
      </c>
      <c r="T783" s="187">
        <f>S783*H783</f>
        <v>0</v>
      </c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R783" s="188" t="s">
        <v>211</v>
      </c>
      <c r="AT783" s="188" t="s">
        <v>311</v>
      </c>
      <c r="AU783" s="188" t="s">
        <v>86</v>
      </c>
      <c r="AY783" s="19" t="s">
        <v>157</v>
      </c>
      <c r="BE783" s="189">
        <f>IF(N783="základní",J783,0)</f>
        <v>0</v>
      </c>
      <c r="BF783" s="189">
        <f>IF(N783="snížená",J783,0)</f>
        <v>0</v>
      </c>
      <c r="BG783" s="189">
        <f>IF(N783="zákl. přenesená",J783,0)</f>
        <v>0</v>
      </c>
      <c r="BH783" s="189">
        <f>IF(N783="sníž. přenesená",J783,0)</f>
        <v>0</v>
      </c>
      <c r="BI783" s="189">
        <f>IF(N783="nulová",J783,0)</f>
        <v>0</v>
      </c>
      <c r="BJ783" s="19" t="s">
        <v>84</v>
      </c>
      <c r="BK783" s="189">
        <f>ROUND(I783*H783,2)</f>
        <v>0</v>
      </c>
      <c r="BL783" s="19" t="s">
        <v>163</v>
      </c>
      <c r="BM783" s="188" t="s">
        <v>2475</v>
      </c>
    </row>
    <row r="784" spans="2:51" s="13" customFormat="1" ht="10">
      <c r="B784" s="190"/>
      <c r="C784" s="191"/>
      <c r="D784" s="192" t="s">
        <v>165</v>
      </c>
      <c r="E784" s="193" t="s">
        <v>19</v>
      </c>
      <c r="F784" s="194" t="s">
        <v>2136</v>
      </c>
      <c r="G784" s="191"/>
      <c r="H784" s="193" t="s">
        <v>19</v>
      </c>
      <c r="I784" s="195"/>
      <c r="J784" s="191"/>
      <c r="K784" s="191"/>
      <c r="L784" s="196"/>
      <c r="M784" s="197"/>
      <c r="N784" s="198"/>
      <c r="O784" s="198"/>
      <c r="P784" s="198"/>
      <c r="Q784" s="198"/>
      <c r="R784" s="198"/>
      <c r="S784" s="198"/>
      <c r="T784" s="199"/>
      <c r="AT784" s="200" t="s">
        <v>165</v>
      </c>
      <c r="AU784" s="200" t="s">
        <v>86</v>
      </c>
      <c r="AV784" s="13" t="s">
        <v>84</v>
      </c>
      <c r="AW784" s="13" t="s">
        <v>37</v>
      </c>
      <c r="AX784" s="13" t="s">
        <v>76</v>
      </c>
      <c r="AY784" s="200" t="s">
        <v>157</v>
      </c>
    </row>
    <row r="785" spans="2:51" s="14" customFormat="1" ht="10">
      <c r="B785" s="201"/>
      <c r="C785" s="202"/>
      <c r="D785" s="192" t="s">
        <v>165</v>
      </c>
      <c r="E785" s="203" t="s">
        <v>19</v>
      </c>
      <c r="F785" s="204" t="s">
        <v>191</v>
      </c>
      <c r="G785" s="202"/>
      <c r="H785" s="205">
        <v>5</v>
      </c>
      <c r="I785" s="206"/>
      <c r="J785" s="202"/>
      <c r="K785" s="202"/>
      <c r="L785" s="207"/>
      <c r="M785" s="208"/>
      <c r="N785" s="209"/>
      <c r="O785" s="209"/>
      <c r="P785" s="209"/>
      <c r="Q785" s="209"/>
      <c r="R785" s="209"/>
      <c r="S785" s="209"/>
      <c r="T785" s="210"/>
      <c r="AT785" s="211" t="s">
        <v>165</v>
      </c>
      <c r="AU785" s="211" t="s">
        <v>86</v>
      </c>
      <c r="AV785" s="14" t="s">
        <v>86</v>
      </c>
      <c r="AW785" s="14" t="s">
        <v>37</v>
      </c>
      <c r="AX785" s="14" t="s">
        <v>84</v>
      </c>
      <c r="AY785" s="211" t="s">
        <v>157</v>
      </c>
    </row>
    <row r="786" spans="1:65" s="2" customFormat="1" ht="14.4" customHeight="1">
      <c r="A786" s="36"/>
      <c r="B786" s="37"/>
      <c r="C786" s="239" t="s">
        <v>1305</v>
      </c>
      <c r="D786" s="239" t="s">
        <v>311</v>
      </c>
      <c r="E786" s="240" t="s">
        <v>2476</v>
      </c>
      <c r="F786" s="241" t="s">
        <v>2477</v>
      </c>
      <c r="G786" s="242" t="s">
        <v>162</v>
      </c>
      <c r="H786" s="243">
        <v>4</v>
      </c>
      <c r="I786" s="244"/>
      <c r="J786" s="245">
        <f>ROUND(I786*H786,2)</f>
        <v>0</v>
      </c>
      <c r="K786" s="246"/>
      <c r="L786" s="247"/>
      <c r="M786" s="248" t="s">
        <v>19</v>
      </c>
      <c r="N786" s="249" t="s">
        <v>47</v>
      </c>
      <c r="O786" s="66"/>
      <c r="P786" s="186">
        <f>O786*H786</f>
        <v>0</v>
      </c>
      <c r="Q786" s="186">
        <v>0</v>
      </c>
      <c r="R786" s="186">
        <f>Q786*H786</f>
        <v>0</v>
      </c>
      <c r="S786" s="186">
        <v>0</v>
      </c>
      <c r="T786" s="187">
        <f>S786*H786</f>
        <v>0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188" t="s">
        <v>211</v>
      </c>
      <c r="AT786" s="188" t="s">
        <v>311</v>
      </c>
      <c r="AU786" s="188" t="s">
        <v>86</v>
      </c>
      <c r="AY786" s="19" t="s">
        <v>157</v>
      </c>
      <c r="BE786" s="189">
        <f>IF(N786="základní",J786,0)</f>
        <v>0</v>
      </c>
      <c r="BF786" s="189">
        <f>IF(N786="snížená",J786,0)</f>
        <v>0</v>
      </c>
      <c r="BG786" s="189">
        <f>IF(N786="zákl. přenesená",J786,0)</f>
        <v>0</v>
      </c>
      <c r="BH786" s="189">
        <f>IF(N786="sníž. přenesená",J786,0)</f>
        <v>0</v>
      </c>
      <c r="BI786" s="189">
        <f>IF(N786="nulová",J786,0)</f>
        <v>0</v>
      </c>
      <c r="BJ786" s="19" t="s">
        <v>84</v>
      </c>
      <c r="BK786" s="189">
        <f>ROUND(I786*H786,2)</f>
        <v>0</v>
      </c>
      <c r="BL786" s="19" t="s">
        <v>163</v>
      </c>
      <c r="BM786" s="188" t="s">
        <v>2478</v>
      </c>
    </row>
    <row r="787" spans="2:51" s="13" customFormat="1" ht="10">
      <c r="B787" s="190"/>
      <c r="C787" s="191"/>
      <c r="D787" s="192" t="s">
        <v>165</v>
      </c>
      <c r="E787" s="193" t="s">
        <v>19</v>
      </c>
      <c r="F787" s="194" t="s">
        <v>2136</v>
      </c>
      <c r="G787" s="191"/>
      <c r="H787" s="193" t="s">
        <v>19</v>
      </c>
      <c r="I787" s="195"/>
      <c r="J787" s="191"/>
      <c r="K787" s="191"/>
      <c r="L787" s="196"/>
      <c r="M787" s="197"/>
      <c r="N787" s="198"/>
      <c r="O787" s="198"/>
      <c r="P787" s="198"/>
      <c r="Q787" s="198"/>
      <c r="R787" s="198"/>
      <c r="S787" s="198"/>
      <c r="T787" s="199"/>
      <c r="AT787" s="200" t="s">
        <v>165</v>
      </c>
      <c r="AU787" s="200" t="s">
        <v>86</v>
      </c>
      <c r="AV787" s="13" t="s">
        <v>84</v>
      </c>
      <c r="AW787" s="13" t="s">
        <v>37</v>
      </c>
      <c r="AX787" s="13" t="s">
        <v>76</v>
      </c>
      <c r="AY787" s="200" t="s">
        <v>157</v>
      </c>
    </row>
    <row r="788" spans="2:51" s="14" customFormat="1" ht="10">
      <c r="B788" s="201"/>
      <c r="C788" s="202"/>
      <c r="D788" s="192" t="s">
        <v>165</v>
      </c>
      <c r="E788" s="203" t="s">
        <v>19</v>
      </c>
      <c r="F788" s="204" t="s">
        <v>163</v>
      </c>
      <c r="G788" s="202"/>
      <c r="H788" s="205">
        <v>4</v>
      </c>
      <c r="I788" s="206"/>
      <c r="J788" s="202"/>
      <c r="K788" s="202"/>
      <c r="L788" s="207"/>
      <c r="M788" s="208"/>
      <c r="N788" s="209"/>
      <c r="O788" s="209"/>
      <c r="P788" s="209"/>
      <c r="Q788" s="209"/>
      <c r="R788" s="209"/>
      <c r="S788" s="209"/>
      <c r="T788" s="210"/>
      <c r="AT788" s="211" t="s">
        <v>165</v>
      </c>
      <c r="AU788" s="211" t="s">
        <v>86</v>
      </c>
      <c r="AV788" s="14" t="s">
        <v>86</v>
      </c>
      <c r="AW788" s="14" t="s">
        <v>37</v>
      </c>
      <c r="AX788" s="14" t="s">
        <v>84</v>
      </c>
      <c r="AY788" s="211" t="s">
        <v>157</v>
      </c>
    </row>
    <row r="789" spans="1:65" s="2" customFormat="1" ht="14.4" customHeight="1">
      <c r="A789" s="36"/>
      <c r="B789" s="37"/>
      <c r="C789" s="239" t="s">
        <v>1310</v>
      </c>
      <c r="D789" s="239" t="s">
        <v>311</v>
      </c>
      <c r="E789" s="240" t="s">
        <v>2479</v>
      </c>
      <c r="F789" s="241" t="s">
        <v>2480</v>
      </c>
      <c r="G789" s="242" t="s">
        <v>162</v>
      </c>
      <c r="H789" s="243">
        <v>13</v>
      </c>
      <c r="I789" s="244"/>
      <c r="J789" s="245">
        <f>ROUND(I789*H789,2)</f>
        <v>0</v>
      </c>
      <c r="K789" s="246"/>
      <c r="L789" s="247"/>
      <c r="M789" s="248" t="s">
        <v>19</v>
      </c>
      <c r="N789" s="249" t="s">
        <v>47</v>
      </c>
      <c r="O789" s="66"/>
      <c r="P789" s="186">
        <f>O789*H789</f>
        <v>0</v>
      </c>
      <c r="Q789" s="186">
        <v>0</v>
      </c>
      <c r="R789" s="186">
        <f>Q789*H789</f>
        <v>0</v>
      </c>
      <c r="S789" s="186">
        <v>0</v>
      </c>
      <c r="T789" s="187">
        <f>S789*H789</f>
        <v>0</v>
      </c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R789" s="188" t="s">
        <v>211</v>
      </c>
      <c r="AT789" s="188" t="s">
        <v>311</v>
      </c>
      <c r="AU789" s="188" t="s">
        <v>86</v>
      </c>
      <c r="AY789" s="19" t="s">
        <v>157</v>
      </c>
      <c r="BE789" s="189">
        <f>IF(N789="základní",J789,0)</f>
        <v>0</v>
      </c>
      <c r="BF789" s="189">
        <f>IF(N789="snížená",J789,0)</f>
        <v>0</v>
      </c>
      <c r="BG789" s="189">
        <f>IF(N789="zákl. přenesená",J789,0)</f>
        <v>0</v>
      </c>
      <c r="BH789" s="189">
        <f>IF(N789="sníž. přenesená",J789,0)</f>
        <v>0</v>
      </c>
      <c r="BI789" s="189">
        <f>IF(N789="nulová",J789,0)</f>
        <v>0</v>
      </c>
      <c r="BJ789" s="19" t="s">
        <v>84</v>
      </c>
      <c r="BK789" s="189">
        <f>ROUND(I789*H789,2)</f>
        <v>0</v>
      </c>
      <c r="BL789" s="19" t="s">
        <v>163</v>
      </c>
      <c r="BM789" s="188" t="s">
        <v>2481</v>
      </c>
    </row>
    <row r="790" spans="2:51" s="13" customFormat="1" ht="10">
      <c r="B790" s="190"/>
      <c r="C790" s="191"/>
      <c r="D790" s="192" t="s">
        <v>165</v>
      </c>
      <c r="E790" s="193" t="s">
        <v>19</v>
      </c>
      <c r="F790" s="194" t="s">
        <v>2136</v>
      </c>
      <c r="G790" s="191"/>
      <c r="H790" s="193" t="s">
        <v>19</v>
      </c>
      <c r="I790" s="195"/>
      <c r="J790" s="191"/>
      <c r="K790" s="191"/>
      <c r="L790" s="196"/>
      <c r="M790" s="197"/>
      <c r="N790" s="198"/>
      <c r="O790" s="198"/>
      <c r="P790" s="198"/>
      <c r="Q790" s="198"/>
      <c r="R790" s="198"/>
      <c r="S790" s="198"/>
      <c r="T790" s="199"/>
      <c r="AT790" s="200" t="s">
        <v>165</v>
      </c>
      <c r="AU790" s="200" t="s">
        <v>86</v>
      </c>
      <c r="AV790" s="13" t="s">
        <v>84</v>
      </c>
      <c r="AW790" s="13" t="s">
        <v>37</v>
      </c>
      <c r="AX790" s="13" t="s">
        <v>76</v>
      </c>
      <c r="AY790" s="200" t="s">
        <v>157</v>
      </c>
    </row>
    <row r="791" spans="2:51" s="14" customFormat="1" ht="10">
      <c r="B791" s="201"/>
      <c r="C791" s="202"/>
      <c r="D791" s="192" t="s">
        <v>165</v>
      </c>
      <c r="E791" s="203" t="s">
        <v>19</v>
      </c>
      <c r="F791" s="204" t="s">
        <v>261</v>
      </c>
      <c r="G791" s="202"/>
      <c r="H791" s="205">
        <v>13</v>
      </c>
      <c r="I791" s="206"/>
      <c r="J791" s="202"/>
      <c r="K791" s="202"/>
      <c r="L791" s="207"/>
      <c r="M791" s="208"/>
      <c r="N791" s="209"/>
      <c r="O791" s="209"/>
      <c r="P791" s="209"/>
      <c r="Q791" s="209"/>
      <c r="R791" s="209"/>
      <c r="S791" s="209"/>
      <c r="T791" s="210"/>
      <c r="AT791" s="211" t="s">
        <v>165</v>
      </c>
      <c r="AU791" s="211" t="s">
        <v>86</v>
      </c>
      <c r="AV791" s="14" t="s">
        <v>86</v>
      </c>
      <c r="AW791" s="14" t="s">
        <v>37</v>
      </c>
      <c r="AX791" s="14" t="s">
        <v>84</v>
      </c>
      <c r="AY791" s="211" t="s">
        <v>157</v>
      </c>
    </row>
    <row r="792" spans="1:65" s="2" customFormat="1" ht="14.4" customHeight="1">
      <c r="A792" s="36"/>
      <c r="B792" s="37"/>
      <c r="C792" s="239" t="s">
        <v>1317</v>
      </c>
      <c r="D792" s="239" t="s">
        <v>311</v>
      </c>
      <c r="E792" s="240" t="s">
        <v>2482</v>
      </c>
      <c r="F792" s="241" t="s">
        <v>2483</v>
      </c>
      <c r="G792" s="242" t="s">
        <v>162</v>
      </c>
      <c r="H792" s="243">
        <v>19</v>
      </c>
      <c r="I792" s="244"/>
      <c r="J792" s="245">
        <f>ROUND(I792*H792,2)</f>
        <v>0</v>
      </c>
      <c r="K792" s="246"/>
      <c r="L792" s="247"/>
      <c r="M792" s="248" t="s">
        <v>19</v>
      </c>
      <c r="N792" s="249" t="s">
        <v>47</v>
      </c>
      <c r="O792" s="66"/>
      <c r="P792" s="186">
        <f>O792*H792</f>
        <v>0</v>
      </c>
      <c r="Q792" s="186">
        <v>0</v>
      </c>
      <c r="R792" s="186">
        <f>Q792*H792</f>
        <v>0</v>
      </c>
      <c r="S792" s="186">
        <v>0</v>
      </c>
      <c r="T792" s="187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188" t="s">
        <v>211</v>
      </c>
      <c r="AT792" s="188" t="s">
        <v>311</v>
      </c>
      <c r="AU792" s="188" t="s">
        <v>86</v>
      </c>
      <c r="AY792" s="19" t="s">
        <v>157</v>
      </c>
      <c r="BE792" s="189">
        <f>IF(N792="základní",J792,0)</f>
        <v>0</v>
      </c>
      <c r="BF792" s="189">
        <f>IF(N792="snížená",J792,0)</f>
        <v>0</v>
      </c>
      <c r="BG792" s="189">
        <f>IF(N792="zákl. přenesená",J792,0)</f>
        <v>0</v>
      </c>
      <c r="BH792" s="189">
        <f>IF(N792="sníž. přenesená",J792,0)</f>
        <v>0</v>
      </c>
      <c r="BI792" s="189">
        <f>IF(N792="nulová",J792,0)</f>
        <v>0</v>
      </c>
      <c r="BJ792" s="19" t="s">
        <v>84</v>
      </c>
      <c r="BK792" s="189">
        <f>ROUND(I792*H792,2)</f>
        <v>0</v>
      </c>
      <c r="BL792" s="19" t="s">
        <v>163</v>
      </c>
      <c r="BM792" s="188" t="s">
        <v>2484</v>
      </c>
    </row>
    <row r="793" spans="2:51" s="13" customFormat="1" ht="10">
      <c r="B793" s="190"/>
      <c r="C793" s="191"/>
      <c r="D793" s="192" t="s">
        <v>165</v>
      </c>
      <c r="E793" s="193" t="s">
        <v>19</v>
      </c>
      <c r="F793" s="194" t="s">
        <v>2136</v>
      </c>
      <c r="G793" s="191"/>
      <c r="H793" s="193" t="s">
        <v>19</v>
      </c>
      <c r="I793" s="195"/>
      <c r="J793" s="191"/>
      <c r="K793" s="191"/>
      <c r="L793" s="196"/>
      <c r="M793" s="197"/>
      <c r="N793" s="198"/>
      <c r="O793" s="198"/>
      <c r="P793" s="198"/>
      <c r="Q793" s="198"/>
      <c r="R793" s="198"/>
      <c r="S793" s="198"/>
      <c r="T793" s="199"/>
      <c r="AT793" s="200" t="s">
        <v>165</v>
      </c>
      <c r="AU793" s="200" t="s">
        <v>86</v>
      </c>
      <c r="AV793" s="13" t="s">
        <v>84</v>
      </c>
      <c r="AW793" s="13" t="s">
        <v>37</v>
      </c>
      <c r="AX793" s="13" t="s">
        <v>76</v>
      </c>
      <c r="AY793" s="200" t="s">
        <v>157</v>
      </c>
    </row>
    <row r="794" spans="2:51" s="14" customFormat="1" ht="10">
      <c r="B794" s="201"/>
      <c r="C794" s="202"/>
      <c r="D794" s="192" t="s">
        <v>165</v>
      </c>
      <c r="E794" s="203" t="s">
        <v>19</v>
      </c>
      <c r="F794" s="204" t="s">
        <v>338</v>
      </c>
      <c r="G794" s="202"/>
      <c r="H794" s="205">
        <v>19</v>
      </c>
      <c r="I794" s="206"/>
      <c r="J794" s="202"/>
      <c r="K794" s="202"/>
      <c r="L794" s="207"/>
      <c r="M794" s="208"/>
      <c r="N794" s="209"/>
      <c r="O794" s="209"/>
      <c r="P794" s="209"/>
      <c r="Q794" s="209"/>
      <c r="R794" s="209"/>
      <c r="S794" s="209"/>
      <c r="T794" s="210"/>
      <c r="AT794" s="211" t="s">
        <v>165</v>
      </c>
      <c r="AU794" s="211" t="s">
        <v>86</v>
      </c>
      <c r="AV794" s="14" t="s">
        <v>86</v>
      </c>
      <c r="AW794" s="14" t="s">
        <v>37</v>
      </c>
      <c r="AX794" s="14" t="s">
        <v>84</v>
      </c>
      <c r="AY794" s="211" t="s">
        <v>157</v>
      </c>
    </row>
    <row r="795" spans="1:65" s="2" customFormat="1" ht="14.4" customHeight="1">
      <c r="A795" s="36"/>
      <c r="B795" s="37"/>
      <c r="C795" s="239" t="s">
        <v>1322</v>
      </c>
      <c r="D795" s="239" t="s">
        <v>311</v>
      </c>
      <c r="E795" s="240" t="s">
        <v>2485</v>
      </c>
      <c r="F795" s="241" t="s">
        <v>2486</v>
      </c>
      <c r="G795" s="242" t="s">
        <v>162</v>
      </c>
      <c r="H795" s="243">
        <v>25</v>
      </c>
      <c r="I795" s="244"/>
      <c r="J795" s="245">
        <f>ROUND(I795*H795,2)</f>
        <v>0</v>
      </c>
      <c r="K795" s="246"/>
      <c r="L795" s="247"/>
      <c r="M795" s="248" t="s">
        <v>19</v>
      </c>
      <c r="N795" s="249" t="s">
        <v>47</v>
      </c>
      <c r="O795" s="66"/>
      <c r="P795" s="186">
        <f>O795*H795</f>
        <v>0</v>
      </c>
      <c r="Q795" s="186">
        <v>0</v>
      </c>
      <c r="R795" s="186">
        <f>Q795*H795</f>
        <v>0</v>
      </c>
      <c r="S795" s="186">
        <v>0</v>
      </c>
      <c r="T795" s="187">
        <f>S795*H795</f>
        <v>0</v>
      </c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R795" s="188" t="s">
        <v>211</v>
      </c>
      <c r="AT795" s="188" t="s">
        <v>311</v>
      </c>
      <c r="AU795" s="188" t="s">
        <v>86</v>
      </c>
      <c r="AY795" s="19" t="s">
        <v>157</v>
      </c>
      <c r="BE795" s="189">
        <f>IF(N795="základní",J795,0)</f>
        <v>0</v>
      </c>
      <c r="BF795" s="189">
        <f>IF(N795="snížená",J795,0)</f>
        <v>0</v>
      </c>
      <c r="BG795" s="189">
        <f>IF(N795="zákl. přenesená",J795,0)</f>
        <v>0</v>
      </c>
      <c r="BH795" s="189">
        <f>IF(N795="sníž. přenesená",J795,0)</f>
        <v>0</v>
      </c>
      <c r="BI795" s="189">
        <f>IF(N795="nulová",J795,0)</f>
        <v>0</v>
      </c>
      <c r="BJ795" s="19" t="s">
        <v>84</v>
      </c>
      <c r="BK795" s="189">
        <f>ROUND(I795*H795,2)</f>
        <v>0</v>
      </c>
      <c r="BL795" s="19" t="s">
        <v>163</v>
      </c>
      <c r="BM795" s="188" t="s">
        <v>2487</v>
      </c>
    </row>
    <row r="796" spans="2:51" s="13" customFormat="1" ht="10">
      <c r="B796" s="190"/>
      <c r="C796" s="191"/>
      <c r="D796" s="192" t="s">
        <v>165</v>
      </c>
      <c r="E796" s="193" t="s">
        <v>19</v>
      </c>
      <c r="F796" s="194" t="s">
        <v>2136</v>
      </c>
      <c r="G796" s="191"/>
      <c r="H796" s="193" t="s">
        <v>19</v>
      </c>
      <c r="I796" s="195"/>
      <c r="J796" s="191"/>
      <c r="K796" s="191"/>
      <c r="L796" s="196"/>
      <c r="M796" s="197"/>
      <c r="N796" s="198"/>
      <c r="O796" s="198"/>
      <c r="P796" s="198"/>
      <c r="Q796" s="198"/>
      <c r="R796" s="198"/>
      <c r="S796" s="198"/>
      <c r="T796" s="199"/>
      <c r="AT796" s="200" t="s">
        <v>165</v>
      </c>
      <c r="AU796" s="200" t="s">
        <v>86</v>
      </c>
      <c r="AV796" s="13" t="s">
        <v>84</v>
      </c>
      <c r="AW796" s="13" t="s">
        <v>37</v>
      </c>
      <c r="AX796" s="13" t="s">
        <v>76</v>
      </c>
      <c r="AY796" s="200" t="s">
        <v>157</v>
      </c>
    </row>
    <row r="797" spans="2:51" s="14" customFormat="1" ht="10">
      <c r="B797" s="201"/>
      <c r="C797" s="202"/>
      <c r="D797" s="192" t="s">
        <v>165</v>
      </c>
      <c r="E797" s="203" t="s">
        <v>19</v>
      </c>
      <c r="F797" s="204" t="s">
        <v>412</v>
      </c>
      <c r="G797" s="202"/>
      <c r="H797" s="205">
        <v>25</v>
      </c>
      <c r="I797" s="206"/>
      <c r="J797" s="202"/>
      <c r="K797" s="202"/>
      <c r="L797" s="207"/>
      <c r="M797" s="208"/>
      <c r="N797" s="209"/>
      <c r="O797" s="209"/>
      <c r="P797" s="209"/>
      <c r="Q797" s="209"/>
      <c r="R797" s="209"/>
      <c r="S797" s="209"/>
      <c r="T797" s="210"/>
      <c r="AT797" s="211" t="s">
        <v>165</v>
      </c>
      <c r="AU797" s="211" t="s">
        <v>86</v>
      </c>
      <c r="AV797" s="14" t="s">
        <v>86</v>
      </c>
      <c r="AW797" s="14" t="s">
        <v>37</v>
      </c>
      <c r="AX797" s="14" t="s">
        <v>84</v>
      </c>
      <c r="AY797" s="211" t="s">
        <v>157</v>
      </c>
    </row>
    <row r="798" spans="1:65" s="2" customFormat="1" ht="14.4" customHeight="1">
      <c r="A798" s="36"/>
      <c r="B798" s="37"/>
      <c r="C798" s="239" t="s">
        <v>1328</v>
      </c>
      <c r="D798" s="239" t="s">
        <v>311</v>
      </c>
      <c r="E798" s="240" t="s">
        <v>2488</v>
      </c>
      <c r="F798" s="241" t="s">
        <v>2489</v>
      </c>
      <c r="G798" s="242" t="s">
        <v>162</v>
      </c>
      <c r="H798" s="243">
        <v>4</v>
      </c>
      <c r="I798" s="244"/>
      <c r="J798" s="245">
        <f>ROUND(I798*H798,2)</f>
        <v>0</v>
      </c>
      <c r="K798" s="246"/>
      <c r="L798" s="247"/>
      <c r="M798" s="248" t="s">
        <v>19</v>
      </c>
      <c r="N798" s="249" t="s">
        <v>47</v>
      </c>
      <c r="O798" s="66"/>
      <c r="P798" s="186">
        <f>O798*H798</f>
        <v>0</v>
      </c>
      <c r="Q798" s="186">
        <v>0</v>
      </c>
      <c r="R798" s="186">
        <f>Q798*H798</f>
        <v>0</v>
      </c>
      <c r="S798" s="186">
        <v>0</v>
      </c>
      <c r="T798" s="187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88" t="s">
        <v>211</v>
      </c>
      <c r="AT798" s="188" t="s">
        <v>311</v>
      </c>
      <c r="AU798" s="188" t="s">
        <v>86</v>
      </c>
      <c r="AY798" s="19" t="s">
        <v>157</v>
      </c>
      <c r="BE798" s="189">
        <f>IF(N798="základní",J798,0)</f>
        <v>0</v>
      </c>
      <c r="BF798" s="189">
        <f>IF(N798="snížená",J798,0)</f>
        <v>0</v>
      </c>
      <c r="BG798" s="189">
        <f>IF(N798="zákl. přenesená",J798,0)</f>
        <v>0</v>
      </c>
      <c r="BH798" s="189">
        <f>IF(N798="sníž. přenesená",J798,0)</f>
        <v>0</v>
      </c>
      <c r="BI798" s="189">
        <f>IF(N798="nulová",J798,0)</f>
        <v>0</v>
      </c>
      <c r="BJ798" s="19" t="s">
        <v>84</v>
      </c>
      <c r="BK798" s="189">
        <f>ROUND(I798*H798,2)</f>
        <v>0</v>
      </c>
      <c r="BL798" s="19" t="s">
        <v>163</v>
      </c>
      <c r="BM798" s="188" t="s">
        <v>2490</v>
      </c>
    </row>
    <row r="799" spans="2:51" s="13" customFormat="1" ht="10">
      <c r="B799" s="190"/>
      <c r="C799" s="191"/>
      <c r="D799" s="192" t="s">
        <v>165</v>
      </c>
      <c r="E799" s="193" t="s">
        <v>19</v>
      </c>
      <c r="F799" s="194" t="s">
        <v>2136</v>
      </c>
      <c r="G799" s="191"/>
      <c r="H799" s="193" t="s">
        <v>19</v>
      </c>
      <c r="I799" s="195"/>
      <c r="J799" s="191"/>
      <c r="K799" s="191"/>
      <c r="L799" s="196"/>
      <c r="M799" s="197"/>
      <c r="N799" s="198"/>
      <c r="O799" s="198"/>
      <c r="P799" s="198"/>
      <c r="Q799" s="198"/>
      <c r="R799" s="198"/>
      <c r="S799" s="198"/>
      <c r="T799" s="199"/>
      <c r="AT799" s="200" t="s">
        <v>165</v>
      </c>
      <c r="AU799" s="200" t="s">
        <v>86</v>
      </c>
      <c r="AV799" s="13" t="s">
        <v>84</v>
      </c>
      <c r="AW799" s="13" t="s">
        <v>37</v>
      </c>
      <c r="AX799" s="13" t="s">
        <v>76</v>
      </c>
      <c r="AY799" s="200" t="s">
        <v>157</v>
      </c>
    </row>
    <row r="800" spans="2:51" s="14" customFormat="1" ht="10">
      <c r="B800" s="201"/>
      <c r="C800" s="202"/>
      <c r="D800" s="192" t="s">
        <v>165</v>
      </c>
      <c r="E800" s="203" t="s">
        <v>19</v>
      </c>
      <c r="F800" s="204" t="s">
        <v>163</v>
      </c>
      <c r="G800" s="202"/>
      <c r="H800" s="205">
        <v>4</v>
      </c>
      <c r="I800" s="206"/>
      <c r="J800" s="202"/>
      <c r="K800" s="202"/>
      <c r="L800" s="207"/>
      <c r="M800" s="208"/>
      <c r="N800" s="209"/>
      <c r="O800" s="209"/>
      <c r="P800" s="209"/>
      <c r="Q800" s="209"/>
      <c r="R800" s="209"/>
      <c r="S800" s="209"/>
      <c r="T800" s="210"/>
      <c r="AT800" s="211" t="s">
        <v>165</v>
      </c>
      <c r="AU800" s="211" t="s">
        <v>86</v>
      </c>
      <c r="AV800" s="14" t="s">
        <v>86</v>
      </c>
      <c r="AW800" s="14" t="s">
        <v>37</v>
      </c>
      <c r="AX800" s="14" t="s">
        <v>84</v>
      </c>
      <c r="AY800" s="211" t="s">
        <v>157</v>
      </c>
    </row>
    <row r="801" spans="1:65" s="2" customFormat="1" ht="14.4" customHeight="1">
      <c r="A801" s="36"/>
      <c r="B801" s="37"/>
      <c r="C801" s="239" t="s">
        <v>1332</v>
      </c>
      <c r="D801" s="239" t="s">
        <v>311</v>
      </c>
      <c r="E801" s="240" t="s">
        <v>2491</v>
      </c>
      <c r="F801" s="241" t="s">
        <v>2492</v>
      </c>
      <c r="G801" s="242" t="s">
        <v>162</v>
      </c>
      <c r="H801" s="243">
        <v>1</v>
      </c>
      <c r="I801" s="244"/>
      <c r="J801" s="245">
        <f>ROUND(I801*H801,2)</f>
        <v>0</v>
      </c>
      <c r="K801" s="246"/>
      <c r="L801" s="247"/>
      <c r="M801" s="248" t="s">
        <v>19</v>
      </c>
      <c r="N801" s="249" t="s">
        <v>47</v>
      </c>
      <c r="O801" s="66"/>
      <c r="P801" s="186">
        <f>O801*H801</f>
        <v>0</v>
      </c>
      <c r="Q801" s="186">
        <v>0</v>
      </c>
      <c r="R801" s="186">
        <f>Q801*H801</f>
        <v>0</v>
      </c>
      <c r="S801" s="186">
        <v>0</v>
      </c>
      <c r="T801" s="187">
        <f>S801*H801</f>
        <v>0</v>
      </c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R801" s="188" t="s">
        <v>211</v>
      </c>
      <c r="AT801" s="188" t="s">
        <v>311</v>
      </c>
      <c r="AU801" s="188" t="s">
        <v>86</v>
      </c>
      <c r="AY801" s="19" t="s">
        <v>157</v>
      </c>
      <c r="BE801" s="189">
        <f>IF(N801="základní",J801,0)</f>
        <v>0</v>
      </c>
      <c r="BF801" s="189">
        <f>IF(N801="snížená",J801,0)</f>
        <v>0</v>
      </c>
      <c r="BG801" s="189">
        <f>IF(N801="zákl. přenesená",J801,0)</f>
        <v>0</v>
      </c>
      <c r="BH801" s="189">
        <f>IF(N801="sníž. přenesená",J801,0)</f>
        <v>0</v>
      </c>
      <c r="BI801" s="189">
        <f>IF(N801="nulová",J801,0)</f>
        <v>0</v>
      </c>
      <c r="BJ801" s="19" t="s">
        <v>84</v>
      </c>
      <c r="BK801" s="189">
        <f>ROUND(I801*H801,2)</f>
        <v>0</v>
      </c>
      <c r="BL801" s="19" t="s">
        <v>163</v>
      </c>
      <c r="BM801" s="188" t="s">
        <v>2493</v>
      </c>
    </row>
    <row r="802" spans="2:51" s="13" customFormat="1" ht="10">
      <c r="B802" s="190"/>
      <c r="C802" s="191"/>
      <c r="D802" s="192" t="s">
        <v>165</v>
      </c>
      <c r="E802" s="193" t="s">
        <v>19</v>
      </c>
      <c r="F802" s="194" t="s">
        <v>2136</v>
      </c>
      <c r="G802" s="191"/>
      <c r="H802" s="193" t="s">
        <v>19</v>
      </c>
      <c r="I802" s="195"/>
      <c r="J802" s="191"/>
      <c r="K802" s="191"/>
      <c r="L802" s="196"/>
      <c r="M802" s="197"/>
      <c r="N802" s="198"/>
      <c r="O802" s="198"/>
      <c r="P802" s="198"/>
      <c r="Q802" s="198"/>
      <c r="R802" s="198"/>
      <c r="S802" s="198"/>
      <c r="T802" s="199"/>
      <c r="AT802" s="200" t="s">
        <v>165</v>
      </c>
      <c r="AU802" s="200" t="s">
        <v>86</v>
      </c>
      <c r="AV802" s="13" t="s">
        <v>84</v>
      </c>
      <c r="AW802" s="13" t="s">
        <v>37</v>
      </c>
      <c r="AX802" s="13" t="s">
        <v>76</v>
      </c>
      <c r="AY802" s="200" t="s">
        <v>157</v>
      </c>
    </row>
    <row r="803" spans="2:51" s="14" customFormat="1" ht="10">
      <c r="B803" s="201"/>
      <c r="C803" s="202"/>
      <c r="D803" s="192" t="s">
        <v>165</v>
      </c>
      <c r="E803" s="203" t="s">
        <v>19</v>
      </c>
      <c r="F803" s="204" t="s">
        <v>84</v>
      </c>
      <c r="G803" s="202"/>
      <c r="H803" s="205">
        <v>1</v>
      </c>
      <c r="I803" s="206"/>
      <c r="J803" s="202"/>
      <c r="K803" s="202"/>
      <c r="L803" s="207"/>
      <c r="M803" s="208"/>
      <c r="N803" s="209"/>
      <c r="O803" s="209"/>
      <c r="P803" s="209"/>
      <c r="Q803" s="209"/>
      <c r="R803" s="209"/>
      <c r="S803" s="209"/>
      <c r="T803" s="210"/>
      <c r="AT803" s="211" t="s">
        <v>165</v>
      </c>
      <c r="AU803" s="211" t="s">
        <v>86</v>
      </c>
      <c r="AV803" s="14" t="s">
        <v>86</v>
      </c>
      <c r="AW803" s="14" t="s">
        <v>37</v>
      </c>
      <c r="AX803" s="14" t="s">
        <v>84</v>
      </c>
      <c r="AY803" s="211" t="s">
        <v>157</v>
      </c>
    </row>
    <row r="804" spans="1:65" s="2" customFormat="1" ht="14.4" customHeight="1">
      <c r="A804" s="36"/>
      <c r="B804" s="37"/>
      <c r="C804" s="239" t="s">
        <v>1337</v>
      </c>
      <c r="D804" s="239" t="s">
        <v>311</v>
      </c>
      <c r="E804" s="240" t="s">
        <v>2494</v>
      </c>
      <c r="F804" s="241" t="s">
        <v>2495</v>
      </c>
      <c r="G804" s="242" t="s">
        <v>162</v>
      </c>
      <c r="H804" s="243">
        <v>19</v>
      </c>
      <c r="I804" s="244"/>
      <c r="J804" s="245">
        <f>ROUND(I804*H804,2)</f>
        <v>0</v>
      </c>
      <c r="K804" s="246"/>
      <c r="L804" s="247"/>
      <c r="M804" s="248" t="s">
        <v>19</v>
      </c>
      <c r="N804" s="249" t="s">
        <v>47</v>
      </c>
      <c r="O804" s="66"/>
      <c r="P804" s="186">
        <f>O804*H804</f>
        <v>0</v>
      </c>
      <c r="Q804" s="186">
        <v>0</v>
      </c>
      <c r="R804" s="186">
        <f>Q804*H804</f>
        <v>0</v>
      </c>
      <c r="S804" s="186">
        <v>0</v>
      </c>
      <c r="T804" s="187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188" t="s">
        <v>211</v>
      </c>
      <c r="AT804" s="188" t="s">
        <v>311</v>
      </c>
      <c r="AU804" s="188" t="s">
        <v>86</v>
      </c>
      <c r="AY804" s="19" t="s">
        <v>157</v>
      </c>
      <c r="BE804" s="189">
        <f>IF(N804="základní",J804,0)</f>
        <v>0</v>
      </c>
      <c r="BF804" s="189">
        <f>IF(N804="snížená",J804,0)</f>
        <v>0</v>
      </c>
      <c r="BG804" s="189">
        <f>IF(N804="zákl. přenesená",J804,0)</f>
        <v>0</v>
      </c>
      <c r="BH804" s="189">
        <f>IF(N804="sníž. přenesená",J804,0)</f>
        <v>0</v>
      </c>
      <c r="BI804" s="189">
        <f>IF(N804="nulová",J804,0)</f>
        <v>0</v>
      </c>
      <c r="BJ804" s="19" t="s">
        <v>84</v>
      </c>
      <c r="BK804" s="189">
        <f>ROUND(I804*H804,2)</f>
        <v>0</v>
      </c>
      <c r="BL804" s="19" t="s">
        <v>163</v>
      </c>
      <c r="BM804" s="188" t="s">
        <v>2496</v>
      </c>
    </row>
    <row r="805" spans="2:51" s="13" customFormat="1" ht="10">
      <c r="B805" s="190"/>
      <c r="C805" s="191"/>
      <c r="D805" s="192" t="s">
        <v>165</v>
      </c>
      <c r="E805" s="193" t="s">
        <v>19</v>
      </c>
      <c r="F805" s="194" t="s">
        <v>2136</v>
      </c>
      <c r="G805" s="191"/>
      <c r="H805" s="193" t="s">
        <v>19</v>
      </c>
      <c r="I805" s="195"/>
      <c r="J805" s="191"/>
      <c r="K805" s="191"/>
      <c r="L805" s="196"/>
      <c r="M805" s="197"/>
      <c r="N805" s="198"/>
      <c r="O805" s="198"/>
      <c r="P805" s="198"/>
      <c r="Q805" s="198"/>
      <c r="R805" s="198"/>
      <c r="S805" s="198"/>
      <c r="T805" s="199"/>
      <c r="AT805" s="200" t="s">
        <v>165</v>
      </c>
      <c r="AU805" s="200" t="s">
        <v>86</v>
      </c>
      <c r="AV805" s="13" t="s">
        <v>84</v>
      </c>
      <c r="AW805" s="13" t="s">
        <v>37</v>
      </c>
      <c r="AX805" s="13" t="s">
        <v>76</v>
      </c>
      <c r="AY805" s="200" t="s">
        <v>157</v>
      </c>
    </row>
    <row r="806" spans="2:51" s="14" customFormat="1" ht="10">
      <c r="B806" s="201"/>
      <c r="C806" s="202"/>
      <c r="D806" s="192" t="s">
        <v>165</v>
      </c>
      <c r="E806" s="203" t="s">
        <v>19</v>
      </c>
      <c r="F806" s="204" t="s">
        <v>338</v>
      </c>
      <c r="G806" s="202"/>
      <c r="H806" s="205">
        <v>19</v>
      </c>
      <c r="I806" s="206"/>
      <c r="J806" s="202"/>
      <c r="K806" s="202"/>
      <c r="L806" s="207"/>
      <c r="M806" s="208"/>
      <c r="N806" s="209"/>
      <c r="O806" s="209"/>
      <c r="P806" s="209"/>
      <c r="Q806" s="209"/>
      <c r="R806" s="209"/>
      <c r="S806" s="209"/>
      <c r="T806" s="210"/>
      <c r="AT806" s="211" t="s">
        <v>165</v>
      </c>
      <c r="AU806" s="211" t="s">
        <v>86</v>
      </c>
      <c r="AV806" s="14" t="s">
        <v>86</v>
      </c>
      <c r="AW806" s="14" t="s">
        <v>37</v>
      </c>
      <c r="AX806" s="14" t="s">
        <v>84</v>
      </c>
      <c r="AY806" s="211" t="s">
        <v>157</v>
      </c>
    </row>
    <row r="807" spans="1:65" s="2" customFormat="1" ht="14.4" customHeight="1">
      <c r="A807" s="36"/>
      <c r="B807" s="37"/>
      <c r="C807" s="239" t="s">
        <v>1342</v>
      </c>
      <c r="D807" s="239" t="s">
        <v>311</v>
      </c>
      <c r="E807" s="240" t="s">
        <v>2497</v>
      </c>
      <c r="F807" s="241" t="s">
        <v>2498</v>
      </c>
      <c r="G807" s="242" t="s">
        <v>162</v>
      </c>
      <c r="H807" s="243">
        <v>23</v>
      </c>
      <c r="I807" s="244"/>
      <c r="J807" s="245">
        <f>ROUND(I807*H807,2)</f>
        <v>0</v>
      </c>
      <c r="K807" s="246"/>
      <c r="L807" s="247"/>
      <c r="M807" s="248" t="s">
        <v>19</v>
      </c>
      <c r="N807" s="249" t="s">
        <v>47</v>
      </c>
      <c r="O807" s="66"/>
      <c r="P807" s="186">
        <f>O807*H807</f>
        <v>0</v>
      </c>
      <c r="Q807" s="186">
        <v>0</v>
      </c>
      <c r="R807" s="186">
        <f>Q807*H807</f>
        <v>0</v>
      </c>
      <c r="S807" s="186">
        <v>0</v>
      </c>
      <c r="T807" s="187">
        <f>S807*H807</f>
        <v>0</v>
      </c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R807" s="188" t="s">
        <v>211</v>
      </c>
      <c r="AT807" s="188" t="s">
        <v>311</v>
      </c>
      <c r="AU807" s="188" t="s">
        <v>86</v>
      </c>
      <c r="AY807" s="19" t="s">
        <v>157</v>
      </c>
      <c r="BE807" s="189">
        <f>IF(N807="základní",J807,0)</f>
        <v>0</v>
      </c>
      <c r="BF807" s="189">
        <f>IF(N807="snížená",J807,0)</f>
        <v>0</v>
      </c>
      <c r="BG807" s="189">
        <f>IF(N807="zákl. přenesená",J807,0)</f>
        <v>0</v>
      </c>
      <c r="BH807" s="189">
        <f>IF(N807="sníž. přenesená",J807,0)</f>
        <v>0</v>
      </c>
      <c r="BI807" s="189">
        <f>IF(N807="nulová",J807,0)</f>
        <v>0</v>
      </c>
      <c r="BJ807" s="19" t="s">
        <v>84</v>
      </c>
      <c r="BK807" s="189">
        <f>ROUND(I807*H807,2)</f>
        <v>0</v>
      </c>
      <c r="BL807" s="19" t="s">
        <v>163</v>
      </c>
      <c r="BM807" s="188" t="s">
        <v>2499</v>
      </c>
    </row>
    <row r="808" spans="2:51" s="13" customFormat="1" ht="10">
      <c r="B808" s="190"/>
      <c r="C808" s="191"/>
      <c r="D808" s="192" t="s">
        <v>165</v>
      </c>
      <c r="E808" s="193" t="s">
        <v>19</v>
      </c>
      <c r="F808" s="194" t="s">
        <v>2136</v>
      </c>
      <c r="G808" s="191"/>
      <c r="H808" s="193" t="s">
        <v>19</v>
      </c>
      <c r="I808" s="195"/>
      <c r="J808" s="191"/>
      <c r="K808" s="191"/>
      <c r="L808" s="196"/>
      <c r="M808" s="197"/>
      <c r="N808" s="198"/>
      <c r="O808" s="198"/>
      <c r="P808" s="198"/>
      <c r="Q808" s="198"/>
      <c r="R808" s="198"/>
      <c r="S808" s="198"/>
      <c r="T808" s="199"/>
      <c r="AT808" s="200" t="s">
        <v>165</v>
      </c>
      <c r="AU808" s="200" t="s">
        <v>86</v>
      </c>
      <c r="AV808" s="13" t="s">
        <v>84</v>
      </c>
      <c r="AW808" s="13" t="s">
        <v>37</v>
      </c>
      <c r="AX808" s="13" t="s">
        <v>76</v>
      </c>
      <c r="AY808" s="200" t="s">
        <v>157</v>
      </c>
    </row>
    <row r="809" spans="2:51" s="14" customFormat="1" ht="10">
      <c r="B809" s="201"/>
      <c r="C809" s="202"/>
      <c r="D809" s="192" t="s">
        <v>165</v>
      </c>
      <c r="E809" s="203" t="s">
        <v>19</v>
      </c>
      <c r="F809" s="204" t="s">
        <v>398</v>
      </c>
      <c r="G809" s="202"/>
      <c r="H809" s="205">
        <v>23</v>
      </c>
      <c r="I809" s="206"/>
      <c r="J809" s="202"/>
      <c r="K809" s="202"/>
      <c r="L809" s="207"/>
      <c r="M809" s="208"/>
      <c r="N809" s="209"/>
      <c r="O809" s="209"/>
      <c r="P809" s="209"/>
      <c r="Q809" s="209"/>
      <c r="R809" s="209"/>
      <c r="S809" s="209"/>
      <c r="T809" s="210"/>
      <c r="AT809" s="211" t="s">
        <v>165</v>
      </c>
      <c r="AU809" s="211" t="s">
        <v>86</v>
      </c>
      <c r="AV809" s="14" t="s">
        <v>86</v>
      </c>
      <c r="AW809" s="14" t="s">
        <v>37</v>
      </c>
      <c r="AX809" s="14" t="s">
        <v>84</v>
      </c>
      <c r="AY809" s="211" t="s">
        <v>157</v>
      </c>
    </row>
    <row r="810" spans="1:65" s="2" customFormat="1" ht="14.4" customHeight="1">
      <c r="A810" s="36"/>
      <c r="B810" s="37"/>
      <c r="C810" s="239" t="s">
        <v>1348</v>
      </c>
      <c r="D810" s="239" t="s">
        <v>311</v>
      </c>
      <c r="E810" s="240" t="s">
        <v>2500</v>
      </c>
      <c r="F810" s="241" t="s">
        <v>2501</v>
      </c>
      <c r="G810" s="242" t="s">
        <v>162</v>
      </c>
      <c r="H810" s="243">
        <v>2</v>
      </c>
      <c r="I810" s="244"/>
      <c r="J810" s="245">
        <f>ROUND(I810*H810,2)</f>
        <v>0</v>
      </c>
      <c r="K810" s="246"/>
      <c r="L810" s="247"/>
      <c r="M810" s="248" t="s">
        <v>19</v>
      </c>
      <c r="N810" s="249" t="s">
        <v>47</v>
      </c>
      <c r="O810" s="66"/>
      <c r="P810" s="186">
        <f>O810*H810</f>
        <v>0</v>
      </c>
      <c r="Q810" s="186">
        <v>0</v>
      </c>
      <c r="R810" s="186">
        <f>Q810*H810</f>
        <v>0</v>
      </c>
      <c r="S810" s="186">
        <v>0</v>
      </c>
      <c r="T810" s="187">
        <f>S810*H810</f>
        <v>0</v>
      </c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R810" s="188" t="s">
        <v>211</v>
      </c>
      <c r="AT810" s="188" t="s">
        <v>311</v>
      </c>
      <c r="AU810" s="188" t="s">
        <v>86</v>
      </c>
      <c r="AY810" s="19" t="s">
        <v>157</v>
      </c>
      <c r="BE810" s="189">
        <f>IF(N810="základní",J810,0)</f>
        <v>0</v>
      </c>
      <c r="BF810" s="189">
        <f>IF(N810="snížená",J810,0)</f>
        <v>0</v>
      </c>
      <c r="BG810" s="189">
        <f>IF(N810="zákl. přenesená",J810,0)</f>
        <v>0</v>
      </c>
      <c r="BH810" s="189">
        <f>IF(N810="sníž. přenesená",J810,0)</f>
        <v>0</v>
      </c>
      <c r="BI810" s="189">
        <f>IF(N810="nulová",J810,0)</f>
        <v>0</v>
      </c>
      <c r="BJ810" s="19" t="s">
        <v>84</v>
      </c>
      <c r="BK810" s="189">
        <f>ROUND(I810*H810,2)</f>
        <v>0</v>
      </c>
      <c r="BL810" s="19" t="s">
        <v>163</v>
      </c>
      <c r="BM810" s="188" t="s">
        <v>2502</v>
      </c>
    </row>
    <row r="811" spans="2:51" s="13" customFormat="1" ht="10">
      <c r="B811" s="190"/>
      <c r="C811" s="191"/>
      <c r="D811" s="192" t="s">
        <v>165</v>
      </c>
      <c r="E811" s="193" t="s">
        <v>19</v>
      </c>
      <c r="F811" s="194" t="s">
        <v>2136</v>
      </c>
      <c r="G811" s="191"/>
      <c r="H811" s="193" t="s">
        <v>19</v>
      </c>
      <c r="I811" s="195"/>
      <c r="J811" s="191"/>
      <c r="K811" s="191"/>
      <c r="L811" s="196"/>
      <c r="M811" s="197"/>
      <c r="N811" s="198"/>
      <c r="O811" s="198"/>
      <c r="P811" s="198"/>
      <c r="Q811" s="198"/>
      <c r="R811" s="198"/>
      <c r="S811" s="198"/>
      <c r="T811" s="199"/>
      <c r="AT811" s="200" t="s">
        <v>165</v>
      </c>
      <c r="AU811" s="200" t="s">
        <v>86</v>
      </c>
      <c r="AV811" s="13" t="s">
        <v>84</v>
      </c>
      <c r="AW811" s="13" t="s">
        <v>37</v>
      </c>
      <c r="AX811" s="13" t="s">
        <v>76</v>
      </c>
      <c r="AY811" s="200" t="s">
        <v>157</v>
      </c>
    </row>
    <row r="812" spans="2:51" s="14" customFormat="1" ht="10">
      <c r="B812" s="201"/>
      <c r="C812" s="202"/>
      <c r="D812" s="192" t="s">
        <v>165</v>
      </c>
      <c r="E812" s="203" t="s">
        <v>19</v>
      </c>
      <c r="F812" s="204" t="s">
        <v>86</v>
      </c>
      <c r="G812" s="202"/>
      <c r="H812" s="205">
        <v>2</v>
      </c>
      <c r="I812" s="206"/>
      <c r="J812" s="202"/>
      <c r="K812" s="202"/>
      <c r="L812" s="207"/>
      <c r="M812" s="208"/>
      <c r="N812" s="209"/>
      <c r="O812" s="209"/>
      <c r="P812" s="209"/>
      <c r="Q812" s="209"/>
      <c r="R812" s="209"/>
      <c r="S812" s="209"/>
      <c r="T812" s="210"/>
      <c r="AT812" s="211" t="s">
        <v>165</v>
      </c>
      <c r="AU812" s="211" t="s">
        <v>86</v>
      </c>
      <c r="AV812" s="14" t="s">
        <v>86</v>
      </c>
      <c r="AW812" s="14" t="s">
        <v>37</v>
      </c>
      <c r="AX812" s="14" t="s">
        <v>84</v>
      </c>
      <c r="AY812" s="211" t="s">
        <v>157</v>
      </c>
    </row>
    <row r="813" spans="1:65" s="2" customFormat="1" ht="14.4" customHeight="1">
      <c r="A813" s="36"/>
      <c r="B813" s="37"/>
      <c r="C813" s="239" t="s">
        <v>1354</v>
      </c>
      <c r="D813" s="239" t="s">
        <v>311</v>
      </c>
      <c r="E813" s="240" t="s">
        <v>2503</v>
      </c>
      <c r="F813" s="241" t="s">
        <v>2504</v>
      </c>
      <c r="G813" s="242" t="s">
        <v>162</v>
      </c>
      <c r="H813" s="243">
        <v>2</v>
      </c>
      <c r="I813" s="244"/>
      <c r="J813" s="245">
        <f>ROUND(I813*H813,2)</f>
        <v>0</v>
      </c>
      <c r="K813" s="246"/>
      <c r="L813" s="247"/>
      <c r="M813" s="248" t="s">
        <v>19</v>
      </c>
      <c r="N813" s="249" t="s">
        <v>47</v>
      </c>
      <c r="O813" s="66"/>
      <c r="P813" s="186">
        <f>O813*H813</f>
        <v>0</v>
      </c>
      <c r="Q813" s="186">
        <v>0</v>
      </c>
      <c r="R813" s="186">
        <f>Q813*H813</f>
        <v>0</v>
      </c>
      <c r="S813" s="186">
        <v>0</v>
      </c>
      <c r="T813" s="187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8" t="s">
        <v>211</v>
      </c>
      <c r="AT813" s="188" t="s">
        <v>311</v>
      </c>
      <c r="AU813" s="188" t="s">
        <v>86</v>
      </c>
      <c r="AY813" s="19" t="s">
        <v>157</v>
      </c>
      <c r="BE813" s="189">
        <f>IF(N813="základní",J813,0)</f>
        <v>0</v>
      </c>
      <c r="BF813" s="189">
        <f>IF(N813="snížená",J813,0)</f>
        <v>0</v>
      </c>
      <c r="BG813" s="189">
        <f>IF(N813="zákl. přenesená",J813,0)</f>
        <v>0</v>
      </c>
      <c r="BH813" s="189">
        <f>IF(N813="sníž. přenesená",J813,0)</f>
        <v>0</v>
      </c>
      <c r="BI813" s="189">
        <f>IF(N813="nulová",J813,0)</f>
        <v>0</v>
      </c>
      <c r="BJ813" s="19" t="s">
        <v>84</v>
      </c>
      <c r="BK813" s="189">
        <f>ROUND(I813*H813,2)</f>
        <v>0</v>
      </c>
      <c r="BL813" s="19" t="s">
        <v>163</v>
      </c>
      <c r="BM813" s="188" t="s">
        <v>2505</v>
      </c>
    </row>
    <row r="814" spans="2:51" s="13" customFormat="1" ht="10">
      <c r="B814" s="190"/>
      <c r="C814" s="191"/>
      <c r="D814" s="192" t="s">
        <v>165</v>
      </c>
      <c r="E814" s="193" t="s">
        <v>19</v>
      </c>
      <c r="F814" s="194" t="s">
        <v>2136</v>
      </c>
      <c r="G814" s="191"/>
      <c r="H814" s="193" t="s">
        <v>19</v>
      </c>
      <c r="I814" s="195"/>
      <c r="J814" s="191"/>
      <c r="K814" s="191"/>
      <c r="L814" s="196"/>
      <c r="M814" s="197"/>
      <c r="N814" s="198"/>
      <c r="O814" s="198"/>
      <c r="P814" s="198"/>
      <c r="Q814" s="198"/>
      <c r="R814" s="198"/>
      <c r="S814" s="198"/>
      <c r="T814" s="199"/>
      <c r="AT814" s="200" t="s">
        <v>165</v>
      </c>
      <c r="AU814" s="200" t="s">
        <v>86</v>
      </c>
      <c r="AV814" s="13" t="s">
        <v>84</v>
      </c>
      <c r="AW814" s="13" t="s">
        <v>37</v>
      </c>
      <c r="AX814" s="13" t="s">
        <v>76</v>
      </c>
      <c r="AY814" s="200" t="s">
        <v>157</v>
      </c>
    </row>
    <row r="815" spans="2:51" s="14" customFormat="1" ht="10">
      <c r="B815" s="201"/>
      <c r="C815" s="202"/>
      <c r="D815" s="192" t="s">
        <v>165</v>
      </c>
      <c r="E815" s="203" t="s">
        <v>19</v>
      </c>
      <c r="F815" s="204" t="s">
        <v>86</v>
      </c>
      <c r="G815" s="202"/>
      <c r="H815" s="205">
        <v>2</v>
      </c>
      <c r="I815" s="206"/>
      <c r="J815" s="202"/>
      <c r="K815" s="202"/>
      <c r="L815" s="207"/>
      <c r="M815" s="208"/>
      <c r="N815" s="209"/>
      <c r="O815" s="209"/>
      <c r="P815" s="209"/>
      <c r="Q815" s="209"/>
      <c r="R815" s="209"/>
      <c r="S815" s="209"/>
      <c r="T815" s="210"/>
      <c r="AT815" s="211" t="s">
        <v>165</v>
      </c>
      <c r="AU815" s="211" t="s">
        <v>86</v>
      </c>
      <c r="AV815" s="14" t="s">
        <v>86</v>
      </c>
      <c r="AW815" s="14" t="s">
        <v>37</v>
      </c>
      <c r="AX815" s="14" t="s">
        <v>84</v>
      </c>
      <c r="AY815" s="211" t="s">
        <v>157</v>
      </c>
    </row>
    <row r="816" spans="1:65" s="2" customFormat="1" ht="14.4" customHeight="1">
      <c r="A816" s="36"/>
      <c r="B816" s="37"/>
      <c r="C816" s="239" t="s">
        <v>1361</v>
      </c>
      <c r="D816" s="239" t="s">
        <v>311</v>
      </c>
      <c r="E816" s="240" t="s">
        <v>2506</v>
      </c>
      <c r="F816" s="241" t="s">
        <v>2507</v>
      </c>
      <c r="G816" s="242" t="s">
        <v>162</v>
      </c>
      <c r="H816" s="243">
        <v>1</v>
      </c>
      <c r="I816" s="244"/>
      <c r="J816" s="245">
        <f>ROUND(I816*H816,2)</f>
        <v>0</v>
      </c>
      <c r="K816" s="246"/>
      <c r="L816" s="247"/>
      <c r="M816" s="248" t="s">
        <v>19</v>
      </c>
      <c r="N816" s="249" t="s">
        <v>47</v>
      </c>
      <c r="O816" s="66"/>
      <c r="P816" s="186">
        <f>O816*H816</f>
        <v>0</v>
      </c>
      <c r="Q816" s="186">
        <v>0</v>
      </c>
      <c r="R816" s="186">
        <f>Q816*H816</f>
        <v>0</v>
      </c>
      <c r="S816" s="186">
        <v>0</v>
      </c>
      <c r="T816" s="187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188" t="s">
        <v>211</v>
      </c>
      <c r="AT816" s="188" t="s">
        <v>311</v>
      </c>
      <c r="AU816" s="188" t="s">
        <v>86</v>
      </c>
      <c r="AY816" s="19" t="s">
        <v>157</v>
      </c>
      <c r="BE816" s="189">
        <f>IF(N816="základní",J816,0)</f>
        <v>0</v>
      </c>
      <c r="BF816" s="189">
        <f>IF(N816="snížená",J816,0)</f>
        <v>0</v>
      </c>
      <c r="BG816" s="189">
        <f>IF(N816="zákl. přenesená",J816,0)</f>
        <v>0</v>
      </c>
      <c r="BH816" s="189">
        <f>IF(N816="sníž. přenesená",J816,0)</f>
        <v>0</v>
      </c>
      <c r="BI816" s="189">
        <f>IF(N816="nulová",J816,0)</f>
        <v>0</v>
      </c>
      <c r="BJ816" s="19" t="s">
        <v>84</v>
      </c>
      <c r="BK816" s="189">
        <f>ROUND(I816*H816,2)</f>
        <v>0</v>
      </c>
      <c r="BL816" s="19" t="s">
        <v>163</v>
      </c>
      <c r="BM816" s="188" t="s">
        <v>2508</v>
      </c>
    </row>
    <row r="817" spans="2:51" s="13" customFormat="1" ht="10">
      <c r="B817" s="190"/>
      <c r="C817" s="191"/>
      <c r="D817" s="192" t="s">
        <v>165</v>
      </c>
      <c r="E817" s="193" t="s">
        <v>19</v>
      </c>
      <c r="F817" s="194" t="s">
        <v>2136</v>
      </c>
      <c r="G817" s="191"/>
      <c r="H817" s="193" t="s">
        <v>19</v>
      </c>
      <c r="I817" s="195"/>
      <c r="J817" s="191"/>
      <c r="K817" s="191"/>
      <c r="L817" s="196"/>
      <c r="M817" s="197"/>
      <c r="N817" s="198"/>
      <c r="O817" s="198"/>
      <c r="P817" s="198"/>
      <c r="Q817" s="198"/>
      <c r="R817" s="198"/>
      <c r="S817" s="198"/>
      <c r="T817" s="199"/>
      <c r="AT817" s="200" t="s">
        <v>165</v>
      </c>
      <c r="AU817" s="200" t="s">
        <v>86</v>
      </c>
      <c r="AV817" s="13" t="s">
        <v>84</v>
      </c>
      <c r="AW817" s="13" t="s">
        <v>37</v>
      </c>
      <c r="AX817" s="13" t="s">
        <v>76</v>
      </c>
      <c r="AY817" s="200" t="s">
        <v>157</v>
      </c>
    </row>
    <row r="818" spans="2:51" s="14" customFormat="1" ht="10">
      <c r="B818" s="201"/>
      <c r="C818" s="202"/>
      <c r="D818" s="192" t="s">
        <v>165</v>
      </c>
      <c r="E818" s="203" t="s">
        <v>19</v>
      </c>
      <c r="F818" s="204" t="s">
        <v>84</v>
      </c>
      <c r="G818" s="202"/>
      <c r="H818" s="205">
        <v>1</v>
      </c>
      <c r="I818" s="206"/>
      <c r="J818" s="202"/>
      <c r="K818" s="202"/>
      <c r="L818" s="207"/>
      <c r="M818" s="208"/>
      <c r="N818" s="209"/>
      <c r="O818" s="209"/>
      <c r="P818" s="209"/>
      <c r="Q818" s="209"/>
      <c r="R818" s="209"/>
      <c r="S818" s="209"/>
      <c r="T818" s="210"/>
      <c r="AT818" s="211" t="s">
        <v>165</v>
      </c>
      <c r="AU818" s="211" t="s">
        <v>86</v>
      </c>
      <c r="AV818" s="14" t="s">
        <v>86</v>
      </c>
      <c r="AW818" s="14" t="s">
        <v>37</v>
      </c>
      <c r="AX818" s="14" t="s">
        <v>84</v>
      </c>
      <c r="AY818" s="211" t="s">
        <v>157</v>
      </c>
    </row>
    <row r="819" spans="1:65" s="2" customFormat="1" ht="14.4" customHeight="1">
      <c r="A819" s="36"/>
      <c r="B819" s="37"/>
      <c r="C819" s="239" t="s">
        <v>1367</v>
      </c>
      <c r="D819" s="239" t="s">
        <v>311</v>
      </c>
      <c r="E819" s="240" t="s">
        <v>2509</v>
      </c>
      <c r="F819" s="241" t="s">
        <v>2510</v>
      </c>
      <c r="G819" s="242" t="s">
        <v>162</v>
      </c>
      <c r="H819" s="243">
        <v>4</v>
      </c>
      <c r="I819" s="244"/>
      <c r="J819" s="245">
        <f>ROUND(I819*H819,2)</f>
        <v>0</v>
      </c>
      <c r="K819" s="246"/>
      <c r="L819" s="247"/>
      <c r="M819" s="248" t="s">
        <v>19</v>
      </c>
      <c r="N819" s="249" t="s">
        <v>47</v>
      </c>
      <c r="O819" s="66"/>
      <c r="P819" s="186">
        <f>O819*H819</f>
        <v>0</v>
      </c>
      <c r="Q819" s="186">
        <v>0</v>
      </c>
      <c r="R819" s="186">
        <f>Q819*H819</f>
        <v>0</v>
      </c>
      <c r="S819" s="186">
        <v>0</v>
      </c>
      <c r="T819" s="187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8" t="s">
        <v>211</v>
      </c>
      <c r="AT819" s="188" t="s">
        <v>311</v>
      </c>
      <c r="AU819" s="188" t="s">
        <v>86</v>
      </c>
      <c r="AY819" s="19" t="s">
        <v>157</v>
      </c>
      <c r="BE819" s="189">
        <f>IF(N819="základní",J819,0)</f>
        <v>0</v>
      </c>
      <c r="BF819" s="189">
        <f>IF(N819="snížená",J819,0)</f>
        <v>0</v>
      </c>
      <c r="BG819" s="189">
        <f>IF(N819="zákl. přenesená",J819,0)</f>
        <v>0</v>
      </c>
      <c r="BH819" s="189">
        <f>IF(N819="sníž. přenesená",J819,0)</f>
        <v>0</v>
      </c>
      <c r="BI819" s="189">
        <f>IF(N819="nulová",J819,0)</f>
        <v>0</v>
      </c>
      <c r="BJ819" s="19" t="s">
        <v>84</v>
      </c>
      <c r="BK819" s="189">
        <f>ROUND(I819*H819,2)</f>
        <v>0</v>
      </c>
      <c r="BL819" s="19" t="s">
        <v>163</v>
      </c>
      <c r="BM819" s="188" t="s">
        <v>2511</v>
      </c>
    </row>
    <row r="820" spans="2:51" s="13" customFormat="1" ht="10">
      <c r="B820" s="190"/>
      <c r="C820" s="191"/>
      <c r="D820" s="192" t="s">
        <v>165</v>
      </c>
      <c r="E820" s="193" t="s">
        <v>19</v>
      </c>
      <c r="F820" s="194" t="s">
        <v>2136</v>
      </c>
      <c r="G820" s="191"/>
      <c r="H820" s="193" t="s">
        <v>19</v>
      </c>
      <c r="I820" s="195"/>
      <c r="J820" s="191"/>
      <c r="K820" s="191"/>
      <c r="L820" s="196"/>
      <c r="M820" s="197"/>
      <c r="N820" s="198"/>
      <c r="O820" s="198"/>
      <c r="P820" s="198"/>
      <c r="Q820" s="198"/>
      <c r="R820" s="198"/>
      <c r="S820" s="198"/>
      <c r="T820" s="199"/>
      <c r="AT820" s="200" t="s">
        <v>165</v>
      </c>
      <c r="AU820" s="200" t="s">
        <v>86</v>
      </c>
      <c r="AV820" s="13" t="s">
        <v>84</v>
      </c>
      <c r="AW820" s="13" t="s">
        <v>37</v>
      </c>
      <c r="AX820" s="13" t="s">
        <v>76</v>
      </c>
      <c r="AY820" s="200" t="s">
        <v>157</v>
      </c>
    </row>
    <row r="821" spans="2:51" s="14" customFormat="1" ht="10">
      <c r="B821" s="201"/>
      <c r="C821" s="202"/>
      <c r="D821" s="192" t="s">
        <v>165</v>
      </c>
      <c r="E821" s="203" t="s">
        <v>19</v>
      </c>
      <c r="F821" s="204" t="s">
        <v>163</v>
      </c>
      <c r="G821" s="202"/>
      <c r="H821" s="205">
        <v>4</v>
      </c>
      <c r="I821" s="206"/>
      <c r="J821" s="202"/>
      <c r="K821" s="202"/>
      <c r="L821" s="207"/>
      <c r="M821" s="208"/>
      <c r="N821" s="209"/>
      <c r="O821" s="209"/>
      <c r="P821" s="209"/>
      <c r="Q821" s="209"/>
      <c r="R821" s="209"/>
      <c r="S821" s="209"/>
      <c r="T821" s="210"/>
      <c r="AT821" s="211" t="s">
        <v>165</v>
      </c>
      <c r="AU821" s="211" t="s">
        <v>86</v>
      </c>
      <c r="AV821" s="14" t="s">
        <v>86</v>
      </c>
      <c r="AW821" s="14" t="s">
        <v>37</v>
      </c>
      <c r="AX821" s="14" t="s">
        <v>84</v>
      </c>
      <c r="AY821" s="211" t="s">
        <v>157</v>
      </c>
    </row>
    <row r="822" spans="1:65" s="2" customFormat="1" ht="14.4" customHeight="1">
      <c r="A822" s="36"/>
      <c r="B822" s="37"/>
      <c r="C822" s="239" t="s">
        <v>1376</v>
      </c>
      <c r="D822" s="239" t="s">
        <v>311</v>
      </c>
      <c r="E822" s="240" t="s">
        <v>2512</v>
      </c>
      <c r="F822" s="241" t="s">
        <v>2513</v>
      </c>
      <c r="G822" s="242" t="s">
        <v>162</v>
      </c>
      <c r="H822" s="243">
        <v>4</v>
      </c>
      <c r="I822" s="244"/>
      <c r="J822" s="245">
        <f>ROUND(I822*H822,2)</f>
        <v>0</v>
      </c>
      <c r="K822" s="246"/>
      <c r="L822" s="247"/>
      <c r="M822" s="248" t="s">
        <v>19</v>
      </c>
      <c r="N822" s="249" t="s">
        <v>47</v>
      </c>
      <c r="O822" s="66"/>
      <c r="P822" s="186">
        <f>O822*H822</f>
        <v>0</v>
      </c>
      <c r="Q822" s="186">
        <v>0</v>
      </c>
      <c r="R822" s="186">
        <f>Q822*H822</f>
        <v>0</v>
      </c>
      <c r="S822" s="186">
        <v>0</v>
      </c>
      <c r="T822" s="187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188" t="s">
        <v>211</v>
      </c>
      <c r="AT822" s="188" t="s">
        <v>311</v>
      </c>
      <c r="AU822" s="188" t="s">
        <v>86</v>
      </c>
      <c r="AY822" s="19" t="s">
        <v>157</v>
      </c>
      <c r="BE822" s="189">
        <f>IF(N822="základní",J822,0)</f>
        <v>0</v>
      </c>
      <c r="BF822" s="189">
        <f>IF(N822="snížená",J822,0)</f>
        <v>0</v>
      </c>
      <c r="BG822" s="189">
        <f>IF(N822="zákl. přenesená",J822,0)</f>
        <v>0</v>
      </c>
      <c r="BH822" s="189">
        <f>IF(N822="sníž. přenesená",J822,0)</f>
        <v>0</v>
      </c>
      <c r="BI822" s="189">
        <f>IF(N822="nulová",J822,0)</f>
        <v>0</v>
      </c>
      <c r="BJ822" s="19" t="s">
        <v>84</v>
      </c>
      <c r="BK822" s="189">
        <f>ROUND(I822*H822,2)</f>
        <v>0</v>
      </c>
      <c r="BL822" s="19" t="s">
        <v>163</v>
      </c>
      <c r="BM822" s="188" t="s">
        <v>2514</v>
      </c>
    </row>
    <row r="823" spans="2:51" s="13" customFormat="1" ht="10">
      <c r="B823" s="190"/>
      <c r="C823" s="191"/>
      <c r="D823" s="192" t="s">
        <v>165</v>
      </c>
      <c r="E823" s="193" t="s">
        <v>19</v>
      </c>
      <c r="F823" s="194" t="s">
        <v>2136</v>
      </c>
      <c r="G823" s="191"/>
      <c r="H823" s="193" t="s">
        <v>19</v>
      </c>
      <c r="I823" s="195"/>
      <c r="J823" s="191"/>
      <c r="K823" s="191"/>
      <c r="L823" s="196"/>
      <c r="M823" s="197"/>
      <c r="N823" s="198"/>
      <c r="O823" s="198"/>
      <c r="P823" s="198"/>
      <c r="Q823" s="198"/>
      <c r="R823" s="198"/>
      <c r="S823" s="198"/>
      <c r="T823" s="199"/>
      <c r="AT823" s="200" t="s">
        <v>165</v>
      </c>
      <c r="AU823" s="200" t="s">
        <v>86</v>
      </c>
      <c r="AV823" s="13" t="s">
        <v>84</v>
      </c>
      <c r="AW823" s="13" t="s">
        <v>37</v>
      </c>
      <c r="AX823" s="13" t="s">
        <v>76</v>
      </c>
      <c r="AY823" s="200" t="s">
        <v>157</v>
      </c>
    </row>
    <row r="824" spans="2:51" s="14" customFormat="1" ht="10">
      <c r="B824" s="201"/>
      <c r="C824" s="202"/>
      <c r="D824" s="192" t="s">
        <v>165</v>
      </c>
      <c r="E824" s="203" t="s">
        <v>19</v>
      </c>
      <c r="F824" s="204" t="s">
        <v>163</v>
      </c>
      <c r="G824" s="202"/>
      <c r="H824" s="205">
        <v>4</v>
      </c>
      <c r="I824" s="206"/>
      <c r="J824" s="202"/>
      <c r="K824" s="202"/>
      <c r="L824" s="207"/>
      <c r="M824" s="208"/>
      <c r="N824" s="209"/>
      <c r="O824" s="209"/>
      <c r="P824" s="209"/>
      <c r="Q824" s="209"/>
      <c r="R824" s="209"/>
      <c r="S824" s="209"/>
      <c r="T824" s="210"/>
      <c r="AT824" s="211" t="s">
        <v>165</v>
      </c>
      <c r="AU824" s="211" t="s">
        <v>86</v>
      </c>
      <c r="AV824" s="14" t="s">
        <v>86</v>
      </c>
      <c r="AW824" s="14" t="s">
        <v>37</v>
      </c>
      <c r="AX824" s="14" t="s">
        <v>84</v>
      </c>
      <c r="AY824" s="211" t="s">
        <v>157</v>
      </c>
    </row>
    <row r="825" spans="1:65" s="2" customFormat="1" ht="14.4" customHeight="1">
      <c r="A825" s="36"/>
      <c r="B825" s="37"/>
      <c r="C825" s="239" t="s">
        <v>1386</v>
      </c>
      <c r="D825" s="239" t="s">
        <v>311</v>
      </c>
      <c r="E825" s="240" t="s">
        <v>2515</v>
      </c>
      <c r="F825" s="241" t="s">
        <v>2516</v>
      </c>
      <c r="G825" s="242" t="s">
        <v>162</v>
      </c>
      <c r="H825" s="243">
        <v>4</v>
      </c>
      <c r="I825" s="244"/>
      <c r="J825" s="245">
        <f>ROUND(I825*H825,2)</f>
        <v>0</v>
      </c>
      <c r="K825" s="246"/>
      <c r="L825" s="247"/>
      <c r="M825" s="248" t="s">
        <v>19</v>
      </c>
      <c r="N825" s="249" t="s">
        <v>47</v>
      </c>
      <c r="O825" s="66"/>
      <c r="P825" s="186">
        <f>O825*H825</f>
        <v>0</v>
      </c>
      <c r="Q825" s="186">
        <v>0</v>
      </c>
      <c r="R825" s="186">
        <f>Q825*H825</f>
        <v>0</v>
      </c>
      <c r="S825" s="186">
        <v>0</v>
      </c>
      <c r="T825" s="187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188" t="s">
        <v>211</v>
      </c>
      <c r="AT825" s="188" t="s">
        <v>311</v>
      </c>
      <c r="AU825" s="188" t="s">
        <v>86</v>
      </c>
      <c r="AY825" s="19" t="s">
        <v>157</v>
      </c>
      <c r="BE825" s="189">
        <f>IF(N825="základní",J825,0)</f>
        <v>0</v>
      </c>
      <c r="BF825" s="189">
        <f>IF(N825="snížená",J825,0)</f>
        <v>0</v>
      </c>
      <c r="BG825" s="189">
        <f>IF(N825="zákl. přenesená",J825,0)</f>
        <v>0</v>
      </c>
      <c r="BH825" s="189">
        <f>IF(N825="sníž. přenesená",J825,0)</f>
        <v>0</v>
      </c>
      <c r="BI825" s="189">
        <f>IF(N825="nulová",J825,0)</f>
        <v>0</v>
      </c>
      <c r="BJ825" s="19" t="s">
        <v>84</v>
      </c>
      <c r="BK825" s="189">
        <f>ROUND(I825*H825,2)</f>
        <v>0</v>
      </c>
      <c r="BL825" s="19" t="s">
        <v>163</v>
      </c>
      <c r="BM825" s="188" t="s">
        <v>2517</v>
      </c>
    </row>
    <row r="826" spans="2:51" s="13" customFormat="1" ht="10">
      <c r="B826" s="190"/>
      <c r="C826" s="191"/>
      <c r="D826" s="192" t="s">
        <v>165</v>
      </c>
      <c r="E826" s="193" t="s">
        <v>19</v>
      </c>
      <c r="F826" s="194" t="s">
        <v>2136</v>
      </c>
      <c r="G826" s="191"/>
      <c r="H826" s="193" t="s">
        <v>19</v>
      </c>
      <c r="I826" s="195"/>
      <c r="J826" s="191"/>
      <c r="K826" s="191"/>
      <c r="L826" s="196"/>
      <c r="M826" s="197"/>
      <c r="N826" s="198"/>
      <c r="O826" s="198"/>
      <c r="P826" s="198"/>
      <c r="Q826" s="198"/>
      <c r="R826" s="198"/>
      <c r="S826" s="198"/>
      <c r="T826" s="199"/>
      <c r="AT826" s="200" t="s">
        <v>165</v>
      </c>
      <c r="AU826" s="200" t="s">
        <v>86</v>
      </c>
      <c r="AV826" s="13" t="s">
        <v>84</v>
      </c>
      <c r="AW826" s="13" t="s">
        <v>37</v>
      </c>
      <c r="AX826" s="13" t="s">
        <v>76</v>
      </c>
      <c r="AY826" s="200" t="s">
        <v>157</v>
      </c>
    </row>
    <row r="827" spans="2:51" s="14" customFormat="1" ht="10">
      <c r="B827" s="201"/>
      <c r="C827" s="202"/>
      <c r="D827" s="192" t="s">
        <v>165</v>
      </c>
      <c r="E827" s="203" t="s">
        <v>19</v>
      </c>
      <c r="F827" s="204" t="s">
        <v>163</v>
      </c>
      <c r="G827" s="202"/>
      <c r="H827" s="205">
        <v>4</v>
      </c>
      <c r="I827" s="206"/>
      <c r="J827" s="202"/>
      <c r="K827" s="202"/>
      <c r="L827" s="207"/>
      <c r="M827" s="208"/>
      <c r="N827" s="209"/>
      <c r="O827" s="209"/>
      <c r="P827" s="209"/>
      <c r="Q827" s="209"/>
      <c r="R827" s="209"/>
      <c r="S827" s="209"/>
      <c r="T827" s="210"/>
      <c r="AT827" s="211" t="s">
        <v>165</v>
      </c>
      <c r="AU827" s="211" t="s">
        <v>86</v>
      </c>
      <c r="AV827" s="14" t="s">
        <v>86</v>
      </c>
      <c r="AW827" s="14" t="s">
        <v>37</v>
      </c>
      <c r="AX827" s="14" t="s">
        <v>84</v>
      </c>
      <c r="AY827" s="211" t="s">
        <v>157</v>
      </c>
    </row>
    <row r="828" spans="1:65" s="2" customFormat="1" ht="14.4" customHeight="1">
      <c r="A828" s="36"/>
      <c r="B828" s="37"/>
      <c r="C828" s="239" t="s">
        <v>1392</v>
      </c>
      <c r="D828" s="239" t="s">
        <v>311</v>
      </c>
      <c r="E828" s="240" t="s">
        <v>2518</v>
      </c>
      <c r="F828" s="241" t="s">
        <v>2519</v>
      </c>
      <c r="G828" s="242" t="s">
        <v>162</v>
      </c>
      <c r="H828" s="243">
        <v>4</v>
      </c>
      <c r="I828" s="244"/>
      <c r="J828" s="245">
        <f>ROUND(I828*H828,2)</f>
        <v>0</v>
      </c>
      <c r="K828" s="246"/>
      <c r="L828" s="247"/>
      <c r="M828" s="248" t="s">
        <v>19</v>
      </c>
      <c r="N828" s="249" t="s">
        <v>47</v>
      </c>
      <c r="O828" s="66"/>
      <c r="P828" s="186">
        <f>O828*H828</f>
        <v>0</v>
      </c>
      <c r="Q828" s="186">
        <v>0</v>
      </c>
      <c r="R828" s="186">
        <f>Q828*H828</f>
        <v>0</v>
      </c>
      <c r="S828" s="186">
        <v>0</v>
      </c>
      <c r="T828" s="187">
        <f>S828*H828</f>
        <v>0</v>
      </c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R828" s="188" t="s">
        <v>211</v>
      </c>
      <c r="AT828" s="188" t="s">
        <v>311</v>
      </c>
      <c r="AU828" s="188" t="s">
        <v>86</v>
      </c>
      <c r="AY828" s="19" t="s">
        <v>157</v>
      </c>
      <c r="BE828" s="189">
        <f>IF(N828="základní",J828,0)</f>
        <v>0</v>
      </c>
      <c r="BF828" s="189">
        <f>IF(N828="snížená",J828,0)</f>
        <v>0</v>
      </c>
      <c r="BG828" s="189">
        <f>IF(N828="zákl. přenesená",J828,0)</f>
        <v>0</v>
      </c>
      <c r="BH828" s="189">
        <f>IF(N828="sníž. přenesená",J828,0)</f>
        <v>0</v>
      </c>
      <c r="BI828" s="189">
        <f>IF(N828="nulová",J828,0)</f>
        <v>0</v>
      </c>
      <c r="BJ828" s="19" t="s">
        <v>84</v>
      </c>
      <c r="BK828" s="189">
        <f>ROUND(I828*H828,2)</f>
        <v>0</v>
      </c>
      <c r="BL828" s="19" t="s">
        <v>163</v>
      </c>
      <c r="BM828" s="188" t="s">
        <v>2520</v>
      </c>
    </row>
    <row r="829" spans="2:51" s="13" customFormat="1" ht="10">
      <c r="B829" s="190"/>
      <c r="C829" s="191"/>
      <c r="D829" s="192" t="s">
        <v>165</v>
      </c>
      <c r="E829" s="193" t="s">
        <v>19</v>
      </c>
      <c r="F829" s="194" t="s">
        <v>2136</v>
      </c>
      <c r="G829" s="191"/>
      <c r="H829" s="193" t="s">
        <v>19</v>
      </c>
      <c r="I829" s="195"/>
      <c r="J829" s="191"/>
      <c r="K829" s="191"/>
      <c r="L829" s="196"/>
      <c r="M829" s="197"/>
      <c r="N829" s="198"/>
      <c r="O829" s="198"/>
      <c r="P829" s="198"/>
      <c r="Q829" s="198"/>
      <c r="R829" s="198"/>
      <c r="S829" s="198"/>
      <c r="T829" s="199"/>
      <c r="AT829" s="200" t="s">
        <v>165</v>
      </c>
      <c r="AU829" s="200" t="s">
        <v>86</v>
      </c>
      <c r="AV829" s="13" t="s">
        <v>84</v>
      </c>
      <c r="AW829" s="13" t="s">
        <v>37</v>
      </c>
      <c r="AX829" s="13" t="s">
        <v>76</v>
      </c>
      <c r="AY829" s="200" t="s">
        <v>157</v>
      </c>
    </row>
    <row r="830" spans="2:51" s="14" customFormat="1" ht="10">
      <c r="B830" s="201"/>
      <c r="C830" s="202"/>
      <c r="D830" s="192" t="s">
        <v>165</v>
      </c>
      <c r="E830" s="203" t="s">
        <v>19</v>
      </c>
      <c r="F830" s="204" t="s">
        <v>163</v>
      </c>
      <c r="G830" s="202"/>
      <c r="H830" s="205">
        <v>4</v>
      </c>
      <c r="I830" s="206"/>
      <c r="J830" s="202"/>
      <c r="K830" s="202"/>
      <c r="L830" s="207"/>
      <c r="M830" s="208"/>
      <c r="N830" s="209"/>
      <c r="O830" s="209"/>
      <c r="P830" s="209"/>
      <c r="Q830" s="209"/>
      <c r="R830" s="209"/>
      <c r="S830" s="209"/>
      <c r="T830" s="210"/>
      <c r="AT830" s="211" t="s">
        <v>165</v>
      </c>
      <c r="AU830" s="211" t="s">
        <v>86</v>
      </c>
      <c r="AV830" s="14" t="s">
        <v>86</v>
      </c>
      <c r="AW830" s="14" t="s">
        <v>37</v>
      </c>
      <c r="AX830" s="14" t="s">
        <v>84</v>
      </c>
      <c r="AY830" s="211" t="s">
        <v>157</v>
      </c>
    </row>
    <row r="831" spans="1:65" s="2" customFormat="1" ht="14.4" customHeight="1">
      <c r="A831" s="36"/>
      <c r="B831" s="37"/>
      <c r="C831" s="239" t="s">
        <v>1422</v>
      </c>
      <c r="D831" s="239" t="s">
        <v>311</v>
      </c>
      <c r="E831" s="240" t="s">
        <v>2521</v>
      </c>
      <c r="F831" s="241" t="s">
        <v>2522</v>
      </c>
      <c r="G831" s="242" t="s">
        <v>162</v>
      </c>
      <c r="H831" s="243">
        <v>40</v>
      </c>
      <c r="I831" s="244"/>
      <c r="J831" s="245">
        <f>ROUND(I831*H831,2)</f>
        <v>0</v>
      </c>
      <c r="K831" s="246"/>
      <c r="L831" s="247"/>
      <c r="M831" s="248" t="s">
        <v>19</v>
      </c>
      <c r="N831" s="249" t="s">
        <v>47</v>
      </c>
      <c r="O831" s="66"/>
      <c r="P831" s="186">
        <f>O831*H831</f>
        <v>0</v>
      </c>
      <c r="Q831" s="186">
        <v>0</v>
      </c>
      <c r="R831" s="186">
        <f>Q831*H831</f>
        <v>0</v>
      </c>
      <c r="S831" s="186">
        <v>0</v>
      </c>
      <c r="T831" s="187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188" t="s">
        <v>211</v>
      </c>
      <c r="AT831" s="188" t="s">
        <v>311</v>
      </c>
      <c r="AU831" s="188" t="s">
        <v>86</v>
      </c>
      <c r="AY831" s="19" t="s">
        <v>157</v>
      </c>
      <c r="BE831" s="189">
        <f>IF(N831="základní",J831,0)</f>
        <v>0</v>
      </c>
      <c r="BF831" s="189">
        <f>IF(N831="snížená",J831,0)</f>
        <v>0</v>
      </c>
      <c r="BG831" s="189">
        <f>IF(N831="zákl. přenesená",J831,0)</f>
        <v>0</v>
      </c>
      <c r="BH831" s="189">
        <f>IF(N831="sníž. přenesená",J831,0)</f>
        <v>0</v>
      </c>
      <c r="BI831" s="189">
        <f>IF(N831="nulová",J831,0)</f>
        <v>0</v>
      </c>
      <c r="BJ831" s="19" t="s">
        <v>84</v>
      </c>
      <c r="BK831" s="189">
        <f>ROUND(I831*H831,2)</f>
        <v>0</v>
      </c>
      <c r="BL831" s="19" t="s">
        <v>163</v>
      </c>
      <c r="BM831" s="188" t="s">
        <v>2523</v>
      </c>
    </row>
    <row r="832" spans="2:51" s="13" customFormat="1" ht="10">
      <c r="B832" s="190"/>
      <c r="C832" s="191"/>
      <c r="D832" s="192" t="s">
        <v>165</v>
      </c>
      <c r="E832" s="193" t="s">
        <v>19</v>
      </c>
      <c r="F832" s="194" t="s">
        <v>2136</v>
      </c>
      <c r="G832" s="191"/>
      <c r="H832" s="193" t="s">
        <v>19</v>
      </c>
      <c r="I832" s="195"/>
      <c r="J832" s="191"/>
      <c r="K832" s="191"/>
      <c r="L832" s="196"/>
      <c r="M832" s="197"/>
      <c r="N832" s="198"/>
      <c r="O832" s="198"/>
      <c r="P832" s="198"/>
      <c r="Q832" s="198"/>
      <c r="R832" s="198"/>
      <c r="S832" s="198"/>
      <c r="T832" s="199"/>
      <c r="AT832" s="200" t="s">
        <v>165</v>
      </c>
      <c r="AU832" s="200" t="s">
        <v>86</v>
      </c>
      <c r="AV832" s="13" t="s">
        <v>84</v>
      </c>
      <c r="AW832" s="13" t="s">
        <v>37</v>
      </c>
      <c r="AX832" s="13" t="s">
        <v>76</v>
      </c>
      <c r="AY832" s="200" t="s">
        <v>157</v>
      </c>
    </row>
    <row r="833" spans="2:51" s="14" customFormat="1" ht="10">
      <c r="B833" s="201"/>
      <c r="C833" s="202"/>
      <c r="D833" s="192" t="s">
        <v>165</v>
      </c>
      <c r="E833" s="203" t="s">
        <v>19</v>
      </c>
      <c r="F833" s="204" t="s">
        <v>558</v>
      </c>
      <c r="G833" s="202"/>
      <c r="H833" s="205">
        <v>40</v>
      </c>
      <c r="I833" s="206"/>
      <c r="J833" s="202"/>
      <c r="K833" s="202"/>
      <c r="L833" s="207"/>
      <c r="M833" s="208"/>
      <c r="N833" s="209"/>
      <c r="O833" s="209"/>
      <c r="P833" s="209"/>
      <c r="Q833" s="209"/>
      <c r="R833" s="209"/>
      <c r="S833" s="209"/>
      <c r="T833" s="210"/>
      <c r="AT833" s="211" t="s">
        <v>165</v>
      </c>
      <c r="AU833" s="211" t="s">
        <v>86</v>
      </c>
      <c r="AV833" s="14" t="s">
        <v>86</v>
      </c>
      <c r="AW833" s="14" t="s">
        <v>37</v>
      </c>
      <c r="AX833" s="14" t="s">
        <v>84</v>
      </c>
      <c r="AY833" s="211" t="s">
        <v>157</v>
      </c>
    </row>
    <row r="834" spans="1:65" s="2" customFormat="1" ht="14.4" customHeight="1">
      <c r="A834" s="36"/>
      <c r="B834" s="37"/>
      <c r="C834" s="239" t="s">
        <v>1447</v>
      </c>
      <c r="D834" s="239" t="s">
        <v>311</v>
      </c>
      <c r="E834" s="240" t="s">
        <v>2524</v>
      </c>
      <c r="F834" s="241" t="s">
        <v>2525</v>
      </c>
      <c r="G834" s="242" t="s">
        <v>162</v>
      </c>
      <c r="H834" s="243">
        <v>58</v>
      </c>
      <c r="I834" s="244"/>
      <c r="J834" s="245">
        <f>ROUND(I834*H834,2)</f>
        <v>0</v>
      </c>
      <c r="K834" s="246"/>
      <c r="L834" s="247"/>
      <c r="M834" s="248" t="s">
        <v>19</v>
      </c>
      <c r="N834" s="249" t="s">
        <v>47</v>
      </c>
      <c r="O834" s="66"/>
      <c r="P834" s="186">
        <f>O834*H834</f>
        <v>0</v>
      </c>
      <c r="Q834" s="186">
        <v>0</v>
      </c>
      <c r="R834" s="186">
        <f>Q834*H834</f>
        <v>0</v>
      </c>
      <c r="S834" s="186">
        <v>0</v>
      </c>
      <c r="T834" s="187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88" t="s">
        <v>211</v>
      </c>
      <c r="AT834" s="188" t="s">
        <v>311</v>
      </c>
      <c r="AU834" s="188" t="s">
        <v>86</v>
      </c>
      <c r="AY834" s="19" t="s">
        <v>157</v>
      </c>
      <c r="BE834" s="189">
        <f>IF(N834="základní",J834,0)</f>
        <v>0</v>
      </c>
      <c r="BF834" s="189">
        <f>IF(N834="snížená",J834,0)</f>
        <v>0</v>
      </c>
      <c r="BG834" s="189">
        <f>IF(N834="zákl. přenesená",J834,0)</f>
        <v>0</v>
      </c>
      <c r="BH834" s="189">
        <f>IF(N834="sníž. přenesená",J834,0)</f>
        <v>0</v>
      </c>
      <c r="BI834" s="189">
        <f>IF(N834="nulová",J834,0)</f>
        <v>0</v>
      </c>
      <c r="BJ834" s="19" t="s">
        <v>84</v>
      </c>
      <c r="BK834" s="189">
        <f>ROUND(I834*H834,2)</f>
        <v>0</v>
      </c>
      <c r="BL834" s="19" t="s">
        <v>163</v>
      </c>
      <c r="BM834" s="188" t="s">
        <v>2526</v>
      </c>
    </row>
    <row r="835" spans="2:51" s="13" customFormat="1" ht="10">
      <c r="B835" s="190"/>
      <c r="C835" s="191"/>
      <c r="D835" s="192" t="s">
        <v>165</v>
      </c>
      <c r="E835" s="193" t="s">
        <v>19</v>
      </c>
      <c r="F835" s="194" t="s">
        <v>2136</v>
      </c>
      <c r="G835" s="191"/>
      <c r="H835" s="193" t="s">
        <v>19</v>
      </c>
      <c r="I835" s="195"/>
      <c r="J835" s="191"/>
      <c r="K835" s="191"/>
      <c r="L835" s="196"/>
      <c r="M835" s="197"/>
      <c r="N835" s="198"/>
      <c r="O835" s="198"/>
      <c r="P835" s="198"/>
      <c r="Q835" s="198"/>
      <c r="R835" s="198"/>
      <c r="S835" s="198"/>
      <c r="T835" s="199"/>
      <c r="AT835" s="200" t="s">
        <v>165</v>
      </c>
      <c r="AU835" s="200" t="s">
        <v>86</v>
      </c>
      <c r="AV835" s="13" t="s">
        <v>84</v>
      </c>
      <c r="AW835" s="13" t="s">
        <v>37</v>
      </c>
      <c r="AX835" s="13" t="s">
        <v>76</v>
      </c>
      <c r="AY835" s="200" t="s">
        <v>157</v>
      </c>
    </row>
    <row r="836" spans="2:51" s="14" customFormat="1" ht="10">
      <c r="B836" s="201"/>
      <c r="C836" s="202"/>
      <c r="D836" s="192" t="s">
        <v>165</v>
      </c>
      <c r="E836" s="203" t="s">
        <v>19</v>
      </c>
      <c r="F836" s="204" t="s">
        <v>689</v>
      </c>
      <c r="G836" s="202"/>
      <c r="H836" s="205">
        <v>58</v>
      </c>
      <c r="I836" s="206"/>
      <c r="J836" s="202"/>
      <c r="K836" s="202"/>
      <c r="L836" s="207"/>
      <c r="M836" s="208"/>
      <c r="N836" s="209"/>
      <c r="O836" s="209"/>
      <c r="P836" s="209"/>
      <c r="Q836" s="209"/>
      <c r="R836" s="209"/>
      <c r="S836" s="209"/>
      <c r="T836" s="210"/>
      <c r="AT836" s="211" t="s">
        <v>165</v>
      </c>
      <c r="AU836" s="211" t="s">
        <v>86</v>
      </c>
      <c r="AV836" s="14" t="s">
        <v>86</v>
      </c>
      <c r="AW836" s="14" t="s">
        <v>37</v>
      </c>
      <c r="AX836" s="14" t="s">
        <v>84</v>
      </c>
      <c r="AY836" s="211" t="s">
        <v>157</v>
      </c>
    </row>
    <row r="837" spans="1:65" s="2" customFormat="1" ht="14.4" customHeight="1">
      <c r="A837" s="36"/>
      <c r="B837" s="37"/>
      <c r="C837" s="239" t="s">
        <v>1453</v>
      </c>
      <c r="D837" s="239" t="s">
        <v>311</v>
      </c>
      <c r="E837" s="240" t="s">
        <v>2527</v>
      </c>
      <c r="F837" s="241" t="s">
        <v>2528</v>
      </c>
      <c r="G837" s="242" t="s">
        <v>162</v>
      </c>
      <c r="H837" s="243">
        <v>1</v>
      </c>
      <c r="I837" s="244"/>
      <c r="J837" s="245">
        <f>ROUND(I837*H837,2)</f>
        <v>0</v>
      </c>
      <c r="K837" s="246"/>
      <c r="L837" s="247"/>
      <c r="M837" s="248" t="s">
        <v>19</v>
      </c>
      <c r="N837" s="249" t="s">
        <v>47</v>
      </c>
      <c r="O837" s="66"/>
      <c r="P837" s="186">
        <f>O837*H837</f>
        <v>0</v>
      </c>
      <c r="Q837" s="186">
        <v>0</v>
      </c>
      <c r="R837" s="186">
        <f>Q837*H837</f>
        <v>0</v>
      </c>
      <c r="S837" s="186">
        <v>0</v>
      </c>
      <c r="T837" s="187">
        <f>S837*H837</f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188" t="s">
        <v>211</v>
      </c>
      <c r="AT837" s="188" t="s">
        <v>311</v>
      </c>
      <c r="AU837" s="188" t="s">
        <v>86</v>
      </c>
      <c r="AY837" s="19" t="s">
        <v>157</v>
      </c>
      <c r="BE837" s="189">
        <f>IF(N837="základní",J837,0)</f>
        <v>0</v>
      </c>
      <c r="BF837" s="189">
        <f>IF(N837="snížená",J837,0)</f>
        <v>0</v>
      </c>
      <c r="BG837" s="189">
        <f>IF(N837="zákl. přenesená",J837,0)</f>
        <v>0</v>
      </c>
      <c r="BH837" s="189">
        <f>IF(N837="sníž. přenesená",J837,0)</f>
        <v>0</v>
      </c>
      <c r="BI837" s="189">
        <f>IF(N837="nulová",J837,0)</f>
        <v>0</v>
      </c>
      <c r="BJ837" s="19" t="s">
        <v>84</v>
      </c>
      <c r="BK837" s="189">
        <f>ROUND(I837*H837,2)</f>
        <v>0</v>
      </c>
      <c r="BL837" s="19" t="s">
        <v>163</v>
      </c>
      <c r="BM837" s="188" t="s">
        <v>2529</v>
      </c>
    </row>
    <row r="838" spans="2:51" s="13" customFormat="1" ht="10">
      <c r="B838" s="190"/>
      <c r="C838" s="191"/>
      <c r="D838" s="192" t="s">
        <v>165</v>
      </c>
      <c r="E838" s="193" t="s">
        <v>19</v>
      </c>
      <c r="F838" s="194" t="s">
        <v>2136</v>
      </c>
      <c r="G838" s="191"/>
      <c r="H838" s="193" t="s">
        <v>19</v>
      </c>
      <c r="I838" s="195"/>
      <c r="J838" s="191"/>
      <c r="K838" s="191"/>
      <c r="L838" s="196"/>
      <c r="M838" s="197"/>
      <c r="N838" s="198"/>
      <c r="O838" s="198"/>
      <c r="P838" s="198"/>
      <c r="Q838" s="198"/>
      <c r="R838" s="198"/>
      <c r="S838" s="198"/>
      <c r="T838" s="199"/>
      <c r="AT838" s="200" t="s">
        <v>165</v>
      </c>
      <c r="AU838" s="200" t="s">
        <v>86</v>
      </c>
      <c r="AV838" s="13" t="s">
        <v>84</v>
      </c>
      <c r="AW838" s="13" t="s">
        <v>37</v>
      </c>
      <c r="AX838" s="13" t="s">
        <v>76</v>
      </c>
      <c r="AY838" s="200" t="s">
        <v>157</v>
      </c>
    </row>
    <row r="839" spans="2:51" s="14" customFormat="1" ht="10">
      <c r="B839" s="201"/>
      <c r="C839" s="202"/>
      <c r="D839" s="192" t="s">
        <v>165</v>
      </c>
      <c r="E839" s="203" t="s">
        <v>19</v>
      </c>
      <c r="F839" s="204" t="s">
        <v>84</v>
      </c>
      <c r="G839" s="202"/>
      <c r="H839" s="205">
        <v>1</v>
      </c>
      <c r="I839" s="206"/>
      <c r="J839" s="202"/>
      <c r="K839" s="202"/>
      <c r="L839" s="207"/>
      <c r="M839" s="208"/>
      <c r="N839" s="209"/>
      <c r="O839" s="209"/>
      <c r="P839" s="209"/>
      <c r="Q839" s="209"/>
      <c r="R839" s="209"/>
      <c r="S839" s="209"/>
      <c r="T839" s="210"/>
      <c r="AT839" s="211" t="s">
        <v>165</v>
      </c>
      <c r="AU839" s="211" t="s">
        <v>86</v>
      </c>
      <c r="AV839" s="14" t="s">
        <v>86</v>
      </c>
      <c r="AW839" s="14" t="s">
        <v>37</v>
      </c>
      <c r="AX839" s="14" t="s">
        <v>84</v>
      </c>
      <c r="AY839" s="211" t="s">
        <v>157</v>
      </c>
    </row>
    <row r="840" spans="1:65" s="2" customFormat="1" ht="14.4" customHeight="1">
      <c r="A840" s="36"/>
      <c r="B840" s="37"/>
      <c r="C840" s="239" t="s">
        <v>1460</v>
      </c>
      <c r="D840" s="239" t="s">
        <v>311</v>
      </c>
      <c r="E840" s="240" t="s">
        <v>2530</v>
      </c>
      <c r="F840" s="241" t="s">
        <v>2531</v>
      </c>
      <c r="G840" s="242" t="s">
        <v>162</v>
      </c>
      <c r="H840" s="243">
        <v>3</v>
      </c>
      <c r="I840" s="244"/>
      <c r="J840" s="245">
        <f>ROUND(I840*H840,2)</f>
        <v>0</v>
      </c>
      <c r="K840" s="246"/>
      <c r="L840" s="247"/>
      <c r="M840" s="248" t="s">
        <v>19</v>
      </c>
      <c r="N840" s="249" t="s">
        <v>47</v>
      </c>
      <c r="O840" s="66"/>
      <c r="P840" s="186">
        <f>O840*H840</f>
        <v>0</v>
      </c>
      <c r="Q840" s="186">
        <v>0</v>
      </c>
      <c r="R840" s="186">
        <f>Q840*H840</f>
        <v>0</v>
      </c>
      <c r="S840" s="186">
        <v>0</v>
      </c>
      <c r="T840" s="187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8" t="s">
        <v>211</v>
      </c>
      <c r="AT840" s="188" t="s">
        <v>311</v>
      </c>
      <c r="AU840" s="188" t="s">
        <v>86</v>
      </c>
      <c r="AY840" s="19" t="s">
        <v>157</v>
      </c>
      <c r="BE840" s="189">
        <f>IF(N840="základní",J840,0)</f>
        <v>0</v>
      </c>
      <c r="BF840" s="189">
        <f>IF(N840="snížená",J840,0)</f>
        <v>0</v>
      </c>
      <c r="BG840" s="189">
        <f>IF(N840="zákl. přenesená",J840,0)</f>
        <v>0</v>
      </c>
      <c r="BH840" s="189">
        <f>IF(N840="sníž. přenesená",J840,0)</f>
        <v>0</v>
      </c>
      <c r="BI840" s="189">
        <f>IF(N840="nulová",J840,0)</f>
        <v>0</v>
      </c>
      <c r="BJ840" s="19" t="s">
        <v>84</v>
      </c>
      <c r="BK840" s="189">
        <f>ROUND(I840*H840,2)</f>
        <v>0</v>
      </c>
      <c r="BL840" s="19" t="s">
        <v>163</v>
      </c>
      <c r="BM840" s="188" t="s">
        <v>2532</v>
      </c>
    </row>
    <row r="841" spans="2:51" s="13" customFormat="1" ht="10">
      <c r="B841" s="190"/>
      <c r="C841" s="191"/>
      <c r="D841" s="192" t="s">
        <v>165</v>
      </c>
      <c r="E841" s="193" t="s">
        <v>19</v>
      </c>
      <c r="F841" s="194" t="s">
        <v>2136</v>
      </c>
      <c r="G841" s="191"/>
      <c r="H841" s="193" t="s">
        <v>19</v>
      </c>
      <c r="I841" s="195"/>
      <c r="J841" s="191"/>
      <c r="K841" s="191"/>
      <c r="L841" s="196"/>
      <c r="M841" s="197"/>
      <c r="N841" s="198"/>
      <c r="O841" s="198"/>
      <c r="P841" s="198"/>
      <c r="Q841" s="198"/>
      <c r="R841" s="198"/>
      <c r="S841" s="198"/>
      <c r="T841" s="199"/>
      <c r="AT841" s="200" t="s">
        <v>165</v>
      </c>
      <c r="AU841" s="200" t="s">
        <v>86</v>
      </c>
      <c r="AV841" s="13" t="s">
        <v>84</v>
      </c>
      <c r="AW841" s="13" t="s">
        <v>37</v>
      </c>
      <c r="AX841" s="13" t="s">
        <v>76</v>
      </c>
      <c r="AY841" s="200" t="s">
        <v>157</v>
      </c>
    </row>
    <row r="842" spans="2:51" s="14" customFormat="1" ht="10">
      <c r="B842" s="201"/>
      <c r="C842" s="202"/>
      <c r="D842" s="192" t="s">
        <v>165</v>
      </c>
      <c r="E842" s="203" t="s">
        <v>19</v>
      </c>
      <c r="F842" s="204" t="s">
        <v>173</v>
      </c>
      <c r="G842" s="202"/>
      <c r="H842" s="205">
        <v>3</v>
      </c>
      <c r="I842" s="206"/>
      <c r="J842" s="202"/>
      <c r="K842" s="202"/>
      <c r="L842" s="207"/>
      <c r="M842" s="208"/>
      <c r="N842" s="209"/>
      <c r="O842" s="209"/>
      <c r="P842" s="209"/>
      <c r="Q842" s="209"/>
      <c r="R842" s="209"/>
      <c r="S842" s="209"/>
      <c r="T842" s="210"/>
      <c r="AT842" s="211" t="s">
        <v>165</v>
      </c>
      <c r="AU842" s="211" t="s">
        <v>86</v>
      </c>
      <c r="AV842" s="14" t="s">
        <v>86</v>
      </c>
      <c r="AW842" s="14" t="s">
        <v>37</v>
      </c>
      <c r="AX842" s="14" t="s">
        <v>84</v>
      </c>
      <c r="AY842" s="211" t="s">
        <v>157</v>
      </c>
    </row>
    <row r="843" spans="1:65" s="2" customFormat="1" ht="14.4" customHeight="1">
      <c r="A843" s="36"/>
      <c r="B843" s="37"/>
      <c r="C843" s="239" t="s">
        <v>1472</v>
      </c>
      <c r="D843" s="239" t="s">
        <v>311</v>
      </c>
      <c r="E843" s="240" t="s">
        <v>2533</v>
      </c>
      <c r="F843" s="241" t="s">
        <v>2534</v>
      </c>
      <c r="G843" s="242" t="s">
        <v>162</v>
      </c>
      <c r="H843" s="243">
        <v>11</v>
      </c>
      <c r="I843" s="244"/>
      <c r="J843" s="245">
        <f>ROUND(I843*H843,2)</f>
        <v>0</v>
      </c>
      <c r="K843" s="246"/>
      <c r="L843" s="247"/>
      <c r="M843" s="248" t="s">
        <v>19</v>
      </c>
      <c r="N843" s="249" t="s">
        <v>47</v>
      </c>
      <c r="O843" s="66"/>
      <c r="P843" s="186">
        <f>O843*H843</f>
        <v>0</v>
      </c>
      <c r="Q843" s="186">
        <v>0</v>
      </c>
      <c r="R843" s="186">
        <f>Q843*H843</f>
        <v>0</v>
      </c>
      <c r="S843" s="186">
        <v>0</v>
      </c>
      <c r="T843" s="187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88" t="s">
        <v>211</v>
      </c>
      <c r="AT843" s="188" t="s">
        <v>311</v>
      </c>
      <c r="AU843" s="188" t="s">
        <v>86</v>
      </c>
      <c r="AY843" s="19" t="s">
        <v>157</v>
      </c>
      <c r="BE843" s="189">
        <f>IF(N843="základní",J843,0)</f>
        <v>0</v>
      </c>
      <c r="BF843" s="189">
        <f>IF(N843="snížená",J843,0)</f>
        <v>0</v>
      </c>
      <c r="BG843" s="189">
        <f>IF(N843="zákl. přenesená",J843,0)</f>
        <v>0</v>
      </c>
      <c r="BH843" s="189">
        <f>IF(N843="sníž. přenesená",J843,0)</f>
        <v>0</v>
      </c>
      <c r="BI843" s="189">
        <f>IF(N843="nulová",J843,0)</f>
        <v>0</v>
      </c>
      <c r="BJ843" s="19" t="s">
        <v>84</v>
      </c>
      <c r="BK843" s="189">
        <f>ROUND(I843*H843,2)</f>
        <v>0</v>
      </c>
      <c r="BL843" s="19" t="s">
        <v>163</v>
      </c>
      <c r="BM843" s="188" t="s">
        <v>2535</v>
      </c>
    </row>
    <row r="844" spans="2:51" s="13" customFormat="1" ht="10">
      <c r="B844" s="190"/>
      <c r="C844" s="191"/>
      <c r="D844" s="192" t="s">
        <v>165</v>
      </c>
      <c r="E844" s="193" t="s">
        <v>19</v>
      </c>
      <c r="F844" s="194" t="s">
        <v>2136</v>
      </c>
      <c r="G844" s="191"/>
      <c r="H844" s="193" t="s">
        <v>19</v>
      </c>
      <c r="I844" s="195"/>
      <c r="J844" s="191"/>
      <c r="K844" s="191"/>
      <c r="L844" s="196"/>
      <c r="M844" s="197"/>
      <c r="N844" s="198"/>
      <c r="O844" s="198"/>
      <c r="P844" s="198"/>
      <c r="Q844" s="198"/>
      <c r="R844" s="198"/>
      <c r="S844" s="198"/>
      <c r="T844" s="199"/>
      <c r="AT844" s="200" t="s">
        <v>165</v>
      </c>
      <c r="AU844" s="200" t="s">
        <v>86</v>
      </c>
      <c r="AV844" s="13" t="s">
        <v>84</v>
      </c>
      <c r="AW844" s="13" t="s">
        <v>37</v>
      </c>
      <c r="AX844" s="13" t="s">
        <v>76</v>
      </c>
      <c r="AY844" s="200" t="s">
        <v>157</v>
      </c>
    </row>
    <row r="845" spans="2:51" s="14" customFormat="1" ht="10">
      <c r="B845" s="201"/>
      <c r="C845" s="202"/>
      <c r="D845" s="192" t="s">
        <v>165</v>
      </c>
      <c r="E845" s="203" t="s">
        <v>19</v>
      </c>
      <c r="F845" s="204" t="s">
        <v>244</v>
      </c>
      <c r="G845" s="202"/>
      <c r="H845" s="205">
        <v>11</v>
      </c>
      <c r="I845" s="206"/>
      <c r="J845" s="202"/>
      <c r="K845" s="202"/>
      <c r="L845" s="207"/>
      <c r="M845" s="208"/>
      <c r="N845" s="209"/>
      <c r="O845" s="209"/>
      <c r="P845" s="209"/>
      <c r="Q845" s="209"/>
      <c r="R845" s="209"/>
      <c r="S845" s="209"/>
      <c r="T845" s="210"/>
      <c r="AT845" s="211" t="s">
        <v>165</v>
      </c>
      <c r="AU845" s="211" t="s">
        <v>86</v>
      </c>
      <c r="AV845" s="14" t="s">
        <v>86</v>
      </c>
      <c r="AW845" s="14" t="s">
        <v>37</v>
      </c>
      <c r="AX845" s="14" t="s">
        <v>84</v>
      </c>
      <c r="AY845" s="211" t="s">
        <v>157</v>
      </c>
    </row>
    <row r="846" spans="1:65" s="2" customFormat="1" ht="14.4" customHeight="1">
      <c r="A846" s="36"/>
      <c r="B846" s="37"/>
      <c r="C846" s="239" t="s">
        <v>1480</v>
      </c>
      <c r="D846" s="239" t="s">
        <v>311</v>
      </c>
      <c r="E846" s="240" t="s">
        <v>2536</v>
      </c>
      <c r="F846" s="241" t="s">
        <v>2537</v>
      </c>
      <c r="G846" s="242" t="s">
        <v>162</v>
      </c>
      <c r="H846" s="243">
        <v>10</v>
      </c>
      <c r="I846" s="244"/>
      <c r="J846" s="245">
        <f>ROUND(I846*H846,2)</f>
        <v>0</v>
      </c>
      <c r="K846" s="246"/>
      <c r="L846" s="247"/>
      <c r="M846" s="248" t="s">
        <v>19</v>
      </c>
      <c r="N846" s="249" t="s">
        <v>47</v>
      </c>
      <c r="O846" s="66"/>
      <c r="P846" s="186">
        <f>O846*H846</f>
        <v>0</v>
      </c>
      <c r="Q846" s="186">
        <v>0</v>
      </c>
      <c r="R846" s="186">
        <f>Q846*H846</f>
        <v>0</v>
      </c>
      <c r="S846" s="186">
        <v>0</v>
      </c>
      <c r="T846" s="187">
        <f>S846*H846</f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188" t="s">
        <v>211</v>
      </c>
      <c r="AT846" s="188" t="s">
        <v>311</v>
      </c>
      <c r="AU846" s="188" t="s">
        <v>86</v>
      </c>
      <c r="AY846" s="19" t="s">
        <v>157</v>
      </c>
      <c r="BE846" s="189">
        <f>IF(N846="základní",J846,0)</f>
        <v>0</v>
      </c>
      <c r="BF846" s="189">
        <f>IF(N846="snížená",J846,0)</f>
        <v>0</v>
      </c>
      <c r="BG846" s="189">
        <f>IF(N846="zákl. přenesená",J846,0)</f>
        <v>0</v>
      </c>
      <c r="BH846" s="189">
        <f>IF(N846="sníž. přenesená",J846,0)</f>
        <v>0</v>
      </c>
      <c r="BI846" s="189">
        <f>IF(N846="nulová",J846,0)</f>
        <v>0</v>
      </c>
      <c r="BJ846" s="19" t="s">
        <v>84</v>
      </c>
      <c r="BK846" s="189">
        <f>ROUND(I846*H846,2)</f>
        <v>0</v>
      </c>
      <c r="BL846" s="19" t="s">
        <v>163</v>
      </c>
      <c r="BM846" s="188" t="s">
        <v>2538</v>
      </c>
    </row>
    <row r="847" spans="2:51" s="13" customFormat="1" ht="10">
      <c r="B847" s="190"/>
      <c r="C847" s="191"/>
      <c r="D847" s="192" t="s">
        <v>165</v>
      </c>
      <c r="E847" s="193" t="s">
        <v>19</v>
      </c>
      <c r="F847" s="194" t="s">
        <v>2136</v>
      </c>
      <c r="G847" s="191"/>
      <c r="H847" s="193" t="s">
        <v>19</v>
      </c>
      <c r="I847" s="195"/>
      <c r="J847" s="191"/>
      <c r="K847" s="191"/>
      <c r="L847" s="196"/>
      <c r="M847" s="197"/>
      <c r="N847" s="198"/>
      <c r="O847" s="198"/>
      <c r="P847" s="198"/>
      <c r="Q847" s="198"/>
      <c r="R847" s="198"/>
      <c r="S847" s="198"/>
      <c r="T847" s="199"/>
      <c r="AT847" s="200" t="s">
        <v>165</v>
      </c>
      <c r="AU847" s="200" t="s">
        <v>86</v>
      </c>
      <c r="AV847" s="13" t="s">
        <v>84</v>
      </c>
      <c r="AW847" s="13" t="s">
        <v>37</v>
      </c>
      <c r="AX847" s="13" t="s">
        <v>76</v>
      </c>
      <c r="AY847" s="200" t="s">
        <v>157</v>
      </c>
    </row>
    <row r="848" spans="2:51" s="14" customFormat="1" ht="10">
      <c r="B848" s="201"/>
      <c r="C848" s="202"/>
      <c r="D848" s="192" t="s">
        <v>165</v>
      </c>
      <c r="E848" s="203" t="s">
        <v>19</v>
      </c>
      <c r="F848" s="204" t="s">
        <v>232</v>
      </c>
      <c r="G848" s="202"/>
      <c r="H848" s="205">
        <v>10</v>
      </c>
      <c r="I848" s="206"/>
      <c r="J848" s="202"/>
      <c r="K848" s="202"/>
      <c r="L848" s="207"/>
      <c r="M848" s="208"/>
      <c r="N848" s="209"/>
      <c r="O848" s="209"/>
      <c r="P848" s="209"/>
      <c r="Q848" s="209"/>
      <c r="R848" s="209"/>
      <c r="S848" s="209"/>
      <c r="T848" s="210"/>
      <c r="AT848" s="211" t="s">
        <v>165</v>
      </c>
      <c r="AU848" s="211" t="s">
        <v>86</v>
      </c>
      <c r="AV848" s="14" t="s">
        <v>86</v>
      </c>
      <c r="AW848" s="14" t="s">
        <v>37</v>
      </c>
      <c r="AX848" s="14" t="s">
        <v>84</v>
      </c>
      <c r="AY848" s="211" t="s">
        <v>157</v>
      </c>
    </row>
    <row r="849" spans="1:65" s="2" customFormat="1" ht="14.4" customHeight="1">
      <c r="A849" s="36"/>
      <c r="B849" s="37"/>
      <c r="C849" s="239" t="s">
        <v>1492</v>
      </c>
      <c r="D849" s="239" t="s">
        <v>311</v>
      </c>
      <c r="E849" s="240" t="s">
        <v>2539</v>
      </c>
      <c r="F849" s="241" t="s">
        <v>2540</v>
      </c>
      <c r="G849" s="242" t="s">
        <v>162</v>
      </c>
      <c r="H849" s="243">
        <v>6</v>
      </c>
      <c r="I849" s="244"/>
      <c r="J849" s="245">
        <f>ROUND(I849*H849,2)</f>
        <v>0</v>
      </c>
      <c r="K849" s="246"/>
      <c r="L849" s="247"/>
      <c r="M849" s="248" t="s">
        <v>19</v>
      </c>
      <c r="N849" s="249" t="s">
        <v>47</v>
      </c>
      <c r="O849" s="66"/>
      <c r="P849" s="186">
        <f>O849*H849</f>
        <v>0</v>
      </c>
      <c r="Q849" s="186">
        <v>0</v>
      </c>
      <c r="R849" s="186">
        <f>Q849*H849</f>
        <v>0</v>
      </c>
      <c r="S849" s="186">
        <v>0</v>
      </c>
      <c r="T849" s="187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188" t="s">
        <v>211</v>
      </c>
      <c r="AT849" s="188" t="s">
        <v>311</v>
      </c>
      <c r="AU849" s="188" t="s">
        <v>86</v>
      </c>
      <c r="AY849" s="19" t="s">
        <v>157</v>
      </c>
      <c r="BE849" s="189">
        <f>IF(N849="základní",J849,0)</f>
        <v>0</v>
      </c>
      <c r="BF849" s="189">
        <f>IF(N849="snížená",J849,0)</f>
        <v>0</v>
      </c>
      <c r="BG849" s="189">
        <f>IF(N849="zákl. přenesená",J849,0)</f>
        <v>0</v>
      </c>
      <c r="BH849" s="189">
        <f>IF(N849="sníž. přenesená",J849,0)</f>
        <v>0</v>
      </c>
      <c r="BI849" s="189">
        <f>IF(N849="nulová",J849,0)</f>
        <v>0</v>
      </c>
      <c r="BJ849" s="19" t="s">
        <v>84</v>
      </c>
      <c r="BK849" s="189">
        <f>ROUND(I849*H849,2)</f>
        <v>0</v>
      </c>
      <c r="BL849" s="19" t="s">
        <v>163</v>
      </c>
      <c r="BM849" s="188" t="s">
        <v>2541</v>
      </c>
    </row>
    <row r="850" spans="2:51" s="13" customFormat="1" ht="10">
      <c r="B850" s="190"/>
      <c r="C850" s="191"/>
      <c r="D850" s="192" t="s">
        <v>165</v>
      </c>
      <c r="E850" s="193" t="s">
        <v>19</v>
      </c>
      <c r="F850" s="194" t="s">
        <v>2136</v>
      </c>
      <c r="G850" s="191"/>
      <c r="H850" s="193" t="s">
        <v>19</v>
      </c>
      <c r="I850" s="195"/>
      <c r="J850" s="191"/>
      <c r="K850" s="191"/>
      <c r="L850" s="196"/>
      <c r="M850" s="197"/>
      <c r="N850" s="198"/>
      <c r="O850" s="198"/>
      <c r="P850" s="198"/>
      <c r="Q850" s="198"/>
      <c r="R850" s="198"/>
      <c r="S850" s="198"/>
      <c r="T850" s="199"/>
      <c r="AT850" s="200" t="s">
        <v>165</v>
      </c>
      <c r="AU850" s="200" t="s">
        <v>86</v>
      </c>
      <c r="AV850" s="13" t="s">
        <v>84</v>
      </c>
      <c r="AW850" s="13" t="s">
        <v>37</v>
      </c>
      <c r="AX850" s="13" t="s">
        <v>76</v>
      </c>
      <c r="AY850" s="200" t="s">
        <v>157</v>
      </c>
    </row>
    <row r="851" spans="2:51" s="14" customFormat="1" ht="10">
      <c r="B851" s="201"/>
      <c r="C851" s="202"/>
      <c r="D851" s="192" t="s">
        <v>165</v>
      </c>
      <c r="E851" s="203" t="s">
        <v>19</v>
      </c>
      <c r="F851" s="204" t="s">
        <v>196</v>
      </c>
      <c r="G851" s="202"/>
      <c r="H851" s="205">
        <v>6</v>
      </c>
      <c r="I851" s="206"/>
      <c r="J851" s="202"/>
      <c r="K851" s="202"/>
      <c r="L851" s="207"/>
      <c r="M851" s="208"/>
      <c r="N851" s="209"/>
      <c r="O851" s="209"/>
      <c r="P851" s="209"/>
      <c r="Q851" s="209"/>
      <c r="R851" s="209"/>
      <c r="S851" s="209"/>
      <c r="T851" s="210"/>
      <c r="AT851" s="211" t="s">
        <v>165</v>
      </c>
      <c r="AU851" s="211" t="s">
        <v>86</v>
      </c>
      <c r="AV851" s="14" t="s">
        <v>86</v>
      </c>
      <c r="AW851" s="14" t="s">
        <v>37</v>
      </c>
      <c r="AX851" s="14" t="s">
        <v>84</v>
      </c>
      <c r="AY851" s="211" t="s">
        <v>157</v>
      </c>
    </row>
    <row r="852" spans="1:65" s="2" customFormat="1" ht="14.4" customHeight="1">
      <c r="A852" s="36"/>
      <c r="B852" s="37"/>
      <c r="C852" s="239" t="s">
        <v>1502</v>
      </c>
      <c r="D852" s="239" t="s">
        <v>311</v>
      </c>
      <c r="E852" s="240" t="s">
        <v>2542</v>
      </c>
      <c r="F852" s="241" t="s">
        <v>2543</v>
      </c>
      <c r="G852" s="242" t="s">
        <v>162</v>
      </c>
      <c r="H852" s="243">
        <v>12</v>
      </c>
      <c r="I852" s="244"/>
      <c r="J852" s="245">
        <f>ROUND(I852*H852,2)</f>
        <v>0</v>
      </c>
      <c r="K852" s="246"/>
      <c r="L852" s="247"/>
      <c r="M852" s="248" t="s">
        <v>19</v>
      </c>
      <c r="N852" s="249" t="s">
        <v>47</v>
      </c>
      <c r="O852" s="66"/>
      <c r="P852" s="186">
        <f>O852*H852</f>
        <v>0</v>
      </c>
      <c r="Q852" s="186">
        <v>0</v>
      </c>
      <c r="R852" s="186">
        <f>Q852*H852</f>
        <v>0</v>
      </c>
      <c r="S852" s="186">
        <v>0</v>
      </c>
      <c r="T852" s="187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88" t="s">
        <v>211</v>
      </c>
      <c r="AT852" s="188" t="s">
        <v>311</v>
      </c>
      <c r="AU852" s="188" t="s">
        <v>86</v>
      </c>
      <c r="AY852" s="19" t="s">
        <v>157</v>
      </c>
      <c r="BE852" s="189">
        <f>IF(N852="základní",J852,0)</f>
        <v>0</v>
      </c>
      <c r="BF852" s="189">
        <f>IF(N852="snížená",J852,0)</f>
        <v>0</v>
      </c>
      <c r="BG852" s="189">
        <f>IF(N852="zákl. přenesená",J852,0)</f>
        <v>0</v>
      </c>
      <c r="BH852" s="189">
        <f>IF(N852="sníž. přenesená",J852,0)</f>
        <v>0</v>
      </c>
      <c r="BI852" s="189">
        <f>IF(N852="nulová",J852,0)</f>
        <v>0</v>
      </c>
      <c r="BJ852" s="19" t="s">
        <v>84</v>
      </c>
      <c r="BK852" s="189">
        <f>ROUND(I852*H852,2)</f>
        <v>0</v>
      </c>
      <c r="BL852" s="19" t="s">
        <v>163</v>
      </c>
      <c r="BM852" s="188" t="s">
        <v>2544</v>
      </c>
    </row>
    <row r="853" spans="2:51" s="13" customFormat="1" ht="10">
      <c r="B853" s="190"/>
      <c r="C853" s="191"/>
      <c r="D853" s="192" t="s">
        <v>165</v>
      </c>
      <c r="E853" s="193" t="s">
        <v>19</v>
      </c>
      <c r="F853" s="194" t="s">
        <v>2136</v>
      </c>
      <c r="G853" s="191"/>
      <c r="H853" s="193" t="s">
        <v>19</v>
      </c>
      <c r="I853" s="195"/>
      <c r="J853" s="191"/>
      <c r="K853" s="191"/>
      <c r="L853" s="196"/>
      <c r="M853" s="197"/>
      <c r="N853" s="198"/>
      <c r="O853" s="198"/>
      <c r="P853" s="198"/>
      <c r="Q853" s="198"/>
      <c r="R853" s="198"/>
      <c r="S853" s="198"/>
      <c r="T853" s="199"/>
      <c r="AT853" s="200" t="s">
        <v>165</v>
      </c>
      <c r="AU853" s="200" t="s">
        <v>86</v>
      </c>
      <c r="AV853" s="13" t="s">
        <v>84</v>
      </c>
      <c r="AW853" s="13" t="s">
        <v>37</v>
      </c>
      <c r="AX853" s="13" t="s">
        <v>76</v>
      </c>
      <c r="AY853" s="200" t="s">
        <v>157</v>
      </c>
    </row>
    <row r="854" spans="2:51" s="14" customFormat="1" ht="10">
      <c r="B854" s="201"/>
      <c r="C854" s="202"/>
      <c r="D854" s="192" t="s">
        <v>165</v>
      </c>
      <c r="E854" s="203" t="s">
        <v>19</v>
      </c>
      <c r="F854" s="204" t="s">
        <v>251</v>
      </c>
      <c r="G854" s="202"/>
      <c r="H854" s="205">
        <v>12</v>
      </c>
      <c r="I854" s="206"/>
      <c r="J854" s="202"/>
      <c r="K854" s="202"/>
      <c r="L854" s="207"/>
      <c r="M854" s="208"/>
      <c r="N854" s="209"/>
      <c r="O854" s="209"/>
      <c r="P854" s="209"/>
      <c r="Q854" s="209"/>
      <c r="R854" s="209"/>
      <c r="S854" s="209"/>
      <c r="T854" s="210"/>
      <c r="AT854" s="211" t="s">
        <v>165</v>
      </c>
      <c r="AU854" s="211" t="s">
        <v>86</v>
      </c>
      <c r="AV854" s="14" t="s">
        <v>86</v>
      </c>
      <c r="AW854" s="14" t="s">
        <v>37</v>
      </c>
      <c r="AX854" s="14" t="s">
        <v>84</v>
      </c>
      <c r="AY854" s="211" t="s">
        <v>157</v>
      </c>
    </row>
    <row r="855" spans="1:65" s="2" customFormat="1" ht="14.4" customHeight="1">
      <c r="A855" s="36"/>
      <c r="B855" s="37"/>
      <c r="C855" s="239" t="s">
        <v>1508</v>
      </c>
      <c r="D855" s="239" t="s">
        <v>311</v>
      </c>
      <c r="E855" s="240" t="s">
        <v>2545</v>
      </c>
      <c r="F855" s="241" t="s">
        <v>2546</v>
      </c>
      <c r="G855" s="242" t="s">
        <v>162</v>
      </c>
      <c r="H855" s="243">
        <v>45</v>
      </c>
      <c r="I855" s="244"/>
      <c r="J855" s="245">
        <f>ROUND(I855*H855,2)</f>
        <v>0</v>
      </c>
      <c r="K855" s="246"/>
      <c r="L855" s="247"/>
      <c r="M855" s="248" t="s">
        <v>19</v>
      </c>
      <c r="N855" s="249" t="s">
        <v>47</v>
      </c>
      <c r="O855" s="66"/>
      <c r="P855" s="186">
        <f>O855*H855</f>
        <v>0</v>
      </c>
      <c r="Q855" s="186">
        <v>0</v>
      </c>
      <c r="R855" s="186">
        <f>Q855*H855</f>
        <v>0</v>
      </c>
      <c r="S855" s="186">
        <v>0</v>
      </c>
      <c r="T855" s="187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188" t="s">
        <v>211</v>
      </c>
      <c r="AT855" s="188" t="s">
        <v>311</v>
      </c>
      <c r="AU855" s="188" t="s">
        <v>86</v>
      </c>
      <c r="AY855" s="19" t="s">
        <v>157</v>
      </c>
      <c r="BE855" s="189">
        <f>IF(N855="základní",J855,0)</f>
        <v>0</v>
      </c>
      <c r="BF855" s="189">
        <f>IF(N855="snížená",J855,0)</f>
        <v>0</v>
      </c>
      <c r="BG855" s="189">
        <f>IF(N855="zákl. přenesená",J855,0)</f>
        <v>0</v>
      </c>
      <c r="BH855" s="189">
        <f>IF(N855="sníž. přenesená",J855,0)</f>
        <v>0</v>
      </c>
      <c r="BI855" s="189">
        <f>IF(N855="nulová",J855,0)</f>
        <v>0</v>
      </c>
      <c r="BJ855" s="19" t="s">
        <v>84</v>
      </c>
      <c r="BK855" s="189">
        <f>ROUND(I855*H855,2)</f>
        <v>0</v>
      </c>
      <c r="BL855" s="19" t="s">
        <v>163</v>
      </c>
      <c r="BM855" s="188" t="s">
        <v>2547</v>
      </c>
    </row>
    <row r="856" spans="2:51" s="13" customFormat="1" ht="10">
      <c r="B856" s="190"/>
      <c r="C856" s="191"/>
      <c r="D856" s="192" t="s">
        <v>165</v>
      </c>
      <c r="E856" s="193" t="s">
        <v>19</v>
      </c>
      <c r="F856" s="194" t="s">
        <v>2136</v>
      </c>
      <c r="G856" s="191"/>
      <c r="H856" s="193" t="s">
        <v>19</v>
      </c>
      <c r="I856" s="195"/>
      <c r="J856" s="191"/>
      <c r="K856" s="191"/>
      <c r="L856" s="196"/>
      <c r="M856" s="197"/>
      <c r="N856" s="198"/>
      <c r="O856" s="198"/>
      <c r="P856" s="198"/>
      <c r="Q856" s="198"/>
      <c r="R856" s="198"/>
      <c r="S856" s="198"/>
      <c r="T856" s="199"/>
      <c r="AT856" s="200" t="s">
        <v>165</v>
      </c>
      <c r="AU856" s="200" t="s">
        <v>86</v>
      </c>
      <c r="AV856" s="13" t="s">
        <v>84</v>
      </c>
      <c r="AW856" s="13" t="s">
        <v>37</v>
      </c>
      <c r="AX856" s="13" t="s">
        <v>76</v>
      </c>
      <c r="AY856" s="200" t="s">
        <v>157</v>
      </c>
    </row>
    <row r="857" spans="2:51" s="14" customFormat="1" ht="10">
      <c r="B857" s="201"/>
      <c r="C857" s="202"/>
      <c r="D857" s="192" t="s">
        <v>165</v>
      </c>
      <c r="E857" s="203" t="s">
        <v>19</v>
      </c>
      <c r="F857" s="204" t="s">
        <v>602</v>
      </c>
      <c r="G857" s="202"/>
      <c r="H857" s="205">
        <v>45</v>
      </c>
      <c r="I857" s="206"/>
      <c r="J857" s="202"/>
      <c r="K857" s="202"/>
      <c r="L857" s="207"/>
      <c r="M857" s="208"/>
      <c r="N857" s="209"/>
      <c r="O857" s="209"/>
      <c r="P857" s="209"/>
      <c r="Q857" s="209"/>
      <c r="R857" s="209"/>
      <c r="S857" s="209"/>
      <c r="T857" s="210"/>
      <c r="AT857" s="211" t="s">
        <v>165</v>
      </c>
      <c r="AU857" s="211" t="s">
        <v>86</v>
      </c>
      <c r="AV857" s="14" t="s">
        <v>86</v>
      </c>
      <c r="AW857" s="14" t="s">
        <v>37</v>
      </c>
      <c r="AX857" s="14" t="s">
        <v>84</v>
      </c>
      <c r="AY857" s="211" t="s">
        <v>157</v>
      </c>
    </row>
    <row r="858" spans="1:65" s="2" customFormat="1" ht="14.4" customHeight="1">
      <c r="A858" s="36"/>
      <c r="B858" s="37"/>
      <c r="C858" s="239" t="s">
        <v>1515</v>
      </c>
      <c r="D858" s="239" t="s">
        <v>311</v>
      </c>
      <c r="E858" s="240" t="s">
        <v>2548</v>
      </c>
      <c r="F858" s="241" t="s">
        <v>2549</v>
      </c>
      <c r="G858" s="242" t="s">
        <v>162</v>
      </c>
      <c r="H858" s="243">
        <v>58</v>
      </c>
      <c r="I858" s="244"/>
      <c r="J858" s="245">
        <f>ROUND(I858*H858,2)</f>
        <v>0</v>
      </c>
      <c r="K858" s="246"/>
      <c r="L858" s="247"/>
      <c r="M858" s="248" t="s">
        <v>19</v>
      </c>
      <c r="N858" s="249" t="s">
        <v>47</v>
      </c>
      <c r="O858" s="66"/>
      <c r="P858" s="186">
        <f>O858*H858</f>
        <v>0</v>
      </c>
      <c r="Q858" s="186">
        <v>0</v>
      </c>
      <c r="R858" s="186">
        <f>Q858*H858</f>
        <v>0</v>
      </c>
      <c r="S858" s="186">
        <v>0</v>
      </c>
      <c r="T858" s="187">
        <f>S858*H858</f>
        <v>0</v>
      </c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R858" s="188" t="s">
        <v>211</v>
      </c>
      <c r="AT858" s="188" t="s">
        <v>311</v>
      </c>
      <c r="AU858" s="188" t="s">
        <v>86</v>
      </c>
      <c r="AY858" s="19" t="s">
        <v>157</v>
      </c>
      <c r="BE858" s="189">
        <f>IF(N858="základní",J858,0)</f>
        <v>0</v>
      </c>
      <c r="BF858" s="189">
        <f>IF(N858="snížená",J858,0)</f>
        <v>0</v>
      </c>
      <c r="BG858" s="189">
        <f>IF(N858="zákl. přenesená",J858,0)</f>
        <v>0</v>
      </c>
      <c r="BH858" s="189">
        <f>IF(N858="sníž. přenesená",J858,0)</f>
        <v>0</v>
      </c>
      <c r="BI858" s="189">
        <f>IF(N858="nulová",J858,0)</f>
        <v>0</v>
      </c>
      <c r="BJ858" s="19" t="s">
        <v>84</v>
      </c>
      <c r="BK858" s="189">
        <f>ROUND(I858*H858,2)</f>
        <v>0</v>
      </c>
      <c r="BL858" s="19" t="s">
        <v>163</v>
      </c>
      <c r="BM858" s="188" t="s">
        <v>2550</v>
      </c>
    </row>
    <row r="859" spans="2:51" s="13" customFormat="1" ht="10">
      <c r="B859" s="190"/>
      <c r="C859" s="191"/>
      <c r="D859" s="192" t="s">
        <v>165</v>
      </c>
      <c r="E859" s="193" t="s">
        <v>19</v>
      </c>
      <c r="F859" s="194" t="s">
        <v>2136</v>
      </c>
      <c r="G859" s="191"/>
      <c r="H859" s="193" t="s">
        <v>19</v>
      </c>
      <c r="I859" s="195"/>
      <c r="J859" s="191"/>
      <c r="K859" s="191"/>
      <c r="L859" s="196"/>
      <c r="M859" s="197"/>
      <c r="N859" s="198"/>
      <c r="O859" s="198"/>
      <c r="P859" s="198"/>
      <c r="Q859" s="198"/>
      <c r="R859" s="198"/>
      <c r="S859" s="198"/>
      <c r="T859" s="199"/>
      <c r="AT859" s="200" t="s">
        <v>165</v>
      </c>
      <c r="AU859" s="200" t="s">
        <v>86</v>
      </c>
      <c r="AV859" s="13" t="s">
        <v>84</v>
      </c>
      <c r="AW859" s="13" t="s">
        <v>37</v>
      </c>
      <c r="AX859" s="13" t="s">
        <v>76</v>
      </c>
      <c r="AY859" s="200" t="s">
        <v>157</v>
      </c>
    </row>
    <row r="860" spans="2:51" s="14" customFormat="1" ht="10">
      <c r="B860" s="201"/>
      <c r="C860" s="202"/>
      <c r="D860" s="192" t="s">
        <v>165</v>
      </c>
      <c r="E860" s="203" t="s">
        <v>19</v>
      </c>
      <c r="F860" s="204" t="s">
        <v>689</v>
      </c>
      <c r="G860" s="202"/>
      <c r="H860" s="205">
        <v>58</v>
      </c>
      <c r="I860" s="206"/>
      <c r="J860" s="202"/>
      <c r="K860" s="202"/>
      <c r="L860" s="207"/>
      <c r="M860" s="208"/>
      <c r="N860" s="209"/>
      <c r="O860" s="209"/>
      <c r="P860" s="209"/>
      <c r="Q860" s="209"/>
      <c r="R860" s="209"/>
      <c r="S860" s="209"/>
      <c r="T860" s="210"/>
      <c r="AT860" s="211" t="s">
        <v>165</v>
      </c>
      <c r="AU860" s="211" t="s">
        <v>86</v>
      </c>
      <c r="AV860" s="14" t="s">
        <v>86</v>
      </c>
      <c r="AW860" s="14" t="s">
        <v>37</v>
      </c>
      <c r="AX860" s="14" t="s">
        <v>84</v>
      </c>
      <c r="AY860" s="211" t="s">
        <v>157</v>
      </c>
    </row>
    <row r="861" spans="1:65" s="2" customFormat="1" ht="14.4" customHeight="1">
      <c r="A861" s="36"/>
      <c r="B861" s="37"/>
      <c r="C861" s="239" t="s">
        <v>1523</v>
      </c>
      <c r="D861" s="239" t="s">
        <v>311</v>
      </c>
      <c r="E861" s="240" t="s">
        <v>2551</v>
      </c>
      <c r="F861" s="241" t="s">
        <v>2552</v>
      </c>
      <c r="G861" s="242" t="s">
        <v>162</v>
      </c>
      <c r="H861" s="243">
        <v>13</v>
      </c>
      <c r="I861" s="244"/>
      <c r="J861" s="245">
        <f>ROUND(I861*H861,2)</f>
        <v>0</v>
      </c>
      <c r="K861" s="246"/>
      <c r="L861" s="247"/>
      <c r="M861" s="248" t="s">
        <v>19</v>
      </c>
      <c r="N861" s="249" t="s">
        <v>47</v>
      </c>
      <c r="O861" s="66"/>
      <c r="P861" s="186">
        <f>O861*H861</f>
        <v>0</v>
      </c>
      <c r="Q861" s="186">
        <v>0</v>
      </c>
      <c r="R861" s="186">
        <f>Q861*H861</f>
        <v>0</v>
      </c>
      <c r="S861" s="186">
        <v>0</v>
      </c>
      <c r="T861" s="187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88" t="s">
        <v>211</v>
      </c>
      <c r="AT861" s="188" t="s">
        <v>311</v>
      </c>
      <c r="AU861" s="188" t="s">
        <v>86</v>
      </c>
      <c r="AY861" s="19" t="s">
        <v>157</v>
      </c>
      <c r="BE861" s="189">
        <f>IF(N861="základní",J861,0)</f>
        <v>0</v>
      </c>
      <c r="BF861" s="189">
        <f>IF(N861="snížená",J861,0)</f>
        <v>0</v>
      </c>
      <c r="BG861" s="189">
        <f>IF(N861="zákl. přenesená",J861,0)</f>
        <v>0</v>
      </c>
      <c r="BH861" s="189">
        <f>IF(N861="sníž. přenesená",J861,0)</f>
        <v>0</v>
      </c>
      <c r="BI861" s="189">
        <f>IF(N861="nulová",J861,0)</f>
        <v>0</v>
      </c>
      <c r="BJ861" s="19" t="s">
        <v>84</v>
      </c>
      <c r="BK861" s="189">
        <f>ROUND(I861*H861,2)</f>
        <v>0</v>
      </c>
      <c r="BL861" s="19" t="s">
        <v>163</v>
      </c>
      <c r="BM861" s="188" t="s">
        <v>2553</v>
      </c>
    </row>
    <row r="862" spans="2:51" s="13" customFormat="1" ht="10">
      <c r="B862" s="190"/>
      <c r="C862" s="191"/>
      <c r="D862" s="192" t="s">
        <v>165</v>
      </c>
      <c r="E862" s="193" t="s">
        <v>19</v>
      </c>
      <c r="F862" s="194" t="s">
        <v>2136</v>
      </c>
      <c r="G862" s="191"/>
      <c r="H862" s="193" t="s">
        <v>19</v>
      </c>
      <c r="I862" s="195"/>
      <c r="J862" s="191"/>
      <c r="K862" s="191"/>
      <c r="L862" s="196"/>
      <c r="M862" s="197"/>
      <c r="N862" s="198"/>
      <c r="O862" s="198"/>
      <c r="P862" s="198"/>
      <c r="Q862" s="198"/>
      <c r="R862" s="198"/>
      <c r="S862" s="198"/>
      <c r="T862" s="199"/>
      <c r="AT862" s="200" t="s">
        <v>165</v>
      </c>
      <c r="AU862" s="200" t="s">
        <v>86</v>
      </c>
      <c r="AV862" s="13" t="s">
        <v>84</v>
      </c>
      <c r="AW862" s="13" t="s">
        <v>37</v>
      </c>
      <c r="AX862" s="13" t="s">
        <v>76</v>
      </c>
      <c r="AY862" s="200" t="s">
        <v>157</v>
      </c>
    </row>
    <row r="863" spans="2:51" s="14" customFormat="1" ht="10">
      <c r="B863" s="201"/>
      <c r="C863" s="202"/>
      <c r="D863" s="192" t="s">
        <v>165</v>
      </c>
      <c r="E863" s="203" t="s">
        <v>19</v>
      </c>
      <c r="F863" s="204" t="s">
        <v>261</v>
      </c>
      <c r="G863" s="202"/>
      <c r="H863" s="205">
        <v>13</v>
      </c>
      <c r="I863" s="206"/>
      <c r="J863" s="202"/>
      <c r="K863" s="202"/>
      <c r="L863" s="207"/>
      <c r="M863" s="208"/>
      <c r="N863" s="209"/>
      <c r="O863" s="209"/>
      <c r="P863" s="209"/>
      <c r="Q863" s="209"/>
      <c r="R863" s="209"/>
      <c r="S863" s="209"/>
      <c r="T863" s="210"/>
      <c r="AT863" s="211" t="s">
        <v>165</v>
      </c>
      <c r="AU863" s="211" t="s">
        <v>86</v>
      </c>
      <c r="AV863" s="14" t="s">
        <v>86</v>
      </c>
      <c r="AW863" s="14" t="s">
        <v>37</v>
      </c>
      <c r="AX863" s="14" t="s">
        <v>84</v>
      </c>
      <c r="AY863" s="211" t="s">
        <v>157</v>
      </c>
    </row>
    <row r="864" spans="1:65" s="2" customFormat="1" ht="14.4" customHeight="1">
      <c r="A864" s="36"/>
      <c r="B864" s="37"/>
      <c r="C864" s="239" t="s">
        <v>1530</v>
      </c>
      <c r="D864" s="239" t="s">
        <v>311</v>
      </c>
      <c r="E864" s="240" t="s">
        <v>2554</v>
      </c>
      <c r="F864" s="241" t="s">
        <v>2555</v>
      </c>
      <c r="G864" s="242" t="s">
        <v>162</v>
      </c>
      <c r="H864" s="243">
        <v>4</v>
      </c>
      <c r="I864" s="244"/>
      <c r="J864" s="245">
        <f>ROUND(I864*H864,2)</f>
        <v>0</v>
      </c>
      <c r="K864" s="246"/>
      <c r="L864" s="247"/>
      <c r="M864" s="248" t="s">
        <v>19</v>
      </c>
      <c r="N864" s="249" t="s">
        <v>47</v>
      </c>
      <c r="O864" s="66"/>
      <c r="P864" s="186">
        <f>O864*H864</f>
        <v>0</v>
      </c>
      <c r="Q864" s="186">
        <v>0</v>
      </c>
      <c r="R864" s="186">
        <f>Q864*H864</f>
        <v>0</v>
      </c>
      <c r="S864" s="186">
        <v>0</v>
      </c>
      <c r="T864" s="187">
        <f>S864*H864</f>
        <v>0</v>
      </c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R864" s="188" t="s">
        <v>211</v>
      </c>
      <c r="AT864" s="188" t="s">
        <v>311</v>
      </c>
      <c r="AU864" s="188" t="s">
        <v>86</v>
      </c>
      <c r="AY864" s="19" t="s">
        <v>157</v>
      </c>
      <c r="BE864" s="189">
        <f>IF(N864="základní",J864,0)</f>
        <v>0</v>
      </c>
      <c r="BF864" s="189">
        <f>IF(N864="snížená",J864,0)</f>
        <v>0</v>
      </c>
      <c r="BG864" s="189">
        <f>IF(N864="zákl. přenesená",J864,0)</f>
        <v>0</v>
      </c>
      <c r="BH864" s="189">
        <f>IF(N864="sníž. přenesená",J864,0)</f>
        <v>0</v>
      </c>
      <c r="BI864" s="189">
        <f>IF(N864="nulová",J864,0)</f>
        <v>0</v>
      </c>
      <c r="BJ864" s="19" t="s">
        <v>84</v>
      </c>
      <c r="BK864" s="189">
        <f>ROUND(I864*H864,2)</f>
        <v>0</v>
      </c>
      <c r="BL864" s="19" t="s">
        <v>163</v>
      </c>
      <c r="BM864" s="188" t="s">
        <v>2556</v>
      </c>
    </row>
    <row r="865" spans="2:51" s="13" customFormat="1" ht="10">
      <c r="B865" s="190"/>
      <c r="C865" s="191"/>
      <c r="D865" s="192" t="s">
        <v>165</v>
      </c>
      <c r="E865" s="193" t="s">
        <v>19</v>
      </c>
      <c r="F865" s="194" t="s">
        <v>2136</v>
      </c>
      <c r="G865" s="191"/>
      <c r="H865" s="193" t="s">
        <v>19</v>
      </c>
      <c r="I865" s="195"/>
      <c r="J865" s="191"/>
      <c r="K865" s="191"/>
      <c r="L865" s="196"/>
      <c r="M865" s="197"/>
      <c r="N865" s="198"/>
      <c r="O865" s="198"/>
      <c r="P865" s="198"/>
      <c r="Q865" s="198"/>
      <c r="R865" s="198"/>
      <c r="S865" s="198"/>
      <c r="T865" s="199"/>
      <c r="AT865" s="200" t="s">
        <v>165</v>
      </c>
      <c r="AU865" s="200" t="s">
        <v>86</v>
      </c>
      <c r="AV865" s="13" t="s">
        <v>84</v>
      </c>
      <c r="AW865" s="13" t="s">
        <v>37</v>
      </c>
      <c r="AX865" s="13" t="s">
        <v>76</v>
      </c>
      <c r="AY865" s="200" t="s">
        <v>157</v>
      </c>
    </row>
    <row r="866" spans="2:51" s="14" customFormat="1" ht="10">
      <c r="B866" s="201"/>
      <c r="C866" s="202"/>
      <c r="D866" s="192" t="s">
        <v>165</v>
      </c>
      <c r="E866" s="203" t="s">
        <v>19</v>
      </c>
      <c r="F866" s="204" t="s">
        <v>163</v>
      </c>
      <c r="G866" s="202"/>
      <c r="H866" s="205">
        <v>4</v>
      </c>
      <c r="I866" s="206"/>
      <c r="J866" s="202"/>
      <c r="K866" s="202"/>
      <c r="L866" s="207"/>
      <c r="M866" s="208"/>
      <c r="N866" s="209"/>
      <c r="O866" s="209"/>
      <c r="P866" s="209"/>
      <c r="Q866" s="209"/>
      <c r="R866" s="209"/>
      <c r="S866" s="209"/>
      <c r="T866" s="210"/>
      <c r="AT866" s="211" t="s">
        <v>165</v>
      </c>
      <c r="AU866" s="211" t="s">
        <v>86</v>
      </c>
      <c r="AV866" s="14" t="s">
        <v>86</v>
      </c>
      <c r="AW866" s="14" t="s">
        <v>37</v>
      </c>
      <c r="AX866" s="14" t="s">
        <v>84</v>
      </c>
      <c r="AY866" s="211" t="s">
        <v>157</v>
      </c>
    </row>
    <row r="867" spans="1:65" s="2" customFormat="1" ht="14.4" customHeight="1">
      <c r="A867" s="36"/>
      <c r="B867" s="37"/>
      <c r="C867" s="239" t="s">
        <v>1536</v>
      </c>
      <c r="D867" s="239" t="s">
        <v>311</v>
      </c>
      <c r="E867" s="240" t="s">
        <v>2557</v>
      </c>
      <c r="F867" s="241" t="s">
        <v>2558</v>
      </c>
      <c r="G867" s="242" t="s">
        <v>162</v>
      </c>
      <c r="H867" s="243">
        <v>7</v>
      </c>
      <c r="I867" s="244"/>
      <c r="J867" s="245">
        <f>ROUND(I867*H867,2)</f>
        <v>0</v>
      </c>
      <c r="K867" s="246"/>
      <c r="L867" s="247"/>
      <c r="M867" s="248" t="s">
        <v>19</v>
      </c>
      <c r="N867" s="249" t="s">
        <v>47</v>
      </c>
      <c r="O867" s="66"/>
      <c r="P867" s="186">
        <f>O867*H867</f>
        <v>0</v>
      </c>
      <c r="Q867" s="186">
        <v>0</v>
      </c>
      <c r="R867" s="186">
        <f>Q867*H867</f>
        <v>0</v>
      </c>
      <c r="S867" s="186">
        <v>0</v>
      </c>
      <c r="T867" s="187">
        <f>S867*H867</f>
        <v>0</v>
      </c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R867" s="188" t="s">
        <v>211</v>
      </c>
      <c r="AT867" s="188" t="s">
        <v>311</v>
      </c>
      <c r="AU867" s="188" t="s">
        <v>86</v>
      </c>
      <c r="AY867" s="19" t="s">
        <v>157</v>
      </c>
      <c r="BE867" s="189">
        <f>IF(N867="základní",J867,0)</f>
        <v>0</v>
      </c>
      <c r="BF867" s="189">
        <f>IF(N867="snížená",J867,0)</f>
        <v>0</v>
      </c>
      <c r="BG867" s="189">
        <f>IF(N867="zákl. přenesená",J867,0)</f>
        <v>0</v>
      </c>
      <c r="BH867" s="189">
        <f>IF(N867="sníž. přenesená",J867,0)</f>
        <v>0</v>
      </c>
      <c r="BI867" s="189">
        <f>IF(N867="nulová",J867,0)</f>
        <v>0</v>
      </c>
      <c r="BJ867" s="19" t="s">
        <v>84</v>
      </c>
      <c r="BK867" s="189">
        <f>ROUND(I867*H867,2)</f>
        <v>0</v>
      </c>
      <c r="BL867" s="19" t="s">
        <v>163</v>
      </c>
      <c r="BM867" s="188" t="s">
        <v>2559</v>
      </c>
    </row>
    <row r="868" spans="2:51" s="13" customFormat="1" ht="10">
      <c r="B868" s="190"/>
      <c r="C868" s="191"/>
      <c r="D868" s="192" t="s">
        <v>165</v>
      </c>
      <c r="E868" s="193" t="s">
        <v>19</v>
      </c>
      <c r="F868" s="194" t="s">
        <v>2136</v>
      </c>
      <c r="G868" s="191"/>
      <c r="H868" s="193" t="s">
        <v>19</v>
      </c>
      <c r="I868" s="195"/>
      <c r="J868" s="191"/>
      <c r="K868" s="191"/>
      <c r="L868" s="196"/>
      <c r="M868" s="197"/>
      <c r="N868" s="198"/>
      <c r="O868" s="198"/>
      <c r="P868" s="198"/>
      <c r="Q868" s="198"/>
      <c r="R868" s="198"/>
      <c r="S868" s="198"/>
      <c r="T868" s="199"/>
      <c r="AT868" s="200" t="s">
        <v>165</v>
      </c>
      <c r="AU868" s="200" t="s">
        <v>86</v>
      </c>
      <c r="AV868" s="13" t="s">
        <v>84</v>
      </c>
      <c r="AW868" s="13" t="s">
        <v>37</v>
      </c>
      <c r="AX868" s="13" t="s">
        <v>76</v>
      </c>
      <c r="AY868" s="200" t="s">
        <v>157</v>
      </c>
    </row>
    <row r="869" spans="2:51" s="14" customFormat="1" ht="10">
      <c r="B869" s="201"/>
      <c r="C869" s="202"/>
      <c r="D869" s="192" t="s">
        <v>165</v>
      </c>
      <c r="E869" s="203" t="s">
        <v>19</v>
      </c>
      <c r="F869" s="204" t="s">
        <v>203</v>
      </c>
      <c r="G869" s="202"/>
      <c r="H869" s="205">
        <v>7</v>
      </c>
      <c r="I869" s="206"/>
      <c r="J869" s="202"/>
      <c r="K869" s="202"/>
      <c r="L869" s="207"/>
      <c r="M869" s="208"/>
      <c r="N869" s="209"/>
      <c r="O869" s="209"/>
      <c r="P869" s="209"/>
      <c r="Q869" s="209"/>
      <c r="R869" s="209"/>
      <c r="S869" s="209"/>
      <c r="T869" s="210"/>
      <c r="AT869" s="211" t="s">
        <v>165</v>
      </c>
      <c r="AU869" s="211" t="s">
        <v>86</v>
      </c>
      <c r="AV869" s="14" t="s">
        <v>86</v>
      </c>
      <c r="AW869" s="14" t="s">
        <v>37</v>
      </c>
      <c r="AX869" s="14" t="s">
        <v>84</v>
      </c>
      <c r="AY869" s="211" t="s">
        <v>157</v>
      </c>
    </row>
    <row r="870" spans="1:65" s="2" customFormat="1" ht="14.4" customHeight="1">
      <c r="A870" s="36"/>
      <c r="B870" s="37"/>
      <c r="C870" s="239" t="s">
        <v>1542</v>
      </c>
      <c r="D870" s="239" t="s">
        <v>311</v>
      </c>
      <c r="E870" s="240" t="s">
        <v>2560</v>
      </c>
      <c r="F870" s="241" t="s">
        <v>2561</v>
      </c>
      <c r="G870" s="242" t="s">
        <v>162</v>
      </c>
      <c r="H870" s="243">
        <v>3</v>
      </c>
      <c r="I870" s="244"/>
      <c r="J870" s="245">
        <f>ROUND(I870*H870,2)</f>
        <v>0</v>
      </c>
      <c r="K870" s="246"/>
      <c r="L870" s="247"/>
      <c r="M870" s="248" t="s">
        <v>19</v>
      </c>
      <c r="N870" s="249" t="s">
        <v>47</v>
      </c>
      <c r="O870" s="66"/>
      <c r="P870" s="186">
        <f>O870*H870</f>
        <v>0</v>
      </c>
      <c r="Q870" s="186">
        <v>0</v>
      </c>
      <c r="R870" s="186">
        <f>Q870*H870</f>
        <v>0</v>
      </c>
      <c r="S870" s="186">
        <v>0</v>
      </c>
      <c r="T870" s="187">
        <f>S870*H870</f>
        <v>0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188" t="s">
        <v>211</v>
      </c>
      <c r="AT870" s="188" t="s">
        <v>311</v>
      </c>
      <c r="AU870" s="188" t="s">
        <v>86</v>
      </c>
      <c r="AY870" s="19" t="s">
        <v>157</v>
      </c>
      <c r="BE870" s="189">
        <f>IF(N870="základní",J870,0)</f>
        <v>0</v>
      </c>
      <c r="BF870" s="189">
        <f>IF(N870="snížená",J870,0)</f>
        <v>0</v>
      </c>
      <c r="BG870" s="189">
        <f>IF(N870="zákl. přenesená",J870,0)</f>
        <v>0</v>
      </c>
      <c r="BH870" s="189">
        <f>IF(N870="sníž. přenesená",J870,0)</f>
        <v>0</v>
      </c>
      <c r="BI870" s="189">
        <f>IF(N870="nulová",J870,0)</f>
        <v>0</v>
      </c>
      <c r="BJ870" s="19" t="s">
        <v>84</v>
      </c>
      <c r="BK870" s="189">
        <f>ROUND(I870*H870,2)</f>
        <v>0</v>
      </c>
      <c r="BL870" s="19" t="s">
        <v>163</v>
      </c>
      <c r="BM870" s="188" t="s">
        <v>2562</v>
      </c>
    </row>
    <row r="871" spans="2:51" s="13" customFormat="1" ht="10">
      <c r="B871" s="190"/>
      <c r="C871" s="191"/>
      <c r="D871" s="192" t="s">
        <v>165</v>
      </c>
      <c r="E871" s="193" t="s">
        <v>19</v>
      </c>
      <c r="F871" s="194" t="s">
        <v>2136</v>
      </c>
      <c r="G871" s="191"/>
      <c r="H871" s="193" t="s">
        <v>19</v>
      </c>
      <c r="I871" s="195"/>
      <c r="J871" s="191"/>
      <c r="K871" s="191"/>
      <c r="L871" s="196"/>
      <c r="M871" s="197"/>
      <c r="N871" s="198"/>
      <c r="O871" s="198"/>
      <c r="P871" s="198"/>
      <c r="Q871" s="198"/>
      <c r="R871" s="198"/>
      <c r="S871" s="198"/>
      <c r="T871" s="199"/>
      <c r="AT871" s="200" t="s">
        <v>165</v>
      </c>
      <c r="AU871" s="200" t="s">
        <v>86</v>
      </c>
      <c r="AV871" s="13" t="s">
        <v>84</v>
      </c>
      <c r="AW871" s="13" t="s">
        <v>37</v>
      </c>
      <c r="AX871" s="13" t="s">
        <v>76</v>
      </c>
      <c r="AY871" s="200" t="s">
        <v>157</v>
      </c>
    </row>
    <row r="872" spans="2:51" s="14" customFormat="1" ht="10">
      <c r="B872" s="201"/>
      <c r="C872" s="202"/>
      <c r="D872" s="192" t="s">
        <v>165</v>
      </c>
      <c r="E872" s="203" t="s">
        <v>19</v>
      </c>
      <c r="F872" s="204" t="s">
        <v>173</v>
      </c>
      <c r="G872" s="202"/>
      <c r="H872" s="205">
        <v>3</v>
      </c>
      <c r="I872" s="206"/>
      <c r="J872" s="202"/>
      <c r="K872" s="202"/>
      <c r="L872" s="207"/>
      <c r="M872" s="208"/>
      <c r="N872" s="209"/>
      <c r="O872" s="209"/>
      <c r="P872" s="209"/>
      <c r="Q872" s="209"/>
      <c r="R872" s="209"/>
      <c r="S872" s="209"/>
      <c r="T872" s="210"/>
      <c r="AT872" s="211" t="s">
        <v>165</v>
      </c>
      <c r="AU872" s="211" t="s">
        <v>86</v>
      </c>
      <c r="AV872" s="14" t="s">
        <v>86</v>
      </c>
      <c r="AW872" s="14" t="s">
        <v>37</v>
      </c>
      <c r="AX872" s="14" t="s">
        <v>84</v>
      </c>
      <c r="AY872" s="211" t="s">
        <v>157</v>
      </c>
    </row>
    <row r="873" spans="1:65" s="2" customFormat="1" ht="14.4" customHeight="1">
      <c r="A873" s="36"/>
      <c r="B873" s="37"/>
      <c r="C873" s="239" t="s">
        <v>1548</v>
      </c>
      <c r="D873" s="239" t="s">
        <v>311</v>
      </c>
      <c r="E873" s="240" t="s">
        <v>2563</v>
      </c>
      <c r="F873" s="241" t="s">
        <v>2564</v>
      </c>
      <c r="G873" s="242" t="s">
        <v>162</v>
      </c>
      <c r="H873" s="243">
        <v>7</v>
      </c>
      <c r="I873" s="244"/>
      <c r="J873" s="245">
        <f>ROUND(I873*H873,2)</f>
        <v>0</v>
      </c>
      <c r="K873" s="246"/>
      <c r="L873" s="247"/>
      <c r="M873" s="248" t="s">
        <v>19</v>
      </c>
      <c r="N873" s="249" t="s">
        <v>47</v>
      </c>
      <c r="O873" s="66"/>
      <c r="P873" s="186">
        <f>O873*H873</f>
        <v>0</v>
      </c>
      <c r="Q873" s="186">
        <v>0</v>
      </c>
      <c r="R873" s="186">
        <f>Q873*H873</f>
        <v>0</v>
      </c>
      <c r="S873" s="186">
        <v>0</v>
      </c>
      <c r="T873" s="187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88" t="s">
        <v>211</v>
      </c>
      <c r="AT873" s="188" t="s">
        <v>311</v>
      </c>
      <c r="AU873" s="188" t="s">
        <v>86</v>
      </c>
      <c r="AY873" s="19" t="s">
        <v>157</v>
      </c>
      <c r="BE873" s="189">
        <f>IF(N873="základní",J873,0)</f>
        <v>0</v>
      </c>
      <c r="BF873" s="189">
        <f>IF(N873="snížená",J873,0)</f>
        <v>0</v>
      </c>
      <c r="BG873" s="189">
        <f>IF(N873="zákl. přenesená",J873,0)</f>
        <v>0</v>
      </c>
      <c r="BH873" s="189">
        <f>IF(N873="sníž. přenesená",J873,0)</f>
        <v>0</v>
      </c>
      <c r="BI873" s="189">
        <f>IF(N873="nulová",J873,0)</f>
        <v>0</v>
      </c>
      <c r="BJ873" s="19" t="s">
        <v>84</v>
      </c>
      <c r="BK873" s="189">
        <f>ROUND(I873*H873,2)</f>
        <v>0</v>
      </c>
      <c r="BL873" s="19" t="s">
        <v>163</v>
      </c>
      <c r="BM873" s="188" t="s">
        <v>2565</v>
      </c>
    </row>
    <row r="874" spans="2:51" s="13" customFormat="1" ht="10">
      <c r="B874" s="190"/>
      <c r="C874" s="191"/>
      <c r="D874" s="192" t="s">
        <v>165</v>
      </c>
      <c r="E874" s="193" t="s">
        <v>19</v>
      </c>
      <c r="F874" s="194" t="s">
        <v>2136</v>
      </c>
      <c r="G874" s="191"/>
      <c r="H874" s="193" t="s">
        <v>19</v>
      </c>
      <c r="I874" s="195"/>
      <c r="J874" s="191"/>
      <c r="K874" s="191"/>
      <c r="L874" s="196"/>
      <c r="M874" s="197"/>
      <c r="N874" s="198"/>
      <c r="O874" s="198"/>
      <c r="P874" s="198"/>
      <c r="Q874" s="198"/>
      <c r="R874" s="198"/>
      <c r="S874" s="198"/>
      <c r="T874" s="199"/>
      <c r="AT874" s="200" t="s">
        <v>165</v>
      </c>
      <c r="AU874" s="200" t="s">
        <v>86</v>
      </c>
      <c r="AV874" s="13" t="s">
        <v>84</v>
      </c>
      <c r="AW874" s="13" t="s">
        <v>37</v>
      </c>
      <c r="AX874" s="13" t="s">
        <v>76</v>
      </c>
      <c r="AY874" s="200" t="s">
        <v>157</v>
      </c>
    </row>
    <row r="875" spans="2:51" s="14" customFormat="1" ht="10">
      <c r="B875" s="201"/>
      <c r="C875" s="202"/>
      <c r="D875" s="192" t="s">
        <v>165</v>
      </c>
      <c r="E875" s="203" t="s">
        <v>19</v>
      </c>
      <c r="F875" s="204" t="s">
        <v>203</v>
      </c>
      <c r="G875" s="202"/>
      <c r="H875" s="205">
        <v>7</v>
      </c>
      <c r="I875" s="206"/>
      <c r="J875" s="202"/>
      <c r="K875" s="202"/>
      <c r="L875" s="207"/>
      <c r="M875" s="208"/>
      <c r="N875" s="209"/>
      <c r="O875" s="209"/>
      <c r="P875" s="209"/>
      <c r="Q875" s="209"/>
      <c r="R875" s="209"/>
      <c r="S875" s="209"/>
      <c r="T875" s="210"/>
      <c r="AT875" s="211" t="s">
        <v>165</v>
      </c>
      <c r="AU875" s="211" t="s">
        <v>86</v>
      </c>
      <c r="AV875" s="14" t="s">
        <v>86</v>
      </c>
      <c r="AW875" s="14" t="s">
        <v>37</v>
      </c>
      <c r="AX875" s="14" t="s">
        <v>84</v>
      </c>
      <c r="AY875" s="211" t="s">
        <v>157</v>
      </c>
    </row>
    <row r="876" spans="1:65" s="2" customFormat="1" ht="14.4" customHeight="1">
      <c r="A876" s="36"/>
      <c r="B876" s="37"/>
      <c r="C876" s="239" t="s">
        <v>1562</v>
      </c>
      <c r="D876" s="239" t="s">
        <v>311</v>
      </c>
      <c r="E876" s="240" t="s">
        <v>2566</v>
      </c>
      <c r="F876" s="241" t="s">
        <v>2567</v>
      </c>
      <c r="G876" s="242" t="s">
        <v>162</v>
      </c>
      <c r="H876" s="243">
        <v>1</v>
      </c>
      <c r="I876" s="244"/>
      <c r="J876" s="245">
        <f>ROUND(I876*H876,2)</f>
        <v>0</v>
      </c>
      <c r="K876" s="246"/>
      <c r="L876" s="247"/>
      <c r="M876" s="248" t="s">
        <v>19</v>
      </c>
      <c r="N876" s="249" t="s">
        <v>47</v>
      </c>
      <c r="O876" s="66"/>
      <c r="P876" s="186">
        <f>O876*H876</f>
        <v>0</v>
      </c>
      <c r="Q876" s="186">
        <v>0</v>
      </c>
      <c r="R876" s="186">
        <f>Q876*H876</f>
        <v>0</v>
      </c>
      <c r="S876" s="186">
        <v>0</v>
      </c>
      <c r="T876" s="187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88" t="s">
        <v>211</v>
      </c>
      <c r="AT876" s="188" t="s">
        <v>311</v>
      </c>
      <c r="AU876" s="188" t="s">
        <v>86</v>
      </c>
      <c r="AY876" s="19" t="s">
        <v>157</v>
      </c>
      <c r="BE876" s="189">
        <f>IF(N876="základní",J876,0)</f>
        <v>0</v>
      </c>
      <c r="BF876" s="189">
        <f>IF(N876="snížená",J876,0)</f>
        <v>0</v>
      </c>
      <c r="BG876" s="189">
        <f>IF(N876="zákl. přenesená",J876,0)</f>
        <v>0</v>
      </c>
      <c r="BH876" s="189">
        <f>IF(N876="sníž. přenesená",J876,0)</f>
        <v>0</v>
      </c>
      <c r="BI876" s="189">
        <f>IF(N876="nulová",J876,0)</f>
        <v>0</v>
      </c>
      <c r="BJ876" s="19" t="s">
        <v>84</v>
      </c>
      <c r="BK876" s="189">
        <f>ROUND(I876*H876,2)</f>
        <v>0</v>
      </c>
      <c r="BL876" s="19" t="s">
        <v>163</v>
      </c>
      <c r="BM876" s="188" t="s">
        <v>2568</v>
      </c>
    </row>
    <row r="877" spans="2:51" s="13" customFormat="1" ht="10">
      <c r="B877" s="190"/>
      <c r="C877" s="191"/>
      <c r="D877" s="192" t="s">
        <v>165</v>
      </c>
      <c r="E877" s="193" t="s">
        <v>19</v>
      </c>
      <c r="F877" s="194" t="s">
        <v>2136</v>
      </c>
      <c r="G877" s="191"/>
      <c r="H877" s="193" t="s">
        <v>19</v>
      </c>
      <c r="I877" s="195"/>
      <c r="J877" s="191"/>
      <c r="K877" s="191"/>
      <c r="L877" s="196"/>
      <c r="M877" s="197"/>
      <c r="N877" s="198"/>
      <c r="O877" s="198"/>
      <c r="P877" s="198"/>
      <c r="Q877" s="198"/>
      <c r="R877" s="198"/>
      <c r="S877" s="198"/>
      <c r="T877" s="199"/>
      <c r="AT877" s="200" t="s">
        <v>165</v>
      </c>
      <c r="AU877" s="200" t="s">
        <v>86</v>
      </c>
      <c r="AV877" s="13" t="s">
        <v>84</v>
      </c>
      <c r="AW877" s="13" t="s">
        <v>37</v>
      </c>
      <c r="AX877" s="13" t="s">
        <v>76</v>
      </c>
      <c r="AY877" s="200" t="s">
        <v>157</v>
      </c>
    </row>
    <row r="878" spans="2:51" s="14" customFormat="1" ht="10">
      <c r="B878" s="201"/>
      <c r="C878" s="202"/>
      <c r="D878" s="192" t="s">
        <v>165</v>
      </c>
      <c r="E878" s="203" t="s">
        <v>19</v>
      </c>
      <c r="F878" s="204" t="s">
        <v>84</v>
      </c>
      <c r="G878" s="202"/>
      <c r="H878" s="205">
        <v>1</v>
      </c>
      <c r="I878" s="206"/>
      <c r="J878" s="202"/>
      <c r="K878" s="202"/>
      <c r="L878" s="207"/>
      <c r="M878" s="208"/>
      <c r="N878" s="209"/>
      <c r="O878" s="209"/>
      <c r="P878" s="209"/>
      <c r="Q878" s="209"/>
      <c r="R878" s="209"/>
      <c r="S878" s="209"/>
      <c r="T878" s="210"/>
      <c r="AT878" s="211" t="s">
        <v>165</v>
      </c>
      <c r="AU878" s="211" t="s">
        <v>86</v>
      </c>
      <c r="AV878" s="14" t="s">
        <v>86</v>
      </c>
      <c r="AW878" s="14" t="s">
        <v>37</v>
      </c>
      <c r="AX878" s="14" t="s">
        <v>84</v>
      </c>
      <c r="AY878" s="211" t="s">
        <v>157</v>
      </c>
    </row>
    <row r="879" spans="1:65" s="2" customFormat="1" ht="14.4" customHeight="1">
      <c r="A879" s="36"/>
      <c r="B879" s="37"/>
      <c r="C879" s="239" t="s">
        <v>1569</v>
      </c>
      <c r="D879" s="239" t="s">
        <v>311</v>
      </c>
      <c r="E879" s="240" t="s">
        <v>2569</v>
      </c>
      <c r="F879" s="241" t="s">
        <v>2570</v>
      </c>
      <c r="G879" s="242" t="s">
        <v>162</v>
      </c>
      <c r="H879" s="243">
        <v>7</v>
      </c>
      <c r="I879" s="244"/>
      <c r="J879" s="245">
        <f>ROUND(I879*H879,2)</f>
        <v>0</v>
      </c>
      <c r="K879" s="246"/>
      <c r="L879" s="247"/>
      <c r="M879" s="248" t="s">
        <v>19</v>
      </c>
      <c r="N879" s="249" t="s">
        <v>47</v>
      </c>
      <c r="O879" s="66"/>
      <c r="P879" s="186">
        <f>O879*H879</f>
        <v>0</v>
      </c>
      <c r="Q879" s="186">
        <v>0</v>
      </c>
      <c r="R879" s="186">
        <f>Q879*H879</f>
        <v>0</v>
      </c>
      <c r="S879" s="186">
        <v>0</v>
      </c>
      <c r="T879" s="187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188" t="s">
        <v>211</v>
      </c>
      <c r="AT879" s="188" t="s">
        <v>311</v>
      </c>
      <c r="AU879" s="188" t="s">
        <v>86</v>
      </c>
      <c r="AY879" s="19" t="s">
        <v>157</v>
      </c>
      <c r="BE879" s="189">
        <f>IF(N879="základní",J879,0)</f>
        <v>0</v>
      </c>
      <c r="BF879" s="189">
        <f>IF(N879="snížená",J879,0)</f>
        <v>0</v>
      </c>
      <c r="BG879" s="189">
        <f>IF(N879="zákl. přenesená",J879,0)</f>
        <v>0</v>
      </c>
      <c r="BH879" s="189">
        <f>IF(N879="sníž. přenesená",J879,0)</f>
        <v>0</v>
      </c>
      <c r="BI879" s="189">
        <f>IF(N879="nulová",J879,0)</f>
        <v>0</v>
      </c>
      <c r="BJ879" s="19" t="s">
        <v>84</v>
      </c>
      <c r="BK879" s="189">
        <f>ROUND(I879*H879,2)</f>
        <v>0</v>
      </c>
      <c r="BL879" s="19" t="s">
        <v>163</v>
      </c>
      <c r="BM879" s="188" t="s">
        <v>2571</v>
      </c>
    </row>
    <row r="880" spans="2:51" s="13" customFormat="1" ht="10">
      <c r="B880" s="190"/>
      <c r="C880" s="191"/>
      <c r="D880" s="192" t="s">
        <v>165</v>
      </c>
      <c r="E880" s="193" t="s">
        <v>19</v>
      </c>
      <c r="F880" s="194" t="s">
        <v>2136</v>
      </c>
      <c r="G880" s="191"/>
      <c r="H880" s="193" t="s">
        <v>19</v>
      </c>
      <c r="I880" s="195"/>
      <c r="J880" s="191"/>
      <c r="K880" s="191"/>
      <c r="L880" s="196"/>
      <c r="M880" s="197"/>
      <c r="N880" s="198"/>
      <c r="O880" s="198"/>
      <c r="P880" s="198"/>
      <c r="Q880" s="198"/>
      <c r="R880" s="198"/>
      <c r="S880" s="198"/>
      <c r="T880" s="199"/>
      <c r="AT880" s="200" t="s">
        <v>165</v>
      </c>
      <c r="AU880" s="200" t="s">
        <v>86</v>
      </c>
      <c r="AV880" s="13" t="s">
        <v>84</v>
      </c>
      <c r="AW880" s="13" t="s">
        <v>37</v>
      </c>
      <c r="AX880" s="13" t="s">
        <v>76</v>
      </c>
      <c r="AY880" s="200" t="s">
        <v>157</v>
      </c>
    </row>
    <row r="881" spans="2:51" s="14" customFormat="1" ht="10">
      <c r="B881" s="201"/>
      <c r="C881" s="202"/>
      <c r="D881" s="192" t="s">
        <v>165</v>
      </c>
      <c r="E881" s="203" t="s">
        <v>19</v>
      </c>
      <c r="F881" s="204" t="s">
        <v>203</v>
      </c>
      <c r="G881" s="202"/>
      <c r="H881" s="205">
        <v>7</v>
      </c>
      <c r="I881" s="206"/>
      <c r="J881" s="202"/>
      <c r="K881" s="202"/>
      <c r="L881" s="207"/>
      <c r="M881" s="208"/>
      <c r="N881" s="209"/>
      <c r="O881" s="209"/>
      <c r="P881" s="209"/>
      <c r="Q881" s="209"/>
      <c r="R881" s="209"/>
      <c r="S881" s="209"/>
      <c r="T881" s="210"/>
      <c r="AT881" s="211" t="s">
        <v>165</v>
      </c>
      <c r="AU881" s="211" t="s">
        <v>86</v>
      </c>
      <c r="AV881" s="14" t="s">
        <v>86</v>
      </c>
      <c r="AW881" s="14" t="s">
        <v>37</v>
      </c>
      <c r="AX881" s="14" t="s">
        <v>84</v>
      </c>
      <c r="AY881" s="211" t="s">
        <v>157</v>
      </c>
    </row>
    <row r="882" spans="1:65" s="2" customFormat="1" ht="14.4" customHeight="1">
      <c r="A882" s="36"/>
      <c r="B882" s="37"/>
      <c r="C882" s="239" t="s">
        <v>1577</v>
      </c>
      <c r="D882" s="239" t="s">
        <v>311</v>
      </c>
      <c r="E882" s="240" t="s">
        <v>2572</v>
      </c>
      <c r="F882" s="241" t="s">
        <v>2573</v>
      </c>
      <c r="G882" s="242" t="s">
        <v>162</v>
      </c>
      <c r="H882" s="243">
        <v>1</v>
      </c>
      <c r="I882" s="244"/>
      <c r="J882" s="245">
        <f>ROUND(I882*H882,2)</f>
        <v>0</v>
      </c>
      <c r="K882" s="246"/>
      <c r="L882" s="247"/>
      <c r="M882" s="248" t="s">
        <v>19</v>
      </c>
      <c r="N882" s="249" t="s">
        <v>47</v>
      </c>
      <c r="O882" s="66"/>
      <c r="P882" s="186">
        <f>O882*H882</f>
        <v>0</v>
      </c>
      <c r="Q882" s="186">
        <v>0</v>
      </c>
      <c r="R882" s="186">
        <f>Q882*H882</f>
        <v>0</v>
      </c>
      <c r="S882" s="186">
        <v>0</v>
      </c>
      <c r="T882" s="187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88" t="s">
        <v>211</v>
      </c>
      <c r="AT882" s="188" t="s">
        <v>311</v>
      </c>
      <c r="AU882" s="188" t="s">
        <v>86</v>
      </c>
      <c r="AY882" s="19" t="s">
        <v>157</v>
      </c>
      <c r="BE882" s="189">
        <f>IF(N882="základní",J882,0)</f>
        <v>0</v>
      </c>
      <c r="BF882" s="189">
        <f>IF(N882="snížená",J882,0)</f>
        <v>0</v>
      </c>
      <c r="BG882" s="189">
        <f>IF(N882="zákl. přenesená",J882,0)</f>
        <v>0</v>
      </c>
      <c r="BH882" s="189">
        <f>IF(N882="sníž. přenesená",J882,0)</f>
        <v>0</v>
      </c>
      <c r="BI882" s="189">
        <f>IF(N882="nulová",J882,0)</f>
        <v>0</v>
      </c>
      <c r="BJ882" s="19" t="s">
        <v>84</v>
      </c>
      <c r="BK882" s="189">
        <f>ROUND(I882*H882,2)</f>
        <v>0</v>
      </c>
      <c r="BL882" s="19" t="s">
        <v>163</v>
      </c>
      <c r="BM882" s="188" t="s">
        <v>2574</v>
      </c>
    </row>
    <row r="883" spans="2:51" s="13" customFormat="1" ht="10">
      <c r="B883" s="190"/>
      <c r="C883" s="191"/>
      <c r="D883" s="192" t="s">
        <v>165</v>
      </c>
      <c r="E883" s="193" t="s">
        <v>19</v>
      </c>
      <c r="F883" s="194" t="s">
        <v>2136</v>
      </c>
      <c r="G883" s="191"/>
      <c r="H883" s="193" t="s">
        <v>19</v>
      </c>
      <c r="I883" s="195"/>
      <c r="J883" s="191"/>
      <c r="K883" s="191"/>
      <c r="L883" s="196"/>
      <c r="M883" s="197"/>
      <c r="N883" s="198"/>
      <c r="O883" s="198"/>
      <c r="P883" s="198"/>
      <c r="Q883" s="198"/>
      <c r="R883" s="198"/>
      <c r="S883" s="198"/>
      <c r="T883" s="199"/>
      <c r="AT883" s="200" t="s">
        <v>165</v>
      </c>
      <c r="AU883" s="200" t="s">
        <v>86</v>
      </c>
      <c r="AV883" s="13" t="s">
        <v>84</v>
      </c>
      <c r="AW883" s="13" t="s">
        <v>37</v>
      </c>
      <c r="AX883" s="13" t="s">
        <v>76</v>
      </c>
      <c r="AY883" s="200" t="s">
        <v>157</v>
      </c>
    </row>
    <row r="884" spans="2:51" s="14" customFormat="1" ht="10">
      <c r="B884" s="201"/>
      <c r="C884" s="202"/>
      <c r="D884" s="192" t="s">
        <v>165</v>
      </c>
      <c r="E884" s="203" t="s">
        <v>19</v>
      </c>
      <c r="F884" s="204" t="s">
        <v>84</v>
      </c>
      <c r="G884" s="202"/>
      <c r="H884" s="205">
        <v>1</v>
      </c>
      <c r="I884" s="206"/>
      <c r="J884" s="202"/>
      <c r="K884" s="202"/>
      <c r="L884" s="207"/>
      <c r="M884" s="208"/>
      <c r="N884" s="209"/>
      <c r="O884" s="209"/>
      <c r="P884" s="209"/>
      <c r="Q884" s="209"/>
      <c r="R884" s="209"/>
      <c r="S884" s="209"/>
      <c r="T884" s="210"/>
      <c r="AT884" s="211" t="s">
        <v>165</v>
      </c>
      <c r="AU884" s="211" t="s">
        <v>86</v>
      </c>
      <c r="AV884" s="14" t="s">
        <v>86</v>
      </c>
      <c r="AW884" s="14" t="s">
        <v>37</v>
      </c>
      <c r="AX884" s="14" t="s">
        <v>84</v>
      </c>
      <c r="AY884" s="211" t="s">
        <v>157</v>
      </c>
    </row>
    <row r="885" spans="1:65" s="2" customFormat="1" ht="14.4" customHeight="1">
      <c r="A885" s="36"/>
      <c r="B885" s="37"/>
      <c r="C885" s="239" t="s">
        <v>1585</v>
      </c>
      <c r="D885" s="239" t="s">
        <v>311</v>
      </c>
      <c r="E885" s="240" t="s">
        <v>2575</v>
      </c>
      <c r="F885" s="241" t="s">
        <v>2576</v>
      </c>
      <c r="G885" s="242" t="s">
        <v>162</v>
      </c>
      <c r="H885" s="243">
        <v>1</v>
      </c>
      <c r="I885" s="244"/>
      <c r="J885" s="245">
        <f>ROUND(I885*H885,2)</f>
        <v>0</v>
      </c>
      <c r="K885" s="246"/>
      <c r="L885" s="247"/>
      <c r="M885" s="248" t="s">
        <v>19</v>
      </c>
      <c r="N885" s="249" t="s">
        <v>47</v>
      </c>
      <c r="O885" s="66"/>
      <c r="P885" s="186">
        <f>O885*H885</f>
        <v>0</v>
      </c>
      <c r="Q885" s="186">
        <v>0</v>
      </c>
      <c r="R885" s="186">
        <f>Q885*H885</f>
        <v>0</v>
      </c>
      <c r="S885" s="186">
        <v>0</v>
      </c>
      <c r="T885" s="187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188" t="s">
        <v>211</v>
      </c>
      <c r="AT885" s="188" t="s">
        <v>311</v>
      </c>
      <c r="AU885" s="188" t="s">
        <v>86</v>
      </c>
      <c r="AY885" s="19" t="s">
        <v>157</v>
      </c>
      <c r="BE885" s="189">
        <f>IF(N885="základní",J885,0)</f>
        <v>0</v>
      </c>
      <c r="BF885" s="189">
        <f>IF(N885="snížená",J885,0)</f>
        <v>0</v>
      </c>
      <c r="BG885" s="189">
        <f>IF(N885="zákl. přenesená",J885,0)</f>
        <v>0</v>
      </c>
      <c r="BH885" s="189">
        <f>IF(N885="sníž. přenesená",J885,0)</f>
        <v>0</v>
      </c>
      <c r="BI885" s="189">
        <f>IF(N885="nulová",J885,0)</f>
        <v>0</v>
      </c>
      <c r="BJ885" s="19" t="s">
        <v>84</v>
      </c>
      <c r="BK885" s="189">
        <f>ROUND(I885*H885,2)</f>
        <v>0</v>
      </c>
      <c r="BL885" s="19" t="s">
        <v>163</v>
      </c>
      <c r="BM885" s="188" t="s">
        <v>2577</v>
      </c>
    </row>
    <row r="886" spans="2:51" s="13" customFormat="1" ht="10">
      <c r="B886" s="190"/>
      <c r="C886" s="191"/>
      <c r="D886" s="192" t="s">
        <v>165</v>
      </c>
      <c r="E886" s="193" t="s">
        <v>19</v>
      </c>
      <c r="F886" s="194" t="s">
        <v>2136</v>
      </c>
      <c r="G886" s="191"/>
      <c r="H886" s="193" t="s">
        <v>19</v>
      </c>
      <c r="I886" s="195"/>
      <c r="J886" s="191"/>
      <c r="K886" s="191"/>
      <c r="L886" s="196"/>
      <c r="M886" s="197"/>
      <c r="N886" s="198"/>
      <c r="O886" s="198"/>
      <c r="P886" s="198"/>
      <c r="Q886" s="198"/>
      <c r="R886" s="198"/>
      <c r="S886" s="198"/>
      <c r="T886" s="199"/>
      <c r="AT886" s="200" t="s">
        <v>165</v>
      </c>
      <c r="AU886" s="200" t="s">
        <v>86</v>
      </c>
      <c r="AV886" s="13" t="s">
        <v>84</v>
      </c>
      <c r="AW886" s="13" t="s">
        <v>37</v>
      </c>
      <c r="AX886" s="13" t="s">
        <v>76</v>
      </c>
      <c r="AY886" s="200" t="s">
        <v>157</v>
      </c>
    </row>
    <row r="887" spans="2:51" s="14" customFormat="1" ht="10">
      <c r="B887" s="201"/>
      <c r="C887" s="202"/>
      <c r="D887" s="192" t="s">
        <v>165</v>
      </c>
      <c r="E887" s="203" t="s">
        <v>19</v>
      </c>
      <c r="F887" s="204" t="s">
        <v>84</v>
      </c>
      <c r="G887" s="202"/>
      <c r="H887" s="205">
        <v>1</v>
      </c>
      <c r="I887" s="206"/>
      <c r="J887" s="202"/>
      <c r="K887" s="202"/>
      <c r="L887" s="207"/>
      <c r="M887" s="208"/>
      <c r="N887" s="209"/>
      <c r="O887" s="209"/>
      <c r="P887" s="209"/>
      <c r="Q887" s="209"/>
      <c r="R887" s="209"/>
      <c r="S887" s="209"/>
      <c r="T887" s="210"/>
      <c r="AT887" s="211" t="s">
        <v>165</v>
      </c>
      <c r="AU887" s="211" t="s">
        <v>86</v>
      </c>
      <c r="AV887" s="14" t="s">
        <v>86</v>
      </c>
      <c r="AW887" s="14" t="s">
        <v>37</v>
      </c>
      <c r="AX887" s="14" t="s">
        <v>84</v>
      </c>
      <c r="AY887" s="211" t="s">
        <v>157</v>
      </c>
    </row>
    <row r="888" spans="1:65" s="2" customFormat="1" ht="14.4" customHeight="1">
      <c r="A888" s="36"/>
      <c r="B888" s="37"/>
      <c r="C888" s="239" t="s">
        <v>1595</v>
      </c>
      <c r="D888" s="239" t="s">
        <v>311</v>
      </c>
      <c r="E888" s="240" t="s">
        <v>2578</v>
      </c>
      <c r="F888" s="241" t="s">
        <v>2579</v>
      </c>
      <c r="G888" s="242" t="s">
        <v>2580</v>
      </c>
      <c r="H888" s="243">
        <v>5</v>
      </c>
      <c r="I888" s="244"/>
      <c r="J888" s="245">
        <f>ROUND(I888*H888,2)</f>
        <v>0</v>
      </c>
      <c r="K888" s="246"/>
      <c r="L888" s="247"/>
      <c r="M888" s="248" t="s">
        <v>19</v>
      </c>
      <c r="N888" s="249" t="s">
        <v>47</v>
      </c>
      <c r="O888" s="66"/>
      <c r="P888" s="186">
        <f>O888*H888</f>
        <v>0</v>
      </c>
      <c r="Q888" s="186">
        <v>0</v>
      </c>
      <c r="R888" s="186">
        <f>Q888*H888</f>
        <v>0</v>
      </c>
      <c r="S888" s="186">
        <v>0</v>
      </c>
      <c r="T888" s="187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88" t="s">
        <v>211</v>
      </c>
      <c r="AT888" s="188" t="s">
        <v>311</v>
      </c>
      <c r="AU888" s="188" t="s">
        <v>86</v>
      </c>
      <c r="AY888" s="19" t="s">
        <v>157</v>
      </c>
      <c r="BE888" s="189">
        <f>IF(N888="základní",J888,0)</f>
        <v>0</v>
      </c>
      <c r="BF888" s="189">
        <f>IF(N888="snížená",J888,0)</f>
        <v>0</v>
      </c>
      <c r="BG888" s="189">
        <f>IF(N888="zákl. přenesená",J888,0)</f>
        <v>0</v>
      </c>
      <c r="BH888" s="189">
        <f>IF(N888="sníž. přenesená",J888,0)</f>
        <v>0</v>
      </c>
      <c r="BI888" s="189">
        <f>IF(N888="nulová",J888,0)</f>
        <v>0</v>
      </c>
      <c r="BJ888" s="19" t="s">
        <v>84</v>
      </c>
      <c r="BK888" s="189">
        <f>ROUND(I888*H888,2)</f>
        <v>0</v>
      </c>
      <c r="BL888" s="19" t="s">
        <v>163</v>
      </c>
      <c r="BM888" s="188" t="s">
        <v>2581</v>
      </c>
    </row>
    <row r="889" spans="2:51" s="13" customFormat="1" ht="10">
      <c r="B889" s="190"/>
      <c r="C889" s="191"/>
      <c r="D889" s="192" t="s">
        <v>165</v>
      </c>
      <c r="E889" s="193" t="s">
        <v>19</v>
      </c>
      <c r="F889" s="194" t="s">
        <v>2136</v>
      </c>
      <c r="G889" s="191"/>
      <c r="H889" s="193" t="s">
        <v>19</v>
      </c>
      <c r="I889" s="195"/>
      <c r="J889" s="191"/>
      <c r="K889" s="191"/>
      <c r="L889" s="196"/>
      <c r="M889" s="197"/>
      <c r="N889" s="198"/>
      <c r="O889" s="198"/>
      <c r="P889" s="198"/>
      <c r="Q889" s="198"/>
      <c r="R889" s="198"/>
      <c r="S889" s="198"/>
      <c r="T889" s="199"/>
      <c r="AT889" s="200" t="s">
        <v>165</v>
      </c>
      <c r="AU889" s="200" t="s">
        <v>86</v>
      </c>
      <c r="AV889" s="13" t="s">
        <v>84</v>
      </c>
      <c r="AW889" s="13" t="s">
        <v>37</v>
      </c>
      <c r="AX889" s="13" t="s">
        <v>76</v>
      </c>
      <c r="AY889" s="200" t="s">
        <v>157</v>
      </c>
    </row>
    <row r="890" spans="2:51" s="14" customFormat="1" ht="10">
      <c r="B890" s="201"/>
      <c r="C890" s="202"/>
      <c r="D890" s="192" t="s">
        <v>165</v>
      </c>
      <c r="E890" s="203" t="s">
        <v>19</v>
      </c>
      <c r="F890" s="204" t="s">
        <v>191</v>
      </c>
      <c r="G890" s="202"/>
      <c r="H890" s="205">
        <v>5</v>
      </c>
      <c r="I890" s="206"/>
      <c r="J890" s="202"/>
      <c r="K890" s="202"/>
      <c r="L890" s="207"/>
      <c r="M890" s="208"/>
      <c r="N890" s="209"/>
      <c r="O890" s="209"/>
      <c r="P890" s="209"/>
      <c r="Q890" s="209"/>
      <c r="R890" s="209"/>
      <c r="S890" s="209"/>
      <c r="T890" s="210"/>
      <c r="AT890" s="211" t="s">
        <v>165</v>
      </c>
      <c r="AU890" s="211" t="s">
        <v>86</v>
      </c>
      <c r="AV890" s="14" t="s">
        <v>86</v>
      </c>
      <c r="AW890" s="14" t="s">
        <v>37</v>
      </c>
      <c r="AX890" s="14" t="s">
        <v>84</v>
      </c>
      <c r="AY890" s="211" t="s">
        <v>157</v>
      </c>
    </row>
    <row r="891" spans="1:65" s="2" customFormat="1" ht="14.4" customHeight="1">
      <c r="A891" s="36"/>
      <c r="B891" s="37"/>
      <c r="C891" s="239" t="s">
        <v>1604</v>
      </c>
      <c r="D891" s="239" t="s">
        <v>311</v>
      </c>
      <c r="E891" s="240" t="s">
        <v>2582</v>
      </c>
      <c r="F891" s="241" t="s">
        <v>2583</v>
      </c>
      <c r="G891" s="242" t="s">
        <v>162</v>
      </c>
      <c r="H891" s="243">
        <v>50</v>
      </c>
      <c r="I891" s="244"/>
      <c r="J891" s="245">
        <f>ROUND(I891*H891,2)</f>
        <v>0</v>
      </c>
      <c r="K891" s="246"/>
      <c r="L891" s="247"/>
      <c r="M891" s="248" t="s">
        <v>19</v>
      </c>
      <c r="N891" s="249" t="s">
        <v>47</v>
      </c>
      <c r="O891" s="66"/>
      <c r="P891" s="186">
        <f>O891*H891</f>
        <v>0</v>
      </c>
      <c r="Q891" s="186">
        <v>0</v>
      </c>
      <c r="R891" s="186">
        <f>Q891*H891</f>
        <v>0</v>
      </c>
      <c r="S891" s="186">
        <v>0</v>
      </c>
      <c r="T891" s="187">
        <f>S891*H891</f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188" t="s">
        <v>211</v>
      </c>
      <c r="AT891" s="188" t="s">
        <v>311</v>
      </c>
      <c r="AU891" s="188" t="s">
        <v>86</v>
      </c>
      <c r="AY891" s="19" t="s">
        <v>157</v>
      </c>
      <c r="BE891" s="189">
        <f>IF(N891="základní",J891,0)</f>
        <v>0</v>
      </c>
      <c r="BF891" s="189">
        <f>IF(N891="snížená",J891,0)</f>
        <v>0</v>
      </c>
      <c r="BG891" s="189">
        <f>IF(N891="zákl. přenesená",J891,0)</f>
        <v>0</v>
      </c>
      <c r="BH891" s="189">
        <f>IF(N891="sníž. přenesená",J891,0)</f>
        <v>0</v>
      </c>
      <c r="BI891" s="189">
        <f>IF(N891="nulová",J891,0)</f>
        <v>0</v>
      </c>
      <c r="BJ891" s="19" t="s">
        <v>84</v>
      </c>
      <c r="BK891" s="189">
        <f>ROUND(I891*H891,2)</f>
        <v>0</v>
      </c>
      <c r="BL891" s="19" t="s">
        <v>163</v>
      </c>
      <c r="BM891" s="188" t="s">
        <v>2584</v>
      </c>
    </row>
    <row r="892" spans="2:51" s="13" customFormat="1" ht="10">
      <c r="B892" s="190"/>
      <c r="C892" s="191"/>
      <c r="D892" s="192" t="s">
        <v>165</v>
      </c>
      <c r="E892" s="193" t="s">
        <v>19</v>
      </c>
      <c r="F892" s="194" t="s">
        <v>2136</v>
      </c>
      <c r="G892" s="191"/>
      <c r="H892" s="193" t="s">
        <v>19</v>
      </c>
      <c r="I892" s="195"/>
      <c r="J892" s="191"/>
      <c r="K892" s="191"/>
      <c r="L892" s="196"/>
      <c r="M892" s="197"/>
      <c r="N892" s="198"/>
      <c r="O892" s="198"/>
      <c r="P892" s="198"/>
      <c r="Q892" s="198"/>
      <c r="R892" s="198"/>
      <c r="S892" s="198"/>
      <c r="T892" s="199"/>
      <c r="AT892" s="200" t="s">
        <v>165</v>
      </c>
      <c r="AU892" s="200" t="s">
        <v>86</v>
      </c>
      <c r="AV892" s="13" t="s">
        <v>84</v>
      </c>
      <c r="AW892" s="13" t="s">
        <v>37</v>
      </c>
      <c r="AX892" s="13" t="s">
        <v>76</v>
      </c>
      <c r="AY892" s="200" t="s">
        <v>157</v>
      </c>
    </row>
    <row r="893" spans="2:51" s="14" customFormat="1" ht="10">
      <c r="B893" s="201"/>
      <c r="C893" s="202"/>
      <c r="D893" s="192" t="s">
        <v>165</v>
      </c>
      <c r="E893" s="203" t="s">
        <v>19</v>
      </c>
      <c r="F893" s="204" t="s">
        <v>629</v>
      </c>
      <c r="G893" s="202"/>
      <c r="H893" s="205">
        <v>50</v>
      </c>
      <c r="I893" s="206"/>
      <c r="J893" s="202"/>
      <c r="K893" s="202"/>
      <c r="L893" s="207"/>
      <c r="M893" s="208"/>
      <c r="N893" s="209"/>
      <c r="O893" s="209"/>
      <c r="P893" s="209"/>
      <c r="Q893" s="209"/>
      <c r="R893" s="209"/>
      <c r="S893" s="209"/>
      <c r="T893" s="210"/>
      <c r="AT893" s="211" t="s">
        <v>165</v>
      </c>
      <c r="AU893" s="211" t="s">
        <v>86</v>
      </c>
      <c r="AV893" s="14" t="s">
        <v>86</v>
      </c>
      <c r="AW893" s="14" t="s">
        <v>37</v>
      </c>
      <c r="AX893" s="14" t="s">
        <v>84</v>
      </c>
      <c r="AY893" s="211" t="s">
        <v>157</v>
      </c>
    </row>
    <row r="894" spans="1:65" s="2" customFormat="1" ht="14.4" customHeight="1">
      <c r="A894" s="36"/>
      <c r="B894" s="37"/>
      <c r="C894" s="239" t="s">
        <v>1610</v>
      </c>
      <c r="D894" s="239" t="s">
        <v>311</v>
      </c>
      <c r="E894" s="240" t="s">
        <v>2585</v>
      </c>
      <c r="F894" s="241" t="s">
        <v>2586</v>
      </c>
      <c r="G894" s="242" t="s">
        <v>2580</v>
      </c>
      <c r="H894" s="243">
        <v>5</v>
      </c>
      <c r="I894" s="244"/>
      <c r="J894" s="245">
        <f>ROUND(I894*H894,2)</f>
        <v>0</v>
      </c>
      <c r="K894" s="246"/>
      <c r="L894" s="247"/>
      <c r="M894" s="248" t="s">
        <v>19</v>
      </c>
      <c r="N894" s="249" t="s">
        <v>47</v>
      </c>
      <c r="O894" s="66"/>
      <c r="P894" s="186">
        <f>O894*H894</f>
        <v>0</v>
      </c>
      <c r="Q894" s="186">
        <v>0</v>
      </c>
      <c r="R894" s="186">
        <f>Q894*H894</f>
        <v>0</v>
      </c>
      <c r="S894" s="186">
        <v>0</v>
      </c>
      <c r="T894" s="187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188" t="s">
        <v>211</v>
      </c>
      <c r="AT894" s="188" t="s">
        <v>311</v>
      </c>
      <c r="AU894" s="188" t="s">
        <v>86</v>
      </c>
      <c r="AY894" s="19" t="s">
        <v>157</v>
      </c>
      <c r="BE894" s="189">
        <f>IF(N894="základní",J894,0)</f>
        <v>0</v>
      </c>
      <c r="BF894" s="189">
        <f>IF(N894="snížená",J894,0)</f>
        <v>0</v>
      </c>
      <c r="BG894" s="189">
        <f>IF(N894="zákl. přenesená",J894,0)</f>
        <v>0</v>
      </c>
      <c r="BH894" s="189">
        <f>IF(N894="sníž. přenesená",J894,0)</f>
        <v>0</v>
      </c>
      <c r="BI894" s="189">
        <f>IF(N894="nulová",J894,0)</f>
        <v>0</v>
      </c>
      <c r="BJ894" s="19" t="s">
        <v>84</v>
      </c>
      <c r="BK894" s="189">
        <f>ROUND(I894*H894,2)</f>
        <v>0</v>
      </c>
      <c r="BL894" s="19" t="s">
        <v>163</v>
      </c>
      <c r="BM894" s="188" t="s">
        <v>2587</v>
      </c>
    </row>
    <row r="895" spans="2:51" s="13" customFormat="1" ht="10">
      <c r="B895" s="190"/>
      <c r="C895" s="191"/>
      <c r="D895" s="192" t="s">
        <v>165</v>
      </c>
      <c r="E895" s="193" t="s">
        <v>19</v>
      </c>
      <c r="F895" s="194" t="s">
        <v>2136</v>
      </c>
      <c r="G895" s="191"/>
      <c r="H895" s="193" t="s">
        <v>19</v>
      </c>
      <c r="I895" s="195"/>
      <c r="J895" s="191"/>
      <c r="K895" s="191"/>
      <c r="L895" s="196"/>
      <c r="M895" s="197"/>
      <c r="N895" s="198"/>
      <c r="O895" s="198"/>
      <c r="P895" s="198"/>
      <c r="Q895" s="198"/>
      <c r="R895" s="198"/>
      <c r="S895" s="198"/>
      <c r="T895" s="199"/>
      <c r="AT895" s="200" t="s">
        <v>165</v>
      </c>
      <c r="AU895" s="200" t="s">
        <v>86</v>
      </c>
      <c r="AV895" s="13" t="s">
        <v>84</v>
      </c>
      <c r="AW895" s="13" t="s">
        <v>37</v>
      </c>
      <c r="AX895" s="13" t="s">
        <v>76</v>
      </c>
      <c r="AY895" s="200" t="s">
        <v>157</v>
      </c>
    </row>
    <row r="896" spans="2:51" s="14" customFormat="1" ht="10">
      <c r="B896" s="201"/>
      <c r="C896" s="202"/>
      <c r="D896" s="192" t="s">
        <v>165</v>
      </c>
      <c r="E896" s="203" t="s">
        <v>19</v>
      </c>
      <c r="F896" s="204" t="s">
        <v>191</v>
      </c>
      <c r="G896" s="202"/>
      <c r="H896" s="205">
        <v>5</v>
      </c>
      <c r="I896" s="206"/>
      <c r="J896" s="202"/>
      <c r="K896" s="202"/>
      <c r="L896" s="207"/>
      <c r="M896" s="208"/>
      <c r="N896" s="209"/>
      <c r="O896" s="209"/>
      <c r="P896" s="209"/>
      <c r="Q896" s="209"/>
      <c r="R896" s="209"/>
      <c r="S896" s="209"/>
      <c r="T896" s="210"/>
      <c r="AT896" s="211" t="s">
        <v>165</v>
      </c>
      <c r="AU896" s="211" t="s">
        <v>86</v>
      </c>
      <c r="AV896" s="14" t="s">
        <v>86</v>
      </c>
      <c r="AW896" s="14" t="s">
        <v>37</v>
      </c>
      <c r="AX896" s="14" t="s">
        <v>84</v>
      </c>
      <c r="AY896" s="211" t="s">
        <v>157</v>
      </c>
    </row>
    <row r="897" spans="1:65" s="2" customFormat="1" ht="14.4" customHeight="1">
      <c r="A897" s="36"/>
      <c r="B897" s="37"/>
      <c r="C897" s="239" t="s">
        <v>1626</v>
      </c>
      <c r="D897" s="239" t="s">
        <v>311</v>
      </c>
      <c r="E897" s="240" t="s">
        <v>2588</v>
      </c>
      <c r="F897" s="241" t="s">
        <v>2589</v>
      </c>
      <c r="G897" s="242" t="s">
        <v>1110</v>
      </c>
      <c r="H897" s="243">
        <v>50</v>
      </c>
      <c r="I897" s="244"/>
      <c r="J897" s="245">
        <f>ROUND(I897*H897,2)</f>
        <v>0</v>
      </c>
      <c r="K897" s="246"/>
      <c r="L897" s="247"/>
      <c r="M897" s="248" t="s">
        <v>19</v>
      </c>
      <c r="N897" s="249" t="s">
        <v>47</v>
      </c>
      <c r="O897" s="66"/>
      <c r="P897" s="186">
        <f>O897*H897</f>
        <v>0</v>
      </c>
      <c r="Q897" s="186">
        <v>0</v>
      </c>
      <c r="R897" s="186">
        <f>Q897*H897</f>
        <v>0</v>
      </c>
      <c r="S897" s="186">
        <v>0</v>
      </c>
      <c r="T897" s="187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88" t="s">
        <v>211</v>
      </c>
      <c r="AT897" s="188" t="s">
        <v>311</v>
      </c>
      <c r="AU897" s="188" t="s">
        <v>86</v>
      </c>
      <c r="AY897" s="19" t="s">
        <v>157</v>
      </c>
      <c r="BE897" s="189">
        <f>IF(N897="základní",J897,0)</f>
        <v>0</v>
      </c>
      <c r="BF897" s="189">
        <f>IF(N897="snížená",J897,0)</f>
        <v>0</v>
      </c>
      <c r="BG897" s="189">
        <f>IF(N897="zákl. přenesená",J897,0)</f>
        <v>0</v>
      </c>
      <c r="BH897" s="189">
        <f>IF(N897="sníž. přenesená",J897,0)</f>
        <v>0</v>
      </c>
      <c r="BI897" s="189">
        <f>IF(N897="nulová",J897,0)</f>
        <v>0</v>
      </c>
      <c r="BJ897" s="19" t="s">
        <v>84</v>
      </c>
      <c r="BK897" s="189">
        <f>ROUND(I897*H897,2)</f>
        <v>0</v>
      </c>
      <c r="BL897" s="19" t="s">
        <v>163</v>
      </c>
      <c r="BM897" s="188" t="s">
        <v>2590</v>
      </c>
    </row>
    <row r="898" spans="2:51" s="13" customFormat="1" ht="10">
      <c r="B898" s="190"/>
      <c r="C898" s="191"/>
      <c r="D898" s="192" t="s">
        <v>165</v>
      </c>
      <c r="E898" s="193" t="s">
        <v>19</v>
      </c>
      <c r="F898" s="194" t="s">
        <v>2136</v>
      </c>
      <c r="G898" s="191"/>
      <c r="H898" s="193" t="s">
        <v>19</v>
      </c>
      <c r="I898" s="195"/>
      <c r="J898" s="191"/>
      <c r="K898" s="191"/>
      <c r="L898" s="196"/>
      <c r="M898" s="197"/>
      <c r="N898" s="198"/>
      <c r="O898" s="198"/>
      <c r="P898" s="198"/>
      <c r="Q898" s="198"/>
      <c r="R898" s="198"/>
      <c r="S898" s="198"/>
      <c r="T898" s="199"/>
      <c r="AT898" s="200" t="s">
        <v>165</v>
      </c>
      <c r="AU898" s="200" t="s">
        <v>86</v>
      </c>
      <c r="AV898" s="13" t="s">
        <v>84</v>
      </c>
      <c r="AW898" s="13" t="s">
        <v>37</v>
      </c>
      <c r="AX898" s="13" t="s">
        <v>76</v>
      </c>
      <c r="AY898" s="200" t="s">
        <v>157</v>
      </c>
    </row>
    <row r="899" spans="2:51" s="14" customFormat="1" ht="10">
      <c r="B899" s="201"/>
      <c r="C899" s="202"/>
      <c r="D899" s="192" t="s">
        <v>165</v>
      </c>
      <c r="E899" s="203" t="s">
        <v>19</v>
      </c>
      <c r="F899" s="204" t="s">
        <v>629</v>
      </c>
      <c r="G899" s="202"/>
      <c r="H899" s="205">
        <v>50</v>
      </c>
      <c r="I899" s="206"/>
      <c r="J899" s="202"/>
      <c r="K899" s="202"/>
      <c r="L899" s="207"/>
      <c r="M899" s="208"/>
      <c r="N899" s="209"/>
      <c r="O899" s="209"/>
      <c r="P899" s="209"/>
      <c r="Q899" s="209"/>
      <c r="R899" s="209"/>
      <c r="S899" s="209"/>
      <c r="T899" s="210"/>
      <c r="AT899" s="211" t="s">
        <v>165</v>
      </c>
      <c r="AU899" s="211" t="s">
        <v>86</v>
      </c>
      <c r="AV899" s="14" t="s">
        <v>86</v>
      </c>
      <c r="AW899" s="14" t="s">
        <v>37</v>
      </c>
      <c r="AX899" s="14" t="s">
        <v>84</v>
      </c>
      <c r="AY899" s="211" t="s">
        <v>157</v>
      </c>
    </row>
    <row r="900" spans="2:63" s="12" customFormat="1" ht="22.75" customHeight="1">
      <c r="B900" s="160"/>
      <c r="C900" s="161"/>
      <c r="D900" s="162" t="s">
        <v>75</v>
      </c>
      <c r="E900" s="174" t="s">
        <v>1651</v>
      </c>
      <c r="F900" s="174" t="s">
        <v>1652</v>
      </c>
      <c r="G900" s="161"/>
      <c r="H900" s="161"/>
      <c r="I900" s="164"/>
      <c r="J900" s="175">
        <f>BK900</f>
        <v>0</v>
      </c>
      <c r="K900" s="161"/>
      <c r="L900" s="166"/>
      <c r="M900" s="167"/>
      <c r="N900" s="168"/>
      <c r="O900" s="168"/>
      <c r="P900" s="169">
        <f>SUM(P901:P902)</f>
        <v>0</v>
      </c>
      <c r="Q900" s="168"/>
      <c r="R900" s="169">
        <f>SUM(R901:R902)</f>
        <v>0</v>
      </c>
      <c r="S900" s="168"/>
      <c r="T900" s="170">
        <f>SUM(T901:T902)</f>
        <v>0</v>
      </c>
      <c r="AR900" s="171" t="s">
        <v>84</v>
      </c>
      <c r="AT900" s="172" t="s">
        <v>75</v>
      </c>
      <c r="AU900" s="172" t="s">
        <v>84</v>
      </c>
      <c r="AY900" s="171" t="s">
        <v>157</v>
      </c>
      <c r="BK900" s="173">
        <f>SUM(BK901:BK902)</f>
        <v>0</v>
      </c>
    </row>
    <row r="901" spans="1:65" s="2" customFormat="1" ht="22.25" customHeight="1">
      <c r="A901" s="36"/>
      <c r="B901" s="37"/>
      <c r="C901" s="176" t="s">
        <v>1634</v>
      </c>
      <c r="D901" s="176" t="s">
        <v>159</v>
      </c>
      <c r="E901" s="177" t="s">
        <v>1654</v>
      </c>
      <c r="F901" s="178" t="s">
        <v>1655</v>
      </c>
      <c r="G901" s="179" t="s">
        <v>483</v>
      </c>
      <c r="H901" s="180">
        <v>348.069</v>
      </c>
      <c r="I901" s="181"/>
      <c r="J901" s="182">
        <f>ROUND(I901*H901,2)</f>
        <v>0</v>
      </c>
      <c r="K901" s="183"/>
      <c r="L901" s="41"/>
      <c r="M901" s="184" t="s">
        <v>19</v>
      </c>
      <c r="N901" s="185" t="s">
        <v>47</v>
      </c>
      <c r="O901" s="66"/>
      <c r="P901" s="186">
        <f>O901*H901</f>
        <v>0</v>
      </c>
      <c r="Q901" s="186">
        <v>0</v>
      </c>
      <c r="R901" s="186">
        <f>Q901*H901</f>
        <v>0</v>
      </c>
      <c r="S901" s="186">
        <v>0</v>
      </c>
      <c r="T901" s="187">
        <f>S901*H901</f>
        <v>0</v>
      </c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R901" s="188" t="s">
        <v>163</v>
      </c>
      <c r="AT901" s="188" t="s">
        <v>159</v>
      </c>
      <c r="AU901" s="188" t="s">
        <v>86</v>
      </c>
      <c r="AY901" s="19" t="s">
        <v>157</v>
      </c>
      <c r="BE901" s="189">
        <f>IF(N901="základní",J901,0)</f>
        <v>0</v>
      </c>
      <c r="BF901" s="189">
        <f>IF(N901="snížená",J901,0)</f>
        <v>0</v>
      </c>
      <c r="BG901" s="189">
        <f>IF(N901="zákl. přenesená",J901,0)</f>
        <v>0</v>
      </c>
      <c r="BH901" s="189">
        <f>IF(N901="sníž. přenesená",J901,0)</f>
        <v>0</v>
      </c>
      <c r="BI901" s="189">
        <f>IF(N901="nulová",J901,0)</f>
        <v>0</v>
      </c>
      <c r="BJ901" s="19" t="s">
        <v>84</v>
      </c>
      <c r="BK901" s="189">
        <f>ROUND(I901*H901,2)</f>
        <v>0</v>
      </c>
      <c r="BL901" s="19" t="s">
        <v>163</v>
      </c>
      <c r="BM901" s="188" t="s">
        <v>2591</v>
      </c>
    </row>
    <row r="902" spans="1:47" s="2" customFormat="1" ht="10">
      <c r="A902" s="36"/>
      <c r="B902" s="37"/>
      <c r="C902" s="38"/>
      <c r="D902" s="212" t="s">
        <v>178</v>
      </c>
      <c r="E902" s="38"/>
      <c r="F902" s="213" t="s">
        <v>1657</v>
      </c>
      <c r="G902" s="38"/>
      <c r="H902" s="38"/>
      <c r="I902" s="214"/>
      <c r="J902" s="38"/>
      <c r="K902" s="38"/>
      <c r="L902" s="41"/>
      <c r="M902" s="254"/>
      <c r="N902" s="255"/>
      <c r="O902" s="256"/>
      <c r="P902" s="256"/>
      <c r="Q902" s="256"/>
      <c r="R902" s="256"/>
      <c r="S902" s="256"/>
      <c r="T902" s="257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T902" s="19" t="s">
        <v>178</v>
      </c>
      <c r="AU902" s="19" t="s">
        <v>86</v>
      </c>
    </row>
    <row r="903" spans="1:31" s="2" customFormat="1" ht="7" customHeight="1">
      <c r="A903" s="36"/>
      <c r="B903" s="49"/>
      <c r="C903" s="50"/>
      <c r="D903" s="50"/>
      <c r="E903" s="50"/>
      <c r="F903" s="50"/>
      <c r="G903" s="50"/>
      <c r="H903" s="50"/>
      <c r="I903" s="50"/>
      <c r="J903" s="50"/>
      <c r="K903" s="50"/>
      <c r="L903" s="41"/>
      <c r="M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</row>
  </sheetData>
  <sheetProtection algorithmName="SHA-512" hashValue="SxYRLTSz59snDfGDkhnffgYU24gORGi4oobgMqzS+PLPHYqKqweApL/xHAX1dvM8WEIdXWilGl4fkcGfbE1r3g==" saltValue="vqxU4l1KOSLvs9XS5hBD8IE8EbT+tkpc5Fa8ZDSuIY9SvAcZ5J7Eoba/CFvjm5sq4oWSyoZUJ4kMv3ZP5gRLuQ==" spinCount="100000" sheet="1" objects="1" scenarios="1" formatColumns="0" formatRows="0" autoFilter="0"/>
  <autoFilter ref="C88:K90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113107225"/>
    <hyperlink ref="F100" r:id="rId2" display="https://podminky.urs.cz/item/CS_URS_2021_01/113107242"/>
    <hyperlink ref="F107" r:id="rId3" display="https://podminky.urs.cz/item/CS_URS_2021_01/131253104"/>
    <hyperlink ref="F120" r:id="rId4" display="https://podminky.urs.cz/item/CS_URS_2021_01/132251103"/>
    <hyperlink ref="F130" r:id="rId5" display="https://podminky.urs.cz/item/CS_URS_2021_01/162351104"/>
    <hyperlink ref="F140" r:id="rId6" display="https://podminky.urs.cz/item/CS_URS_2021_01/174151101"/>
    <hyperlink ref="F167" r:id="rId7" display="https://podminky.urs.cz/item/CS_URS_2021_01/58344197"/>
    <hyperlink ref="F172" r:id="rId8" display="https://podminky.urs.cz/item/CS_URS_2021_01/271532211"/>
    <hyperlink ref="F178" r:id="rId9" display="https://podminky.urs.cz/item/CS_URS_2021_01/273313611"/>
    <hyperlink ref="F201" r:id="rId10" display="https://podminky.urs.cz/item/CS_URS_2021_01/273321711"/>
    <hyperlink ref="F234" r:id="rId11" display="https://podminky.urs.cz/item/CS_URS_2021_01/273323611"/>
    <hyperlink ref="F241" r:id="rId12" display="https://podminky.urs.cz/item/CS_URS_2021_01/273351121"/>
    <hyperlink ref="F252" r:id="rId13" display="https://podminky.urs.cz/item/CS_URS_2021_01/273351122"/>
    <hyperlink ref="F258" r:id="rId14" display="https://podminky.urs.cz/item/CS_URS_2021_01/273361821"/>
    <hyperlink ref="F264" r:id="rId15" display="https://podminky.urs.cz/item/CS_URS_2021_01/273362021"/>
    <hyperlink ref="F272" r:id="rId16" display="https://podminky.urs.cz/item/CS_URS_2021_01/275323611"/>
    <hyperlink ref="F280" r:id="rId17" display="https://podminky.urs.cz/item/CS_URS_2021_01/275351121"/>
    <hyperlink ref="F287" r:id="rId18" display="https://podminky.urs.cz/item/CS_URS_2021_01/275351122"/>
    <hyperlink ref="F292" r:id="rId19" display="https://podminky.urs.cz/item/CS_URS_2021_01/279113152"/>
    <hyperlink ref="F320" r:id="rId20" display="https://podminky.urs.cz/item/CS_URS_2021_01/279351121"/>
    <hyperlink ref="F327" r:id="rId21" display="https://podminky.urs.cz/item/CS_URS_2021_01/279351122"/>
    <hyperlink ref="F333" r:id="rId22" display="https://podminky.urs.cz/item/CS_URS_2021_01/411321616"/>
    <hyperlink ref="F339" r:id="rId23" display="https://podminky.urs.cz/item/CS_URS_2021_01/411351011"/>
    <hyperlink ref="F346" r:id="rId24" display="https://podminky.urs.cz/item/CS_URS_2021_01/411351012"/>
    <hyperlink ref="F350" r:id="rId25" display="https://podminky.urs.cz/item/CS_URS_2021_01/411354313"/>
    <hyperlink ref="F354" r:id="rId26" display="https://podminky.urs.cz/item/CS_URS_2021_01/411354314"/>
    <hyperlink ref="F358" r:id="rId27" display="https://podminky.urs.cz/item/CS_URS_2021_01/411361821"/>
    <hyperlink ref="F369" r:id="rId28" display="https://podminky.urs.cz/item/CS_URS_2021_01/59339107"/>
    <hyperlink ref="F381" r:id="rId29" display="https://podminky.urs.cz/item/CS_URS_2021_01/59373003.1"/>
    <hyperlink ref="F389" r:id="rId30" display="https://podminky.urs.cz/item/CS_URS_2021_01/899103112"/>
    <hyperlink ref="F405" r:id="rId31" display="https://podminky.urs.cz/item/CS_URS_2021_01/899620161"/>
    <hyperlink ref="F416" r:id="rId32" display="https://podminky.urs.cz/item/CS_URS_2021_01/899640111"/>
    <hyperlink ref="F422" r:id="rId33" display="https://podminky.urs.cz/item/CS_URS_2021_01/899640112"/>
    <hyperlink ref="F430" r:id="rId34" display="https://podminky.urs.cz/item/CS_URS_2021_01/997013645"/>
    <hyperlink ref="F435" r:id="rId35" display="https://podminky.urs.cz/item/CS_URS_2021_01/997013655"/>
    <hyperlink ref="F441" r:id="rId36" display="https://podminky.urs.cz/item/CS_URS_2021_01/997221551"/>
    <hyperlink ref="F448" r:id="rId37" display="https://podminky.urs.cz/item/CS_URS_2021_01/997221579"/>
    <hyperlink ref="F902" r:id="rId38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2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95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2592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ROUND((SUM(BE88:BE427)),2)</f>
        <v>0</v>
      </c>
      <c r="G33" s="36"/>
      <c r="H33" s="36"/>
      <c r="I33" s="120">
        <v>0.21</v>
      </c>
      <c r="J33" s="119">
        <f>ROUND(((SUM(BE88:BE427))*I33),2)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ROUND((SUM(BF88:BF427)),2)</f>
        <v>0</v>
      </c>
      <c r="G34" s="36"/>
      <c r="H34" s="36"/>
      <c r="I34" s="120">
        <v>0.15</v>
      </c>
      <c r="J34" s="119">
        <f>ROUND(((SUM(BF88:BF427))*I34),2)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ROUND((SUM(BG88:BG427)),2)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ROUND((SUM(BH88:BH427)),2)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ROUND((SUM(BI88:BI427)),2)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SO04 - Pobytové schody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129</v>
      </c>
      <c r="E62" s="145"/>
      <c r="F62" s="145"/>
      <c r="G62" s="145"/>
      <c r="H62" s="145"/>
      <c r="I62" s="145"/>
      <c r="J62" s="146">
        <f>J158</f>
        <v>0</v>
      </c>
      <c r="K62" s="143"/>
      <c r="L62" s="147"/>
    </row>
    <row r="63" spans="2:12" s="10" customFormat="1" ht="19.9" customHeight="1">
      <c r="B63" s="142"/>
      <c r="C63" s="143"/>
      <c r="D63" s="144" t="s">
        <v>130</v>
      </c>
      <c r="E63" s="145"/>
      <c r="F63" s="145"/>
      <c r="G63" s="145"/>
      <c r="H63" s="145"/>
      <c r="I63" s="145"/>
      <c r="J63" s="146">
        <f>J198</f>
        <v>0</v>
      </c>
      <c r="K63" s="143"/>
      <c r="L63" s="147"/>
    </row>
    <row r="64" spans="2:12" s="10" customFormat="1" ht="19.9" customHeight="1">
      <c r="B64" s="142"/>
      <c r="C64" s="143"/>
      <c r="D64" s="144" t="s">
        <v>131</v>
      </c>
      <c r="E64" s="145"/>
      <c r="F64" s="145"/>
      <c r="G64" s="145"/>
      <c r="H64" s="145"/>
      <c r="I64" s="145"/>
      <c r="J64" s="146">
        <f>J225</f>
        <v>0</v>
      </c>
      <c r="K64" s="143"/>
      <c r="L64" s="147"/>
    </row>
    <row r="65" spans="2:12" s="10" customFormat="1" ht="19.9" customHeight="1">
      <c r="B65" s="142"/>
      <c r="C65" s="143"/>
      <c r="D65" s="144" t="s">
        <v>135</v>
      </c>
      <c r="E65" s="145"/>
      <c r="F65" s="145"/>
      <c r="G65" s="145"/>
      <c r="H65" s="145"/>
      <c r="I65" s="145"/>
      <c r="J65" s="146">
        <f>J405</f>
        <v>0</v>
      </c>
      <c r="K65" s="143"/>
      <c r="L65" s="147"/>
    </row>
    <row r="66" spans="2:12" s="10" customFormat="1" ht="19.9" customHeight="1">
      <c r="B66" s="142"/>
      <c r="C66" s="143"/>
      <c r="D66" s="144" t="s">
        <v>137</v>
      </c>
      <c r="E66" s="145"/>
      <c r="F66" s="145"/>
      <c r="G66" s="145"/>
      <c r="H66" s="145"/>
      <c r="I66" s="145"/>
      <c r="J66" s="146">
        <f>J417</f>
        <v>0</v>
      </c>
      <c r="K66" s="143"/>
      <c r="L66" s="147"/>
    </row>
    <row r="67" spans="2:12" s="9" customFormat="1" ht="25" customHeight="1">
      <c r="B67" s="136"/>
      <c r="C67" s="137"/>
      <c r="D67" s="138" t="s">
        <v>138</v>
      </c>
      <c r="E67" s="139"/>
      <c r="F67" s="139"/>
      <c r="G67" s="139"/>
      <c r="H67" s="139"/>
      <c r="I67" s="139"/>
      <c r="J67" s="140">
        <f>J420</f>
        <v>0</v>
      </c>
      <c r="K67" s="137"/>
      <c r="L67" s="141"/>
    </row>
    <row r="68" spans="2:12" s="10" customFormat="1" ht="19.9" customHeight="1">
      <c r="B68" s="142"/>
      <c r="C68" s="143"/>
      <c r="D68" s="144" t="s">
        <v>141</v>
      </c>
      <c r="E68" s="145"/>
      <c r="F68" s="145"/>
      <c r="G68" s="145"/>
      <c r="H68" s="145"/>
      <c r="I68" s="145"/>
      <c r="J68" s="146">
        <f>J421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7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7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5" customHeight="1">
      <c r="A75" s="36"/>
      <c r="B75" s="37"/>
      <c r="C75" s="25" t="s">
        <v>142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4.4" customHeight="1">
      <c r="A78" s="36"/>
      <c r="B78" s="37"/>
      <c r="C78" s="38"/>
      <c r="D78" s="38"/>
      <c r="E78" s="393" t="str">
        <f>E7</f>
        <v>Úprava prostranství před Hvězdou</v>
      </c>
      <c r="F78" s="394"/>
      <c r="G78" s="394"/>
      <c r="H78" s="394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121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65" customHeight="1">
      <c r="A80" s="36"/>
      <c r="B80" s="37"/>
      <c r="C80" s="38"/>
      <c r="D80" s="38"/>
      <c r="E80" s="350" t="str">
        <f>E9</f>
        <v>SO04 - Pobytové schody</v>
      </c>
      <c r="F80" s="395"/>
      <c r="G80" s="395"/>
      <c r="H80" s="395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7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p.č. 2675/1, 5713, 2436</v>
      </c>
      <c r="G82" s="38"/>
      <c r="H82" s="38"/>
      <c r="I82" s="31" t="s">
        <v>23</v>
      </c>
      <c r="J82" s="61" t="str">
        <f>IF(J12="","",J12)</f>
        <v>24. 11. 2021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7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6.4" customHeight="1">
      <c r="A84" s="36"/>
      <c r="B84" s="37"/>
      <c r="C84" s="31" t="s">
        <v>25</v>
      </c>
      <c r="D84" s="38"/>
      <c r="E84" s="38"/>
      <c r="F84" s="29" t="str">
        <f>E15</f>
        <v>Město Beroun</v>
      </c>
      <c r="G84" s="38"/>
      <c r="H84" s="38"/>
      <c r="I84" s="31" t="s">
        <v>33</v>
      </c>
      <c r="J84" s="34" t="str">
        <f>E21</f>
        <v>Spektra PRO spol. s r.o.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65" customHeight="1">
      <c r="A85" s="36"/>
      <c r="B85" s="37"/>
      <c r="C85" s="31" t="s">
        <v>31</v>
      </c>
      <c r="D85" s="38"/>
      <c r="E85" s="38"/>
      <c r="F85" s="29" t="str">
        <f>IF(E18="","",E18)</f>
        <v>Vyplň údaj</v>
      </c>
      <c r="G85" s="38"/>
      <c r="H85" s="38"/>
      <c r="I85" s="31" t="s">
        <v>38</v>
      </c>
      <c r="J85" s="34" t="str">
        <f>E24</f>
        <v>p. Martin Donda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2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143</v>
      </c>
      <c r="D87" s="151" t="s">
        <v>61</v>
      </c>
      <c r="E87" s="151" t="s">
        <v>57</v>
      </c>
      <c r="F87" s="151" t="s">
        <v>58</v>
      </c>
      <c r="G87" s="151" t="s">
        <v>144</v>
      </c>
      <c r="H87" s="151" t="s">
        <v>145</v>
      </c>
      <c r="I87" s="151" t="s">
        <v>146</v>
      </c>
      <c r="J87" s="152" t="s">
        <v>125</v>
      </c>
      <c r="K87" s="153" t="s">
        <v>147</v>
      </c>
      <c r="L87" s="154"/>
      <c r="M87" s="70" t="s">
        <v>19</v>
      </c>
      <c r="N87" s="71" t="s">
        <v>46</v>
      </c>
      <c r="O87" s="71" t="s">
        <v>148</v>
      </c>
      <c r="P87" s="71" t="s">
        <v>149</v>
      </c>
      <c r="Q87" s="71" t="s">
        <v>150</v>
      </c>
      <c r="R87" s="71" t="s">
        <v>151</v>
      </c>
      <c r="S87" s="71" t="s">
        <v>152</v>
      </c>
      <c r="T87" s="72" t="s">
        <v>153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75" customHeight="1">
      <c r="A88" s="36"/>
      <c r="B88" s="37"/>
      <c r="C88" s="77" t="s">
        <v>154</v>
      </c>
      <c r="D88" s="38"/>
      <c r="E88" s="38"/>
      <c r="F88" s="38"/>
      <c r="G88" s="38"/>
      <c r="H88" s="38"/>
      <c r="I88" s="38"/>
      <c r="J88" s="155">
        <f>BK88</f>
        <v>0</v>
      </c>
      <c r="K88" s="38"/>
      <c r="L88" s="41"/>
      <c r="M88" s="73"/>
      <c r="N88" s="156"/>
      <c r="O88" s="74"/>
      <c r="P88" s="157">
        <f>P89+P420</f>
        <v>0</v>
      </c>
      <c r="Q88" s="74"/>
      <c r="R88" s="157">
        <f>R89+R420</f>
        <v>240.59918630200002</v>
      </c>
      <c r="S88" s="74"/>
      <c r="T88" s="158">
        <f>T89+T420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75</v>
      </c>
      <c r="AU88" s="19" t="s">
        <v>126</v>
      </c>
      <c r="BK88" s="159">
        <f>BK89+BK420</f>
        <v>0</v>
      </c>
    </row>
    <row r="89" spans="2:63" s="12" customFormat="1" ht="25.9" customHeight="1">
      <c r="B89" s="160"/>
      <c r="C89" s="161"/>
      <c r="D89" s="162" t="s">
        <v>75</v>
      </c>
      <c r="E89" s="163" t="s">
        <v>155</v>
      </c>
      <c r="F89" s="163" t="s">
        <v>156</v>
      </c>
      <c r="G89" s="161"/>
      <c r="H89" s="161"/>
      <c r="I89" s="164"/>
      <c r="J89" s="165">
        <f>BK89</f>
        <v>0</v>
      </c>
      <c r="K89" s="161"/>
      <c r="L89" s="166"/>
      <c r="M89" s="167"/>
      <c r="N89" s="168"/>
      <c r="O89" s="168"/>
      <c r="P89" s="169">
        <f>P90+P158+P198+P225+P405+P417</f>
        <v>0</v>
      </c>
      <c r="Q89" s="168"/>
      <c r="R89" s="169">
        <f>R90+R158+R198+R225+R405+R417</f>
        <v>239.733061302</v>
      </c>
      <c r="S89" s="168"/>
      <c r="T89" s="170">
        <f>T90+T158+T198+T225+T405+T417</f>
        <v>0</v>
      </c>
      <c r="AR89" s="171" t="s">
        <v>84</v>
      </c>
      <c r="AT89" s="172" t="s">
        <v>75</v>
      </c>
      <c r="AU89" s="172" t="s">
        <v>76</v>
      </c>
      <c r="AY89" s="171" t="s">
        <v>157</v>
      </c>
      <c r="BK89" s="173">
        <f>BK90+BK158+BK198+BK225+BK405+BK417</f>
        <v>0</v>
      </c>
    </row>
    <row r="90" spans="2:63" s="12" customFormat="1" ht="22.75" customHeight="1">
      <c r="B90" s="160"/>
      <c r="C90" s="161"/>
      <c r="D90" s="162" t="s">
        <v>75</v>
      </c>
      <c r="E90" s="174" t="s">
        <v>84</v>
      </c>
      <c r="F90" s="174" t="s">
        <v>158</v>
      </c>
      <c r="G90" s="161"/>
      <c r="H90" s="161"/>
      <c r="I90" s="164"/>
      <c r="J90" s="175">
        <f>BK90</f>
        <v>0</v>
      </c>
      <c r="K90" s="161"/>
      <c r="L90" s="166"/>
      <c r="M90" s="167"/>
      <c r="N90" s="168"/>
      <c r="O90" s="168"/>
      <c r="P90" s="169">
        <f>SUM(P91:P157)</f>
        <v>0</v>
      </c>
      <c r="Q90" s="168"/>
      <c r="R90" s="169">
        <f>SUM(R91:R157)</f>
        <v>0</v>
      </c>
      <c r="S90" s="168"/>
      <c r="T90" s="170">
        <f>SUM(T91:T157)</f>
        <v>0</v>
      </c>
      <c r="AR90" s="171" t="s">
        <v>84</v>
      </c>
      <c r="AT90" s="172" t="s">
        <v>75</v>
      </c>
      <c r="AU90" s="172" t="s">
        <v>84</v>
      </c>
      <c r="AY90" s="171" t="s">
        <v>157</v>
      </c>
      <c r="BK90" s="173">
        <f>SUM(BK91:BK157)</f>
        <v>0</v>
      </c>
    </row>
    <row r="91" spans="1:65" s="2" customFormat="1" ht="14.4" customHeight="1">
      <c r="A91" s="36"/>
      <c r="B91" s="37"/>
      <c r="C91" s="176" t="s">
        <v>84</v>
      </c>
      <c r="D91" s="176" t="s">
        <v>159</v>
      </c>
      <c r="E91" s="177" t="s">
        <v>252</v>
      </c>
      <c r="F91" s="178" t="s">
        <v>253</v>
      </c>
      <c r="G91" s="179" t="s">
        <v>254</v>
      </c>
      <c r="H91" s="180">
        <v>0.882</v>
      </c>
      <c r="I91" s="181"/>
      <c r="J91" s="182">
        <f>ROUND(I91*H91,2)</f>
        <v>0</v>
      </c>
      <c r="K91" s="183"/>
      <c r="L91" s="41"/>
      <c r="M91" s="184" t="s">
        <v>19</v>
      </c>
      <c r="N91" s="185" t="s">
        <v>47</v>
      </c>
      <c r="O91" s="66"/>
      <c r="P91" s="186">
        <f>O91*H91</f>
        <v>0</v>
      </c>
      <c r="Q91" s="186">
        <v>0</v>
      </c>
      <c r="R91" s="186">
        <f>Q91*H91</f>
        <v>0</v>
      </c>
      <c r="S91" s="186">
        <v>0</v>
      </c>
      <c r="T91" s="187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8" t="s">
        <v>163</v>
      </c>
      <c r="AT91" s="188" t="s">
        <v>159</v>
      </c>
      <c r="AU91" s="188" t="s">
        <v>86</v>
      </c>
      <c r="AY91" s="19" t="s">
        <v>157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9" t="s">
        <v>84</v>
      </c>
      <c r="BK91" s="189">
        <f>ROUND(I91*H91,2)</f>
        <v>0</v>
      </c>
      <c r="BL91" s="19" t="s">
        <v>163</v>
      </c>
      <c r="BM91" s="188" t="s">
        <v>2593</v>
      </c>
    </row>
    <row r="92" spans="1:47" s="2" customFormat="1" ht="10">
      <c r="A92" s="36"/>
      <c r="B92" s="37"/>
      <c r="C92" s="38"/>
      <c r="D92" s="212" t="s">
        <v>178</v>
      </c>
      <c r="E92" s="38"/>
      <c r="F92" s="213" t="s">
        <v>256</v>
      </c>
      <c r="G92" s="38"/>
      <c r="H92" s="38"/>
      <c r="I92" s="214"/>
      <c r="J92" s="38"/>
      <c r="K92" s="38"/>
      <c r="L92" s="41"/>
      <c r="M92" s="215"/>
      <c r="N92" s="216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178</v>
      </c>
      <c r="AU92" s="19" t="s">
        <v>86</v>
      </c>
    </row>
    <row r="93" spans="2:51" s="13" customFormat="1" ht="10">
      <c r="B93" s="190"/>
      <c r="C93" s="191"/>
      <c r="D93" s="192" t="s">
        <v>165</v>
      </c>
      <c r="E93" s="193" t="s">
        <v>19</v>
      </c>
      <c r="F93" s="194" t="s">
        <v>343</v>
      </c>
      <c r="G93" s="191"/>
      <c r="H93" s="193" t="s">
        <v>19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165</v>
      </c>
      <c r="AU93" s="200" t="s">
        <v>86</v>
      </c>
      <c r="AV93" s="13" t="s">
        <v>84</v>
      </c>
      <c r="AW93" s="13" t="s">
        <v>37</v>
      </c>
      <c r="AX93" s="13" t="s">
        <v>76</v>
      </c>
      <c r="AY93" s="200" t="s">
        <v>157</v>
      </c>
    </row>
    <row r="94" spans="2:51" s="13" customFormat="1" ht="10">
      <c r="B94" s="190"/>
      <c r="C94" s="191"/>
      <c r="D94" s="192" t="s">
        <v>165</v>
      </c>
      <c r="E94" s="193" t="s">
        <v>19</v>
      </c>
      <c r="F94" s="194" t="s">
        <v>345</v>
      </c>
      <c r="G94" s="191"/>
      <c r="H94" s="193" t="s">
        <v>19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165</v>
      </c>
      <c r="AU94" s="200" t="s">
        <v>86</v>
      </c>
      <c r="AV94" s="13" t="s">
        <v>84</v>
      </c>
      <c r="AW94" s="13" t="s">
        <v>37</v>
      </c>
      <c r="AX94" s="13" t="s">
        <v>76</v>
      </c>
      <c r="AY94" s="200" t="s">
        <v>157</v>
      </c>
    </row>
    <row r="95" spans="2:51" s="13" customFormat="1" ht="10">
      <c r="B95" s="190"/>
      <c r="C95" s="191"/>
      <c r="D95" s="192" t="s">
        <v>165</v>
      </c>
      <c r="E95" s="193" t="s">
        <v>19</v>
      </c>
      <c r="F95" s="194" t="s">
        <v>2594</v>
      </c>
      <c r="G95" s="191"/>
      <c r="H95" s="193" t="s">
        <v>19</v>
      </c>
      <c r="I95" s="195"/>
      <c r="J95" s="191"/>
      <c r="K95" s="191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165</v>
      </c>
      <c r="AU95" s="200" t="s">
        <v>86</v>
      </c>
      <c r="AV95" s="13" t="s">
        <v>84</v>
      </c>
      <c r="AW95" s="13" t="s">
        <v>37</v>
      </c>
      <c r="AX95" s="13" t="s">
        <v>76</v>
      </c>
      <c r="AY95" s="200" t="s">
        <v>157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357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3" customFormat="1" ht="10">
      <c r="B97" s="190"/>
      <c r="C97" s="191"/>
      <c r="D97" s="192" t="s">
        <v>165</v>
      </c>
      <c r="E97" s="193" t="s">
        <v>19</v>
      </c>
      <c r="F97" s="194" t="s">
        <v>2595</v>
      </c>
      <c r="G97" s="191"/>
      <c r="H97" s="193" t="s">
        <v>19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165</v>
      </c>
      <c r="AU97" s="200" t="s">
        <v>86</v>
      </c>
      <c r="AV97" s="13" t="s">
        <v>84</v>
      </c>
      <c r="AW97" s="13" t="s">
        <v>37</v>
      </c>
      <c r="AX97" s="13" t="s">
        <v>76</v>
      </c>
      <c r="AY97" s="200" t="s">
        <v>157</v>
      </c>
    </row>
    <row r="98" spans="2:51" s="13" customFormat="1" ht="10">
      <c r="B98" s="190"/>
      <c r="C98" s="191"/>
      <c r="D98" s="192" t="s">
        <v>165</v>
      </c>
      <c r="E98" s="193" t="s">
        <v>19</v>
      </c>
      <c r="F98" s="194" t="s">
        <v>2596</v>
      </c>
      <c r="G98" s="191"/>
      <c r="H98" s="193" t="s">
        <v>19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165</v>
      </c>
      <c r="AU98" s="200" t="s">
        <v>86</v>
      </c>
      <c r="AV98" s="13" t="s">
        <v>84</v>
      </c>
      <c r="AW98" s="13" t="s">
        <v>37</v>
      </c>
      <c r="AX98" s="13" t="s">
        <v>76</v>
      </c>
      <c r="AY98" s="200" t="s">
        <v>157</v>
      </c>
    </row>
    <row r="99" spans="2:51" s="14" customFormat="1" ht="10">
      <c r="B99" s="201"/>
      <c r="C99" s="202"/>
      <c r="D99" s="192" t="s">
        <v>165</v>
      </c>
      <c r="E99" s="203" t="s">
        <v>19</v>
      </c>
      <c r="F99" s="204" t="s">
        <v>2597</v>
      </c>
      <c r="G99" s="202"/>
      <c r="H99" s="205">
        <v>0.882</v>
      </c>
      <c r="I99" s="206"/>
      <c r="J99" s="202"/>
      <c r="K99" s="202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165</v>
      </c>
      <c r="AU99" s="211" t="s">
        <v>86</v>
      </c>
      <c r="AV99" s="14" t="s">
        <v>86</v>
      </c>
      <c r="AW99" s="14" t="s">
        <v>37</v>
      </c>
      <c r="AX99" s="14" t="s">
        <v>76</v>
      </c>
      <c r="AY99" s="211" t="s">
        <v>157</v>
      </c>
    </row>
    <row r="100" spans="2:51" s="13" customFormat="1" ht="10">
      <c r="B100" s="190"/>
      <c r="C100" s="191"/>
      <c r="D100" s="192" t="s">
        <v>165</v>
      </c>
      <c r="E100" s="193" t="s">
        <v>19</v>
      </c>
      <c r="F100" s="194" t="s">
        <v>2598</v>
      </c>
      <c r="G100" s="191"/>
      <c r="H100" s="193" t="s">
        <v>19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165</v>
      </c>
      <c r="AU100" s="200" t="s">
        <v>86</v>
      </c>
      <c r="AV100" s="13" t="s">
        <v>84</v>
      </c>
      <c r="AW100" s="13" t="s">
        <v>37</v>
      </c>
      <c r="AX100" s="13" t="s">
        <v>76</v>
      </c>
      <c r="AY100" s="200" t="s">
        <v>157</v>
      </c>
    </row>
    <row r="101" spans="2:51" s="13" customFormat="1" ht="10">
      <c r="B101" s="190"/>
      <c r="C101" s="191"/>
      <c r="D101" s="192" t="s">
        <v>165</v>
      </c>
      <c r="E101" s="193" t="s">
        <v>19</v>
      </c>
      <c r="F101" s="194" t="s">
        <v>2599</v>
      </c>
      <c r="G101" s="191"/>
      <c r="H101" s="193" t="s">
        <v>19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165</v>
      </c>
      <c r="AU101" s="200" t="s">
        <v>86</v>
      </c>
      <c r="AV101" s="13" t="s">
        <v>84</v>
      </c>
      <c r="AW101" s="13" t="s">
        <v>37</v>
      </c>
      <c r="AX101" s="13" t="s">
        <v>76</v>
      </c>
      <c r="AY101" s="200" t="s">
        <v>157</v>
      </c>
    </row>
    <row r="102" spans="2:51" s="15" customFormat="1" ht="10">
      <c r="B102" s="217"/>
      <c r="C102" s="218"/>
      <c r="D102" s="192" t="s">
        <v>165</v>
      </c>
      <c r="E102" s="219" t="s">
        <v>19</v>
      </c>
      <c r="F102" s="220" t="s">
        <v>183</v>
      </c>
      <c r="G102" s="218"/>
      <c r="H102" s="221">
        <v>0.882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165</v>
      </c>
      <c r="AU102" s="227" t="s">
        <v>86</v>
      </c>
      <c r="AV102" s="15" t="s">
        <v>163</v>
      </c>
      <c r="AW102" s="15" t="s">
        <v>37</v>
      </c>
      <c r="AX102" s="15" t="s">
        <v>84</v>
      </c>
      <c r="AY102" s="227" t="s">
        <v>157</v>
      </c>
    </row>
    <row r="103" spans="1:65" s="2" customFormat="1" ht="22.25" customHeight="1">
      <c r="A103" s="36"/>
      <c r="B103" s="37"/>
      <c r="C103" s="176" t="s">
        <v>86</v>
      </c>
      <c r="D103" s="176" t="s">
        <v>159</v>
      </c>
      <c r="E103" s="177" t="s">
        <v>2600</v>
      </c>
      <c r="F103" s="178" t="s">
        <v>2601</v>
      </c>
      <c r="G103" s="179" t="s">
        <v>254</v>
      </c>
      <c r="H103" s="180">
        <v>19.433</v>
      </c>
      <c r="I103" s="181"/>
      <c r="J103" s="182">
        <f>ROUND(I103*H103,2)</f>
        <v>0</v>
      </c>
      <c r="K103" s="183"/>
      <c r="L103" s="41"/>
      <c r="M103" s="184" t="s">
        <v>19</v>
      </c>
      <c r="N103" s="185" t="s">
        <v>47</v>
      </c>
      <c r="O103" s="66"/>
      <c r="P103" s="186">
        <f>O103*H103</f>
        <v>0</v>
      </c>
      <c r="Q103" s="186">
        <v>0</v>
      </c>
      <c r="R103" s="186">
        <f>Q103*H103</f>
        <v>0</v>
      </c>
      <c r="S103" s="186">
        <v>0</v>
      </c>
      <c r="T103" s="187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8" t="s">
        <v>163</v>
      </c>
      <c r="AT103" s="188" t="s">
        <v>159</v>
      </c>
      <c r="AU103" s="188" t="s">
        <v>86</v>
      </c>
      <c r="AY103" s="19" t="s">
        <v>157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84</v>
      </c>
      <c r="BK103" s="189">
        <f>ROUND(I103*H103,2)</f>
        <v>0</v>
      </c>
      <c r="BL103" s="19" t="s">
        <v>163</v>
      </c>
      <c r="BM103" s="188" t="s">
        <v>2602</v>
      </c>
    </row>
    <row r="104" spans="1:47" s="2" customFormat="1" ht="10">
      <c r="A104" s="36"/>
      <c r="B104" s="37"/>
      <c r="C104" s="38"/>
      <c r="D104" s="212" t="s">
        <v>178</v>
      </c>
      <c r="E104" s="38"/>
      <c r="F104" s="213" t="s">
        <v>2603</v>
      </c>
      <c r="G104" s="38"/>
      <c r="H104" s="38"/>
      <c r="I104" s="214"/>
      <c r="J104" s="38"/>
      <c r="K104" s="38"/>
      <c r="L104" s="41"/>
      <c r="M104" s="215"/>
      <c r="N104" s="216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178</v>
      </c>
      <c r="AU104" s="19" t="s">
        <v>86</v>
      </c>
    </row>
    <row r="105" spans="2:51" s="13" customFormat="1" ht="10">
      <c r="B105" s="190"/>
      <c r="C105" s="191"/>
      <c r="D105" s="192" t="s">
        <v>165</v>
      </c>
      <c r="E105" s="193" t="s">
        <v>19</v>
      </c>
      <c r="F105" s="194" t="s">
        <v>289</v>
      </c>
      <c r="G105" s="191"/>
      <c r="H105" s="193" t="s">
        <v>19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165</v>
      </c>
      <c r="AU105" s="200" t="s">
        <v>86</v>
      </c>
      <c r="AV105" s="13" t="s">
        <v>84</v>
      </c>
      <c r="AW105" s="13" t="s">
        <v>37</v>
      </c>
      <c r="AX105" s="13" t="s">
        <v>76</v>
      </c>
      <c r="AY105" s="200" t="s">
        <v>157</v>
      </c>
    </row>
    <row r="106" spans="2:51" s="13" customFormat="1" ht="10">
      <c r="B106" s="190"/>
      <c r="C106" s="191"/>
      <c r="D106" s="192" t="s">
        <v>165</v>
      </c>
      <c r="E106" s="193" t="s">
        <v>19</v>
      </c>
      <c r="F106" s="194" t="s">
        <v>2604</v>
      </c>
      <c r="G106" s="191"/>
      <c r="H106" s="193" t="s">
        <v>19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165</v>
      </c>
      <c r="AU106" s="200" t="s">
        <v>86</v>
      </c>
      <c r="AV106" s="13" t="s">
        <v>84</v>
      </c>
      <c r="AW106" s="13" t="s">
        <v>37</v>
      </c>
      <c r="AX106" s="13" t="s">
        <v>76</v>
      </c>
      <c r="AY106" s="200" t="s">
        <v>157</v>
      </c>
    </row>
    <row r="107" spans="2:51" s="13" customFormat="1" ht="10">
      <c r="B107" s="190"/>
      <c r="C107" s="191"/>
      <c r="D107" s="192" t="s">
        <v>165</v>
      </c>
      <c r="E107" s="193" t="s">
        <v>19</v>
      </c>
      <c r="F107" s="194" t="s">
        <v>2605</v>
      </c>
      <c r="G107" s="191"/>
      <c r="H107" s="193" t="s">
        <v>19</v>
      </c>
      <c r="I107" s="195"/>
      <c r="J107" s="191"/>
      <c r="K107" s="191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165</v>
      </c>
      <c r="AU107" s="200" t="s">
        <v>86</v>
      </c>
      <c r="AV107" s="13" t="s">
        <v>84</v>
      </c>
      <c r="AW107" s="13" t="s">
        <v>37</v>
      </c>
      <c r="AX107" s="13" t="s">
        <v>76</v>
      </c>
      <c r="AY107" s="200" t="s">
        <v>157</v>
      </c>
    </row>
    <row r="108" spans="2:51" s="13" customFormat="1" ht="10">
      <c r="B108" s="190"/>
      <c r="C108" s="191"/>
      <c r="D108" s="192" t="s">
        <v>165</v>
      </c>
      <c r="E108" s="193" t="s">
        <v>19</v>
      </c>
      <c r="F108" s="194" t="s">
        <v>2606</v>
      </c>
      <c r="G108" s="191"/>
      <c r="H108" s="193" t="s">
        <v>19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165</v>
      </c>
      <c r="AU108" s="200" t="s">
        <v>86</v>
      </c>
      <c r="AV108" s="13" t="s">
        <v>84</v>
      </c>
      <c r="AW108" s="13" t="s">
        <v>37</v>
      </c>
      <c r="AX108" s="13" t="s">
        <v>76</v>
      </c>
      <c r="AY108" s="200" t="s">
        <v>157</v>
      </c>
    </row>
    <row r="109" spans="2:51" s="14" customFormat="1" ht="10">
      <c r="B109" s="201"/>
      <c r="C109" s="202"/>
      <c r="D109" s="192" t="s">
        <v>165</v>
      </c>
      <c r="E109" s="203" t="s">
        <v>19</v>
      </c>
      <c r="F109" s="204" t="s">
        <v>2607</v>
      </c>
      <c r="G109" s="202"/>
      <c r="H109" s="205">
        <v>0.42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165</v>
      </c>
      <c r="AU109" s="211" t="s">
        <v>86</v>
      </c>
      <c r="AV109" s="14" t="s">
        <v>86</v>
      </c>
      <c r="AW109" s="14" t="s">
        <v>37</v>
      </c>
      <c r="AX109" s="14" t="s">
        <v>76</v>
      </c>
      <c r="AY109" s="211" t="s">
        <v>157</v>
      </c>
    </row>
    <row r="110" spans="2:51" s="13" customFormat="1" ht="10">
      <c r="B110" s="190"/>
      <c r="C110" s="191"/>
      <c r="D110" s="192" t="s">
        <v>165</v>
      </c>
      <c r="E110" s="193" t="s">
        <v>19</v>
      </c>
      <c r="F110" s="194" t="s">
        <v>2608</v>
      </c>
      <c r="G110" s="191"/>
      <c r="H110" s="193" t="s">
        <v>19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165</v>
      </c>
      <c r="AU110" s="200" t="s">
        <v>86</v>
      </c>
      <c r="AV110" s="13" t="s">
        <v>84</v>
      </c>
      <c r="AW110" s="13" t="s">
        <v>37</v>
      </c>
      <c r="AX110" s="13" t="s">
        <v>76</v>
      </c>
      <c r="AY110" s="200" t="s">
        <v>157</v>
      </c>
    </row>
    <row r="111" spans="2:51" s="14" customFormat="1" ht="10">
      <c r="B111" s="201"/>
      <c r="C111" s="202"/>
      <c r="D111" s="192" t="s">
        <v>165</v>
      </c>
      <c r="E111" s="203" t="s">
        <v>19</v>
      </c>
      <c r="F111" s="204" t="s">
        <v>2609</v>
      </c>
      <c r="G111" s="202"/>
      <c r="H111" s="205">
        <v>19.013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165</v>
      </c>
      <c r="AU111" s="211" t="s">
        <v>86</v>
      </c>
      <c r="AV111" s="14" t="s">
        <v>86</v>
      </c>
      <c r="AW111" s="14" t="s">
        <v>37</v>
      </c>
      <c r="AX111" s="14" t="s">
        <v>76</v>
      </c>
      <c r="AY111" s="211" t="s">
        <v>157</v>
      </c>
    </row>
    <row r="112" spans="2:51" s="13" customFormat="1" ht="10">
      <c r="B112" s="190"/>
      <c r="C112" s="191"/>
      <c r="D112" s="192" t="s">
        <v>165</v>
      </c>
      <c r="E112" s="193" t="s">
        <v>19</v>
      </c>
      <c r="F112" s="194" t="s">
        <v>2610</v>
      </c>
      <c r="G112" s="191"/>
      <c r="H112" s="193" t="s">
        <v>19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165</v>
      </c>
      <c r="AU112" s="200" t="s">
        <v>86</v>
      </c>
      <c r="AV112" s="13" t="s">
        <v>84</v>
      </c>
      <c r="AW112" s="13" t="s">
        <v>37</v>
      </c>
      <c r="AX112" s="13" t="s">
        <v>76</v>
      </c>
      <c r="AY112" s="200" t="s">
        <v>157</v>
      </c>
    </row>
    <row r="113" spans="2:51" s="15" customFormat="1" ht="10">
      <c r="B113" s="217"/>
      <c r="C113" s="218"/>
      <c r="D113" s="192" t="s">
        <v>165</v>
      </c>
      <c r="E113" s="219" t="s">
        <v>19</v>
      </c>
      <c r="F113" s="220" t="s">
        <v>183</v>
      </c>
      <c r="G113" s="218"/>
      <c r="H113" s="221">
        <v>19.433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165</v>
      </c>
      <c r="AU113" s="227" t="s">
        <v>86</v>
      </c>
      <c r="AV113" s="15" t="s">
        <v>163</v>
      </c>
      <c r="AW113" s="15" t="s">
        <v>37</v>
      </c>
      <c r="AX113" s="15" t="s">
        <v>84</v>
      </c>
      <c r="AY113" s="227" t="s">
        <v>157</v>
      </c>
    </row>
    <row r="114" spans="1:65" s="2" customFormat="1" ht="30" customHeight="1">
      <c r="A114" s="36"/>
      <c r="B114" s="37"/>
      <c r="C114" s="176" t="s">
        <v>173</v>
      </c>
      <c r="D114" s="176" t="s">
        <v>159</v>
      </c>
      <c r="E114" s="177" t="s">
        <v>319</v>
      </c>
      <c r="F114" s="178" t="s">
        <v>320</v>
      </c>
      <c r="G114" s="179" t="s">
        <v>254</v>
      </c>
      <c r="H114" s="180">
        <v>365.657</v>
      </c>
      <c r="I114" s="181"/>
      <c r="J114" s="182">
        <f>ROUND(I114*H114,2)</f>
        <v>0</v>
      </c>
      <c r="K114" s="183"/>
      <c r="L114" s="41"/>
      <c r="M114" s="184" t="s">
        <v>19</v>
      </c>
      <c r="N114" s="185" t="s">
        <v>47</v>
      </c>
      <c r="O114" s="66"/>
      <c r="P114" s="186">
        <f>O114*H114</f>
        <v>0</v>
      </c>
      <c r="Q114" s="186">
        <v>0</v>
      </c>
      <c r="R114" s="186">
        <f>Q114*H114</f>
        <v>0</v>
      </c>
      <c r="S114" s="186">
        <v>0</v>
      </c>
      <c r="T114" s="187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8" t="s">
        <v>163</v>
      </c>
      <c r="AT114" s="188" t="s">
        <v>159</v>
      </c>
      <c r="AU114" s="188" t="s">
        <v>86</v>
      </c>
      <c r="AY114" s="19" t="s">
        <v>157</v>
      </c>
      <c r="BE114" s="189">
        <f>IF(N114="základní",J114,0)</f>
        <v>0</v>
      </c>
      <c r="BF114" s="189">
        <f>IF(N114="snížená",J114,0)</f>
        <v>0</v>
      </c>
      <c r="BG114" s="189">
        <f>IF(N114="zákl. přenesená",J114,0)</f>
        <v>0</v>
      </c>
      <c r="BH114" s="189">
        <f>IF(N114="sníž. přenesená",J114,0)</f>
        <v>0</v>
      </c>
      <c r="BI114" s="189">
        <f>IF(N114="nulová",J114,0)</f>
        <v>0</v>
      </c>
      <c r="BJ114" s="19" t="s">
        <v>84</v>
      </c>
      <c r="BK114" s="189">
        <f>ROUND(I114*H114,2)</f>
        <v>0</v>
      </c>
      <c r="BL114" s="19" t="s">
        <v>163</v>
      </c>
      <c r="BM114" s="188" t="s">
        <v>2611</v>
      </c>
    </row>
    <row r="115" spans="1:47" s="2" customFormat="1" ht="10">
      <c r="A115" s="36"/>
      <c r="B115" s="37"/>
      <c r="C115" s="38"/>
      <c r="D115" s="212" t="s">
        <v>178</v>
      </c>
      <c r="E115" s="38"/>
      <c r="F115" s="213" t="s">
        <v>322</v>
      </c>
      <c r="G115" s="38"/>
      <c r="H115" s="38"/>
      <c r="I115" s="214"/>
      <c r="J115" s="38"/>
      <c r="K115" s="38"/>
      <c r="L115" s="41"/>
      <c r="M115" s="215"/>
      <c r="N115" s="216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178</v>
      </c>
      <c r="AU115" s="19" t="s">
        <v>86</v>
      </c>
    </row>
    <row r="116" spans="2:51" s="13" customFormat="1" ht="10">
      <c r="B116" s="190"/>
      <c r="C116" s="191"/>
      <c r="D116" s="192" t="s">
        <v>165</v>
      </c>
      <c r="E116" s="193" t="s">
        <v>19</v>
      </c>
      <c r="F116" s="194" t="s">
        <v>343</v>
      </c>
      <c r="G116" s="191"/>
      <c r="H116" s="193" t="s">
        <v>19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165</v>
      </c>
      <c r="AU116" s="200" t="s">
        <v>86</v>
      </c>
      <c r="AV116" s="13" t="s">
        <v>84</v>
      </c>
      <c r="AW116" s="13" t="s">
        <v>37</v>
      </c>
      <c r="AX116" s="13" t="s">
        <v>76</v>
      </c>
      <c r="AY116" s="200" t="s">
        <v>157</v>
      </c>
    </row>
    <row r="117" spans="2:51" s="13" customFormat="1" ht="10">
      <c r="B117" s="190"/>
      <c r="C117" s="191"/>
      <c r="D117" s="192" t="s">
        <v>165</v>
      </c>
      <c r="E117" s="193" t="s">
        <v>19</v>
      </c>
      <c r="F117" s="194" t="s">
        <v>345</v>
      </c>
      <c r="G117" s="191"/>
      <c r="H117" s="193" t="s">
        <v>19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165</v>
      </c>
      <c r="AU117" s="200" t="s">
        <v>86</v>
      </c>
      <c r="AV117" s="13" t="s">
        <v>84</v>
      </c>
      <c r="AW117" s="13" t="s">
        <v>37</v>
      </c>
      <c r="AX117" s="13" t="s">
        <v>76</v>
      </c>
      <c r="AY117" s="200" t="s">
        <v>157</v>
      </c>
    </row>
    <row r="118" spans="2:51" s="13" customFormat="1" ht="10">
      <c r="B118" s="190"/>
      <c r="C118" s="191"/>
      <c r="D118" s="192" t="s">
        <v>165</v>
      </c>
      <c r="E118" s="193" t="s">
        <v>19</v>
      </c>
      <c r="F118" s="194" t="s">
        <v>2594</v>
      </c>
      <c r="G118" s="191"/>
      <c r="H118" s="193" t="s">
        <v>19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165</v>
      </c>
      <c r="AU118" s="200" t="s">
        <v>86</v>
      </c>
      <c r="AV118" s="13" t="s">
        <v>84</v>
      </c>
      <c r="AW118" s="13" t="s">
        <v>37</v>
      </c>
      <c r="AX118" s="13" t="s">
        <v>76</v>
      </c>
      <c r="AY118" s="200" t="s">
        <v>157</v>
      </c>
    </row>
    <row r="119" spans="2:51" s="13" customFormat="1" ht="10">
      <c r="B119" s="190"/>
      <c r="C119" s="191"/>
      <c r="D119" s="192" t="s">
        <v>165</v>
      </c>
      <c r="E119" s="193" t="s">
        <v>19</v>
      </c>
      <c r="F119" s="194" t="s">
        <v>357</v>
      </c>
      <c r="G119" s="191"/>
      <c r="H119" s="193" t="s">
        <v>19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165</v>
      </c>
      <c r="AU119" s="200" t="s">
        <v>86</v>
      </c>
      <c r="AV119" s="13" t="s">
        <v>84</v>
      </c>
      <c r="AW119" s="13" t="s">
        <v>37</v>
      </c>
      <c r="AX119" s="13" t="s">
        <v>76</v>
      </c>
      <c r="AY119" s="200" t="s">
        <v>157</v>
      </c>
    </row>
    <row r="120" spans="2:51" s="14" customFormat="1" ht="10">
      <c r="B120" s="201"/>
      <c r="C120" s="202"/>
      <c r="D120" s="192" t="s">
        <v>165</v>
      </c>
      <c r="E120" s="203" t="s">
        <v>19</v>
      </c>
      <c r="F120" s="204" t="s">
        <v>2612</v>
      </c>
      <c r="G120" s="202"/>
      <c r="H120" s="205">
        <v>365.657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165</v>
      </c>
      <c r="AU120" s="211" t="s">
        <v>86</v>
      </c>
      <c r="AV120" s="14" t="s">
        <v>86</v>
      </c>
      <c r="AW120" s="14" t="s">
        <v>37</v>
      </c>
      <c r="AX120" s="14" t="s">
        <v>76</v>
      </c>
      <c r="AY120" s="211" t="s">
        <v>157</v>
      </c>
    </row>
    <row r="121" spans="2:51" s="15" customFormat="1" ht="10">
      <c r="B121" s="217"/>
      <c r="C121" s="218"/>
      <c r="D121" s="192" t="s">
        <v>165</v>
      </c>
      <c r="E121" s="219" t="s">
        <v>19</v>
      </c>
      <c r="F121" s="220" t="s">
        <v>183</v>
      </c>
      <c r="G121" s="218"/>
      <c r="H121" s="221">
        <v>365.657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165</v>
      </c>
      <c r="AU121" s="227" t="s">
        <v>86</v>
      </c>
      <c r="AV121" s="15" t="s">
        <v>163</v>
      </c>
      <c r="AW121" s="15" t="s">
        <v>37</v>
      </c>
      <c r="AX121" s="15" t="s">
        <v>84</v>
      </c>
      <c r="AY121" s="227" t="s">
        <v>157</v>
      </c>
    </row>
    <row r="122" spans="1:65" s="2" customFormat="1" ht="22.25" customHeight="1">
      <c r="A122" s="36"/>
      <c r="B122" s="37"/>
      <c r="C122" s="176" t="s">
        <v>163</v>
      </c>
      <c r="D122" s="176" t="s">
        <v>159</v>
      </c>
      <c r="E122" s="177" t="s">
        <v>332</v>
      </c>
      <c r="F122" s="178" t="s">
        <v>333</v>
      </c>
      <c r="G122" s="179" t="s">
        <v>254</v>
      </c>
      <c r="H122" s="180">
        <v>365.657</v>
      </c>
      <c r="I122" s="181"/>
      <c r="J122" s="182">
        <f>ROUND(I122*H122,2)</f>
        <v>0</v>
      </c>
      <c r="K122" s="183"/>
      <c r="L122" s="41"/>
      <c r="M122" s="184" t="s">
        <v>19</v>
      </c>
      <c r="N122" s="185" t="s">
        <v>47</v>
      </c>
      <c r="O122" s="66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8" t="s">
        <v>163</v>
      </c>
      <c r="AT122" s="188" t="s">
        <v>159</v>
      </c>
      <c r="AU122" s="188" t="s">
        <v>86</v>
      </c>
      <c r="AY122" s="19" t="s">
        <v>157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84</v>
      </c>
      <c r="BK122" s="189">
        <f>ROUND(I122*H122,2)</f>
        <v>0</v>
      </c>
      <c r="BL122" s="19" t="s">
        <v>163</v>
      </c>
      <c r="BM122" s="188" t="s">
        <v>2613</v>
      </c>
    </row>
    <row r="123" spans="1:47" s="2" customFormat="1" ht="10">
      <c r="A123" s="36"/>
      <c r="B123" s="37"/>
      <c r="C123" s="38"/>
      <c r="D123" s="212" t="s">
        <v>178</v>
      </c>
      <c r="E123" s="38"/>
      <c r="F123" s="213" t="s">
        <v>335</v>
      </c>
      <c r="G123" s="38"/>
      <c r="H123" s="38"/>
      <c r="I123" s="214"/>
      <c r="J123" s="38"/>
      <c r="K123" s="38"/>
      <c r="L123" s="41"/>
      <c r="M123" s="215"/>
      <c r="N123" s="216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178</v>
      </c>
      <c r="AU123" s="19" t="s">
        <v>86</v>
      </c>
    </row>
    <row r="124" spans="2:51" s="13" customFormat="1" ht="10">
      <c r="B124" s="190"/>
      <c r="C124" s="191"/>
      <c r="D124" s="192" t="s">
        <v>165</v>
      </c>
      <c r="E124" s="193" t="s">
        <v>19</v>
      </c>
      <c r="F124" s="194" t="s">
        <v>343</v>
      </c>
      <c r="G124" s="191"/>
      <c r="H124" s="193" t="s">
        <v>19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165</v>
      </c>
      <c r="AU124" s="200" t="s">
        <v>86</v>
      </c>
      <c r="AV124" s="13" t="s">
        <v>84</v>
      </c>
      <c r="AW124" s="13" t="s">
        <v>37</v>
      </c>
      <c r="AX124" s="13" t="s">
        <v>76</v>
      </c>
      <c r="AY124" s="200" t="s">
        <v>157</v>
      </c>
    </row>
    <row r="125" spans="2:51" s="13" customFormat="1" ht="10">
      <c r="B125" s="190"/>
      <c r="C125" s="191"/>
      <c r="D125" s="192" t="s">
        <v>165</v>
      </c>
      <c r="E125" s="193" t="s">
        <v>19</v>
      </c>
      <c r="F125" s="194" t="s">
        <v>345</v>
      </c>
      <c r="G125" s="191"/>
      <c r="H125" s="193" t="s">
        <v>19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165</v>
      </c>
      <c r="AU125" s="200" t="s">
        <v>86</v>
      </c>
      <c r="AV125" s="13" t="s">
        <v>84</v>
      </c>
      <c r="AW125" s="13" t="s">
        <v>37</v>
      </c>
      <c r="AX125" s="13" t="s">
        <v>76</v>
      </c>
      <c r="AY125" s="200" t="s">
        <v>157</v>
      </c>
    </row>
    <row r="126" spans="2:51" s="13" customFormat="1" ht="10">
      <c r="B126" s="190"/>
      <c r="C126" s="191"/>
      <c r="D126" s="192" t="s">
        <v>165</v>
      </c>
      <c r="E126" s="193" t="s">
        <v>19</v>
      </c>
      <c r="F126" s="194" t="s">
        <v>2594</v>
      </c>
      <c r="G126" s="191"/>
      <c r="H126" s="193" t="s">
        <v>19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165</v>
      </c>
      <c r="AU126" s="200" t="s">
        <v>86</v>
      </c>
      <c r="AV126" s="13" t="s">
        <v>84</v>
      </c>
      <c r="AW126" s="13" t="s">
        <v>37</v>
      </c>
      <c r="AX126" s="13" t="s">
        <v>76</v>
      </c>
      <c r="AY126" s="200" t="s">
        <v>157</v>
      </c>
    </row>
    <row r="127" spans="2:51" s="13" customFormat="1" ht="10">
      <c r="B127" s="190"/>
      <c r="C127" s="191"/>
      <c r="D127" s="192" t="s">
        <v>165</v>
      </c>
      <c r="E127" s="193" t="s">
        <v>19</v>
      </c>
      <c r="F127" s="194" t="s">
        <v>357</v>
      </c>
      <c r="G127" s="191"/>
      <c r="H127" s="193" t="s">
        <v>19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165</v>
      </c>
      <c r="AU127" s="200" t="s">
        <v>86</v>
      </c>
      <c r="AV127" s="13" t="s">
        <v>84</v>
      </c>
      <c r="AW127" s="13" t="s">
        <v>37</v>
      </c>
      <c r="AX127" s="13" t="s">
        <v>76</v>
      </c>
      <c r="AY127" s="200" t="s">
        <v>157</v>
      </c>
    </row>
    <row r="128" spans="2:51" s="14" customFormat="1" ht="20">
      <c r="B128" s="201"/>
      <c r="C128" s="202"/>
      <c r="D128" s="192" t="s">
        <v>165</v>
      </c>
      <c r="E128" s="203" t="s">
        <v>19</v>
      </c>
      <c r="F128" s="204" t="s">
        <v>2614</v>
      </c>
      <c r="G128" s="202"/>
      <c r="H128" s="205">
        <v>365.657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165</v>
      </c>
      <c r="AU128" s="211" t="s">
        <v>86</v>
      </c>
      <c r="AV128" s="14" t="s">
        <v>86</v>
      </c>
      <c r="AW128" s="14" t="s">
        <v>37</v>
      </c>
      <c r="AX128" s="14" t="s">
        <v>84</v>
      </c>
      <c r="AY128" s="211" t="s">
        <v>157</v>
      </c>
    </row>
    <row r="129" spans="1:65" s="2" customFormat="1" ht="22.25" customHeight="1">
      <c r="A129" s="36"/>
      <c r="B129" s="37"/>
      <c r="C129" s="176" t="s">
        <v>191</v>
      </c>
      <c r="D129" s="176" t="s">
        <v>159</v>
      </c>
      <c r="E129" s="177" t="s">
        <v>339</v>
      </c>
      <c r="F129" s="178" t="s">
        <v>340</v>
      </c>
      <c r="G129" s="179" t="s">
        <v>254</v>
      </c>
      <c r="H129" s="180">
        <v>365.86</v>
      </c>
      <c r="I129" s="181"/>
      <c r="J129" s="182">
        <f>ROUND(I129*H129,2)</f>
        <v>0</v>
      </c>
      <c r="K129" s="183"/>
      <c r="L129" s="41"/>
      <c r="M129" s="184" t="s">
        <v>19</v>
      </c>
      <c r="N129" s="185" t="s">
        <v>47</v>
      </c>
      <c r="O129" s="66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8" t="s">
        <v>163</v>
      </c>
      <c r="AT129" s="188" t="s">
        <v>159</v>
      </c>
      <c r="AU129" s="188" t="s">
        <v>86</v>
      </c>
      <c r="AY129" s="19" t="s">
        <v>157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9" t="s">
        <v>84</v>
      </c>
      <c r="BK129" s="189">
        <f>ROUND(I129*H129,2)</f>
        <v>0</v>
      </c>
      <c r="BL129" s="19" t="s">
        <v>163</v>
      </c>
      <c r="BM129" s="188" t="s">
        <v>2615</v>
      </c>
    </row>
    <row r="130" spans="1:47" s="2" customFormat="1" ht="10">
      <c r="A130" s="36"/>
      <c r="B130" s="37"/>
      <c r="C130" s="38"/>
      <c r="D130" s="212" t="s">
        <v>178</v>
      </c>
      <c r="E130" s="38"/>
      <c r="F130" s="213" t="s">
        <v>342</v>
      </c>
      <c r="G130" s="38"/>
      <c r="H130" s="38"/>
      <c r="I130" s="214"/>
      <c r="J130" s="38"/>
      <c r="K130" s="38"/>
      <c r="L130" s="41"/>
      <c r="M130" s="215"/>
      <c r="N130" s="216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178</v>
      </c>
      <c r="AU130" s="19" t="s">
        <v>86</v>
      </c>
    </row>
    <row r="131" spans="2:51" s="13" customFormat="1" ht="10">
      <c r="B131" s="190"/>
      <c r="C131" s="191"/>
      <c r="D131" s="192" t="s">
        <v>165</v>
      </c>
      <c r="E131" s="193" t="s">
        <v>19</v>
      </c>
      <c r="F131" s="194" t="s">
        <v>343</v>
      </c>
      <c r="G131" s="191"/>
      <c r="H131" s="193" t="s">
        <v>19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165</v>
      </c>
      <c r="AU131" s="200" t="s">
        <v>86</v>
      </c>
      <c r="AV131" s="13" t="s">
        <v>84</v>
      </c>
      <c r="AW131" s="13" t="s">
        <v>37</v>
      </c>
      <c r="AX131" s="13" t="s">
        <v>76</v>
      </c>
      <c r="AY131" s="200" t="s">
        <v>157</v>
      </c>
    </row>
    <row r="132" spans="2:51" s="13" customFormat="1" ht="10">
      <c r="B132" s="190"/>
      <c r="C132" s="191"/>
      <c r="D132" s="192" t="s">
        <v>165</v>
      </c>
      <c r="E132" s="193" t="s">
        <v>19</v>
      </c>
      <c r="F132" s="194" t="s">
        <v>345</v>
      </c>
      <c r="G132" s="191"/>
      <c r="H132" s="193" t="s">
        <v>19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165</v>
      </c>
      <c r="AU132" s="200" t="s">
        <v>86</v>
      </c>
      <c r="AV132" s="13" t="s">
        <v>84</v>
      </c>
      <c r="AW132" s="13" t="s">
        <v>37</v>
      </c>
      <c r="AX132" s="13" t="s">
        <v>76</v>
      </c>
      <c r="AY132" s="200" t="s">
        <v>157</v>
      </c>
    </row>
    <row r="133" spans="2:51" s="13" customFormat="1" ht="10">
      <c r="B133" s="190"/>
      <c r="C133" s="191"/>
      <c r="D133" s="192" t="s">
        <v>165</v>
      </c>
      <c r="E133" s="193" t="s">
        <v>19</v>
      </c>
      <c r="F133" s="194" t="s">
        <v>2594</v>
      </c>
      <c r="G133" s="191"/>
      <c r="H133" s="193" t="s">
        <v>19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165</v>
      </c>
      <c r="AU133" s="200" t="s">
        <v>86</v>
      </c>
      <c r="AV133" s="13" t="s">
        <v>84</v>
      </c>
      <c r="AW133" s="13" t="s">
        <v>37</v>
      </c>
      <c r="AX133" s="13" t="s">
        <v>76</v>
      </c>
      <c r="AY133" s="200" t="s">
        <v>157</v>
      </c>
    </row>
    <row r="134" spans="2:51" s="13" customFormat="1" ht="10">
      <c r="B134" s="190"/>
      <c r="C134" s="191"/>
      <c r="D134" s="192" t="s">
        <v>165</v>
      </c>
      <c r="E134" s="193" t="s">
        <v>19</v>
      </c>
      <c r="F134" s="194" t="s">
        <v>357</v>
      </c>
      <c r="G134" s="191"/>
      <c r="H134" s="193" t="s">
        <v>19</v>
      </c>
      <c r="I134" s="195"/>
      <c r="J134" s="191"/>
      <c r="K134" s="191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165</v>
      </c>
      <c r="AU134" s="200" t="s">
        <v>86</v>
      </c>
      <c r="AV134" s="13" t="s">
        <v>84</v>
      </c>
      <c r="AW134" s="13" t="s">
        <v>37</v>
      </c>
      <c r="AX134" s="13" t="s">
        <v>76</v>
      </c>
      <c r="AY134" s="200" t="s">
        <v>157</v>
      </c>
    </row>
    <row r="135" spans="2:51" s="13" customFormat="1" ht="10">
      <c r="B135" s="190"/>
      <c r="C135" s="191"/>
      <c r="D135" s="192" t="s">
        <v>165</v>
      </c>
      <c r="E135" s="193" t="s">
        <v>19</v>
      </c>
      <c r="F135" s="194" t="s">
        <v>2616</v>
      </c>
      <c r="G135" s="191"/>
      <c r="H135" s="193" t="s">
        <v>19</v>
      </c>
      <c r="I135" s="195"/>
      <c r="J135" s="191"/>
      <c r="K135" s="191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165</v>
      </c>
      <c r="AU135" s="200" t="s">
        <v>86</v>
      </c>
      <c r="AV135" s="13" t="s">
        <v>84</v>
      </c>
      <c r="AW135" s="13" t="s">
        <v>37</v>
      </c>
      <c r="AX135" s="13" t="s">
        <v>76</v>
      </c>
      <c r="AY135" s="200" t="s">
        <v>157</v>
      </c>
    </row>
    <row r="136" spans="2:51" s="14" customFormat="1" ht="10">
      <c r="B136" s="201"/>
      <c r="C136" s="202"/>
      <c r="D136" s="192" t="s">
        <v>165</v>
      </c>
      <c r="E136" s="203" t="s">
        <v>19</v>
      </c>
      <c r="F136" s="204" t="s">
        <v>2617</v>
      </c>
      <c r="G136" s="202"/>
      <c r="H136" s="205">
        <v>0.527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165</v>
      </c>
      <c r="AU136" s="211" t="s">
        <v>86</v>
      </c>
      <c r="AV136" s="14" t="s">
        <v>86</v>
      </c>
      <c r="AW136" s="14" t="s">
        <v>37</v>
      </c>
      <c r="AX136" s="14" t="s">
        <v>76</v>
      </c>
      <c r="AY136" s="211" t="s">
        <v>157</v>
      </c>
    </row>
    <row r="137" spans="2:51" s="14" customFormat="1" ht="10">
      <c r="B137" s="201"/>
      <c r="C137" s="202"/>
      <c r="D137" s="192" t="s">
        <v>165</v>
      </c>
      <c r="E137" s="203" t="s">
        <v>19</v>
      </c>
      <c r="F137" s="204" t="s">
        <v>2618</v>
      </c>
      <c r="G137" s="202"/>
      <c r="H137" s="205">
        <v>1.44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165</v>
      </c>
      <c r="AU137" s="211" t="s">
        <v>86</v>
      </c>
      <c r="AV137" s="14" t="s">
        <v>86</v>
      </c>
      <c r="AW137" s="14" t="s">
        <v>37</v>
      </c>
      <c r="AX137" s="14" t="s">
        <v>76</v>
      </c>
      <c r="AY137" s="211" t="s">
        <v>157</v>
      </c>
    </row>
    <row r="138" spans="2:51" s="14" customFormat="1" ht="10">
      <c r="B138" s="201"/>
      <c r="C138" s="202"/>
      <c r="D138" s="192" t="s">
        <v>165</v>
      </c>
      <c r="E138" s="203" t="s">
        <v>19</v>
      </c>
      <c r="F138" s="204" t="s">
        <v>2619</v>
      </c>
      <c r="G138" s="202"/>
      <c r="H138" s="205">
        <v>1.482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165</v>
      </c>
      <c r="AU138" s="211" t="s">
        <v>86</v>
      </c>
      <c r="AV138" s="14" t="s">
        <v>86</v>
      </c>
      <c r="AW138" s="14" t="s">
        <v>37</v>
      </c>
      <c r="AX138" s="14" t="s">
        <v>76</v>
      </c>
      <c r="AY138" s="211" t="s">
        <v>157</v>
      </c>
    </row>
    <row r="139" spans="2:51" s="14" customFormat="1" ht="10">
      <c r="B139" s="201"/>
      <c r="C139" s="202"/>
      <c r="D139" s="192" t="s">
        <v>165</v>
      </c>
      <c r="E139" s="203" t="s">
        <v>19</v>
      </c>
      <c r="F139" s="204" t="s">
        <v>2620</v>
      </c>
      <c r="G139" s="202"/>
      <c r="H139" s="205">
        <v>4.015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165</v>
      </c>
      <c r="AU139" s="211" t="s">
        <v>86</v>
      </c>
      <c r="AV139" s="14" t="s">
        <v>86</v>
      </c>
      <c r="AW139" s="14" t="s">
        <v>37</v>
      </c>
      <c r="AX139" s="14" t="s">
        <v>76</v>
      </c>
      <c r="AY139" s="211" t="s">
        <v>157</v>
      </c>
    </row>
    <row r="140" spans="2:51" s="14" customFormat="1" ht="10">
      <c r="B140" s="201"/>
      <c r="C140" s="202"/>
      <c r="D140" s="192" t="s">
        <v>165</v>
      </c>
      <c r="E140" s="203" t="s">
        <v>19</v>
      </c>
      <c r="F140" s="204" t="s">
        <v>2621</v>
      </c>
      <c r="G140" s="202"/>
      <c r="H140" s="205">
        <v>5.743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165</v>
      </c>
      <c r="AU140" s="211" t="s">
        <v>86</v>
      </c>
      <c r="AV140" s="14" t="s">
        <v>86</v>
      </c>
      <c r="AW140" s="14" t="s">
        <v>37</v>
      </c>
      <c r="AX140" s="14" t="s">
        <v>76</v>
      </c>
      <c r="AY140" s="211" t="s">
        <v>157</v>
      </c>
    </row>
    <row r="141" spans="2:51" s="14" customFormat="1" ht="10">
      <c r="B141" s="201"/>
      <c r="C141" s="202"/>
      <c r="D141" s="192" t="s">
        <v>165</v>
      </c>
      <c r="E141" s="203" t="s">
        <v>19</v>
      </c>
      <c r="F141" s="204" t="s">
        <v>2622</v>
      </c>
      <c r="G141" s="202"/>
      <c r="H141" s="205">
        <v>5.911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165</v>
      </c>
      <c r="AU141" s="211" t="s">
        <v>86</v>
      </c>
      <c r="AV141" s="14" t="s">
        <v>86</v>
      </c>
      <c r="AW141" s="14" t="s">
        <v>37</v>
      </c>
      <c r="AX141" s="14" t="s">
        <v>76</v>
      </c>
      <c r="AY141" s="211" t="s">
        <v>157</v>
      </c>
    </row>
    <row r="142" spans="2:51" s="14" customFormat="1" ht="10">
      <c r="B142" s="201"/>
      <c r="C142" s="202"/>
      <c r="D142" s="192" t="s">
        <v>165</v>
      </c>
      <c r="E142" s="203" t="s">
        <v>19</v>
      </c>
      <c r="F142" s="204" t="s">
        <v>2623</v>
      </c>
      <c r="G142" s="202"/>
      <c r="H142" s="205">
        <v>4.237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165</v>
      </c>
      <c r="AU142" s="211" t="s">
        <v>86</v>
      </c>
      <c r="AV142" s="14" t="s">
        <v>86</v>
      </c>
      <c r="AW142" s="14" t="s">
        <v>37</v>
      </c>
      <c r="AX142" s="14" t="s">
        <v>76</v>
      </c>
      <c r="AY142" s="211" t="s">
        <v>157</v>
      </c>
    </row>
    <row r="143" spans="2:51" s="14" customFormat="1" ht="10">
      <c r="B143" s="201"/>
      <c r="C143" s="202"/>
      <c r="D143" s="192" t="s">
        <v>165</v>
      </c>
      <c r="E143" s="203" t="s">
        <v>19</v>
      </c>
      <c r="F143" s="204" t="s">
        <v>2624</v>
      </c>
      <c r="G143" s="202"/>
      <c r="H143" s="205">
        <v>3.12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165</v>
      </c>
      <c r="AU143" s="211" t="s">
        <v>86</v>
      </c>
      <c r="AV143" s="14" t="s">
        <v>86</v>
      </c>
      <c r="AW143" s="14" t="s">
        <v>37</v>
      </c>
      <c r="AX143" s="14" t="s">
        <v>76</v>
      </c>
      <c r="AY143" s="211" t="s">
        <v>157</v>
      </c>
    </row>
    <row r="144" spans="2:51" s="14" customFormat="1" ht="10">
      <c r="B144" s="201"/>
      <c r="C144" s="202"/>
      <c r="D144" s="192" t="s">
        <v>165</v>
      </c>
      <c r="E144" s="203" t="s">
        <v>19</v>
      </c>
      <c r="F144" s="204" t="s">
        <v>2625</v>
      </c>
      <c r="G144" s="202"/>
      <c r="H144" s="205">
        <v>8.057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165</v>
      </c>
      <c r="AU144" s="211" t="s">
        <v>86</v>
      </c>
      <c r="AV144" s="14" t="s">
        <v>86</v>
      </c>
      <c r="AW144" s="14" t="s">
        <v>37</v>
      </c>
      <c r="AX144" s="14" t="s">
        <v>76</v>
      </c>
      <c r="AY144" s="211" t="s">
        <v>157</v>
      </c>
    </row>
    <row r="145" spans="2:51" s="14" customFormat="1" ht="10">
      <c r="B145" s="201"/>
      <c r="C145" s="202"/>
      <c r="D145" s="192" t="s">
        <v>165</v>
      </c>
      <c r="E145" s="203" t="s">
        <v>19</v>
      </c>
      <c r="F145" s="204" t="s">
        <v>2626</v>
      </c>
      <c r="G145" s="202"/>
      <c r="H145" s="205">
        <v>51.616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165</v>
      </c>
      <c r="AU145" s="211" t="s">
        <v>86</v>
      </c>
      <c r="AV145" s="14" t="s">
        <v>86</v>
      </c>
      <c r="AW145" s="14" t="s">
        <v>37</v>
      </c>
      <c r="AX145" s="14" t="s">
        <v>76</v>
      </c>
      <c r="AY145" s="211" t="s">
        <v>157</v>
      </c>
    </row>
    <row r="146" spans="2:51" s="14" customFormat="1" ht="10">
      <c r="B146" s="201"/>
      <c r="C146" s="202"/>
      <c r="D146" s="192" t="s">
        <v>165</v>
      </c>
      <c r="E146" s="203" t="s">
        <v>19</v>
      </c>
      <c r="F146" s="204" t="s">
        <v>2627</v>
      </c>
      <c r="G146" s="202"/>
      <c r="H146" s="205">
        <v>1.299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165</v>
      </c>
      <c r="AU146" s="211" t="s">
        <v>86</v>
      </c>
      <c r="AV146" s="14" t="s">
        <v>86</v>
      </c>
      <c r="AW146" s="14" t="s">
        <v>37</v>
      </c>
      <c r="AX146" s="14" t="s">
        <v>76</v>
      </c>
      <c r="AY146" s="211" t="s">
        <v>157</v>
      </c>
    </row>
    <row r="147" spans="2:51" s="14" customFormat="1" ht="10">
      <c r="B147" s="201"/>
      <c r="C147" s="202"/>
      <c r="D147" s="192" t="s">
        <v>165</v>
      </c>
      <c r="E147" s="203" t="s">
        <v>19</v>
      </c>
      <c r="F147" s="204" t="s">
        <v>2628</v>
      </c>
      <c r="G147" s="202"/>
      <c r="H147" s="205">
        <v>1.591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165</v>
      </c>
      <c r="AU147" s="211" t="s">
        <v>86</v>
      </c>
      <c r="AV147" s="14" t="s">
        <v>86</v>
      </c>
      <c r="AW147" s="14" t="s">
        <v>37</v>
      </c>
      <c r="AX147" s="14" t="s">
        <v>76</v>
      </c>
      <c r="AY147" s="211" t="s">
        <v>157</v>
      </c>
    </row>
    <row r="148" spans="2:51" s="14" customFormat="1" ht="10">
      <c r="B148" s="201"/>
      <c r="C148" s="202"/>
      <c r="D148" s="192" t="s">
        <v>165</v>
      </c>
      <c r="E148" s="203" t="s">
        <v>19</v>
      </c>
      <c r="F148" s="204" t="s">
        <v>2629</v>
      </c>
      <c r="G148" s="202"/>
      <c r="H148" s="205">
        <v>4.77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165</v>
      </c>
      <c r="AU148" s="211" t="s">
        <v>86</v>
      </c>
      <c r="AV148" s="14" t="s">
        <v>86</v>
      </c>
      <c r="AW148" s="14" t="s">
        <v>37</v>
      </c>
      <c r="AX148" s="14" t="s">
        <v>76</v>
      </c>
      <c r="AY148" s="211" t="s">
        <v>157</v>
      </c>
    </row>
    <row r="149" spans="2:51" s="14" customFormat="1" ht="10">
      <c r="B149" s="201"/>
      <c r="C149" s="202"/>
      <c r="D149" s="192" t="s">
        <v>165</v>
      </c>
      <c r="E149" s="203" t="s">
        <v>19</v>
      </c>
      <c r="F149" s="204" t="s">
        <v>2630</v>
      </c>
      <c r="G149" s="202"/>
      <c r="H149" s="205">
        <v>8.666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165</v>
      </c>
      <c r="AU149" s="211" t="s">
        <v>86</v>
      </c>
      <c r="AV149" s="14" t="s">
        <v>86</v>
      </c>
      <c r="AW149" s="14" t="s">
        <v>37</v>
      </c>
      <c r="AX149" s="14" t="s">
        <v>76</v>
      </c>
      <c r="AY149" s="211" t="s">
        <v>157</v>
      </c>
    </row>
    <row r="150" spans="2:51" s="16" customFormat="1" ht="10">
      <c r="B150" s="228"/>
      <c r="C150" s="229"/>
      <c r="D150" s="192" t="s">
        <v>165</v>
      </c>
      <c r="E150" s="230" t="s">
        <v>19</v>
      </c>
      <c r="F150" s="231" t="s">
        <v>190</v>
      </c>
      <c r="G150" s="229"/>
      <c r="H150" s="232">
        <v>102.474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165</v>
      </c>
      <c r="AU150" s="238" t="s">
        <v>86</v>
      </c>
      <c r="AV150" s="16" t="s">
        <v>173</v>
      </c>
      <c r="AW150" s="16" t="s">
        <v>37</v>
      </c>
      <c r="AX150" s="16" t="s">
        <v>76</v>
      </c>
      <c r="AY150" s="238" t="s">
        <v>157</v>
      </c>
    </row>
    <row r="151" spans="2:51" s="13" customFormat="1" ht="10">
      <c r="B151" s="190"/>
      <c r="C151" s="191"/>
      <c r="D151" s="192" t="s">
        <v>165</v>
      </c>
      <c r="E151" s="193" t="s">
        <v>19</v>
      </c>
      <c r="F151" s="194" t="s">
        <v>2631</v>
      </c>
      <c r="G151" s="191"/>
      <c r="H151" s="193" t="s">
        <v>19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165</v>
      </c>
      <c r="AU151" s="200" t="s">
        <v>86</v>
      </c>
      <c r="AV151" s="13" t="s">
        <v>84</v>
      </c>
      <c r="AW151" s="13" t="s">
        <v>37</v>
      </c>
      <c r="AX151" s="13" t="s">
        <v>76</v>
      </c>
      <c r="AY151" s="200" t="s">
        <v>157</v>
      </c>
    </row>
    <row r="152" spans="2:51" s="14" customFormat="1" ht="10">
      <c r="B152" s="201"/>
      <c r="C152" s="202"/>
      <c r="D152" s="192" t="s">
        <v>165</v>
      </c>
      <c r="E152" s="203" t="s">
        <v>19</v>
      </c>
      <c r="F152" s="204" t="s">
        <v>2632</v>
      </c>
      <c r="G152" s="202"/>
      <c r="H152" s="205">
        <v>227.647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165</v>
      </c>
      <c r="AU152" s="211" t="s">
        <v>86</v>
      </c>
      <c r="AV152" s="14" t="s">
        <v>86</v>
      </c>
      <c r="AW152" s="14" t="s">
        <v>37</v>
      </c>
      <c r="AX152" s="14" t="s">
        <v>76</v>
      </c>
      <c r="AY152" s="211" t="s">
        <v>157</v>
      </c>
    </row>
    <row r="153" spans="2:51" s="14" customFormat="1" ht="10">
      <c r="B153" s="201"/>
      <c r="C153" s="202"/>
      <c r="D153" s="192" t="s">
        <v>165</v>
      </c>
      <c r="E153" s="203" t="s">
        <v>19</v>
      </c>
      <c r="F153" s="204" t="s">
        <v>2633</v>
      </c>
      <c r="G153" s="202"/>
      <c r="H153" s="205">
        <v>25.024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165</v>
      </c>
      <c r="AU153" s="211" t="s">
        <v>86</v>
      </c>
      <c r="AV153" s="14" t="s">
        <v>86</v>
      </c>
      <c r="AW153" s="14" t="s">
        <v>37</v>
      </c>
      <c r="AX153" s="14" t="s">
        <v>76</v>
      </c>
      <c r="AY153" s="211" t="s">
        <v>157</v>
      </c>
    </row>
    <row r="154" spans="2:51" s="13" customFormat="1" ht="10">
      <c r="B154" s="190"/>
      <c r="C154" s="191"/>
      <c r="D154" s="192" t="s">
        <v>165</v>
      </c>
      <c r="E154" s="193" t="s">
        <v>19</v>
      </c>
      <c r="F154" s="194" t="s">
        <v>2634</v>
      </c>
      <c r="G154" s="191"/>
      <c r="H154" s="193" t="s">
        <v>19</v>
      </c>
      <c r="I154" s="195"/>
      <c r="J154" s="191"/>
      <c r="K154" s="191"/>
      <c r="L154" s="196"/>
      <c r="M154" s="197"/>
      <c r="N154" s="198"/>
      <c r="O154" s="198"/>
      <c r="P154" s="198"/>
      <c r="Q154" s="198"/>
      <c r="R154" s="198"/>
      <c r="S154" s="198"/>
      <c r="T154" s="199"/>
      <c r="AT154" s="200" t="s">
        <v>165</v>
      </c>
      <c r="AU154" s="200" t="s">
        <v>86</v>
      </c>
      <c r="AV154" s="13" t="s">
        <v>84</v>
      </c>
      <c r="AW154" s="13" t="s">
        <v>37</v>
      </c>
      <c r="AX154" s="13" t="s">
        <v>76</v>
      </c>
      <c r="AY154" s="200" t="s">
        <v>157</v>
      </c>
    </row>
    <row r="155" spans="2:51" s="14" customFormat="1" ht="10">
      <c r="B155" s="201"/>
      <c r="C155" s="202"/>
      <c r="D155" s="192" t="s">
        <v>165</v>
      </c>
      <c r="E155" s="203" t="s">
        <v>19</v>
      </c>
      <c r="F155" s="204" t="s">
        <v>2635</v>
      </c>
      <c r="G155" s="202"/>
      <c r="H155" s="205">
        <v>10.715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165</v>
      </c>
      <c r="AU155" s="211" t="s">
        <v>86</v>
      </c>
      <c r="AV155" s="14" t="s">
        <v>86</v>
      </c>
      <c r="AW155" s="14" t="s">
        <v>37</v>
      </c>
      <c r="AX155" s="14" t="s">
        <v>76</v>
      </c>
      <c r="AY155" s="211" t="s">
        <v>157</v>
      </c>
    </row>
    <row r="156" spans="2:51" s="16" customFormat="1" ht="10">
      <c r="B156" s="228"/>
      <c r="C156" s="229"/>
      <c r="D156" s="192" t="s">
        <v>165</v>
      </c>
      <c r="E156" s="230" t="s">
        <v>19</v>
      </c>
      <c r="F156" s="231" t="s">
        <v>190</v>
      </c>
      <c r="G156" s="229"/>
      <c r="H156" s="232">
        <v>263.386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165</v>
      </c>
      <c r="AU156" s="238" t="s">
        <v>86</v>
      </c>
      <c r="AV156" s="16" t="s">
        <v>173</v>
      </c>
      <c r="AW156" s="16" t="s">
        <v>37</v>
      </c>
      <c r="AX156" s="16" t="s">
        <v>76</v>
      </c>
      <c r="AY156" s="238" t="s">
        <v>157</v>
      </c>
    </row>
    <row r="157" spans="2:51" s="15" customFormat="1" ht="10">
      <c r="B157" s="217"/>
      <c r="C157" s="218"/>
      <c r="D157" s="192" t="s">
        <v>165</v>
      </c>
      <c r="E157" s="219" t="s">
        <v>19</v>
      </c>
      <c r="F157" s="220" t="s">
        <v>183</v>
      </c>
      <c r="G157" s="218"/>
      <c r="H157" s="221">
        <v>365.86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165</v>
      </c>
      <c r="AU157" s="227" t="s">
        <v>86</v>
      </c>
      <c r="AV157" s="15" t="s">
        <v>163</v>
      </c>
      <c r="AW157" s="15" t="s">
        <v>37</v>
      </c>
      <c r="AX157" s="15" t="s">
        <v>84</v>
      </c>
      <c r="AY157" s="227" t="s">
        <v>157</v>
      </c>
    </row>
    <row r="158" spans="2:63" s="12" customFormat="1" ht="22.75" customHeight="1">
      <c r="B158" s="160"/>
      <c r="C158" s="161"/>
      <c r="D158" s="162" t="s">
        <v>75</v>
      </c>
      <c r="E158" s="174" t="s">
        <v>86</v>
      </c>
      <c r="F158" s="174" t="s">
        <v>397</v>
      </c>
      <c r="G158" s="161"/>
      <c r="H158" s="161"/>
      <c r="I158" s="164"/>
      <c r="J158" s="175">
        <f>BK158</f>
        <v>0</v>
      </c>
      <c r="K158" s="161"/>
      <c r="L158" s="166"/>
      <c r="M158" s="167"/>
      <c r="N158" s="168"/>
      <c r="O158" s="168"/>
      <c r="P158" s="169">
        <f>SUM(P159:P197)</f>
        <v>0</v>
      </c>
      <c r="Q158" s="168"/>
      <c r="R158" s="169">
        <f>SUM(R159:R197)</f>
        <v>56.379727982000006</v>
      </c>
      <c r="S158" s="168"/>
      <c r="T158" s="170">
        <f>SUM(T159:T197)</f>
        <v>0</v>
      </c>
      <c r="AR158" s="171" t="s">
        <v>84</v>
      </c>
      <c r="AT158" s="172" t="s">
        <v>75</v>
      </c>
      <c r="AU158" s="172" t="s">
        <v>84</v>
      </c>
      <c r="AY158" s="171" t="s">
        <v>157</v>
      </c>
      <c r="BK158" s="173">
        <f>SUM(BK159:BK197)</f>
        <v>0</v>
      </c>
    </row>
    <row r="159" spans="1:65" s="2" customFormat="1" ht="19.75" customHeight="1">
      <c r="A159" s="36"/>
      <c r="B159" s="37"/>
      <c r="C159" s="176" t="s">
        <v>196</v>
      </c>
      <c r="D159" s="176" t="s">
        <v>159</v>
      </c>
      <c r="E159" s="177" t="s">
        <v>420</v>
      </c>
      <c r="F159" s="178" t="s">
        <v>421</v>
      </c>
      <c r="G159" s="179" t="s">
        <v>254</v>
      </c>
      <c r="H159" s="180">
        <v>1.74</v>
      </c>
      <c r="I159" s="181"/>
      <c r="J159" s="182">
        <f>ROUND(I159*H159,2)</f>
        <v>0</v>
      </c>
      <c r="K159" s="183"/>
      <c r="L159" s="41"/>
      <c r="M159" s="184" t="s">
        <v>19</v>
      </c>
      <c r="N159" s="185" t="s">
        <v>47</v>
      </c>
      <c r="O159" s="66"/>
      <c r="P159" s="186">
        <f>O159*H159</f>
        <v>0</v>
      </c>
      <c r="Q159" s="186">
        <v>2.16</v>
      </c>
      <c r="R159" s="186">
        <f>Q159*H159</f>
        <v>3.7584000000000004</v>
      </c>
      <c r="S159" s="186">
        <v>0</v>
      </c>
      <c r="T159" s="18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8" t="s">
        <v>163</v>
      </c>
      <c r="AT159" s="188" t="s">
        <v>159</v>
      </c>
      <c r="AU159" s="188" t="s">
        <v>86</v>
      </c>
      <c r="AY159" s="19" t="s">
        <v>157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9" t="s">
        <v>84</v>
      </c>
      <c r="BK159" s="189">
        <f>ROUND(I159*H159,2)</f>
        <v>0</v>
      </c>
      <c r="BL159" s="19" t="s">
        <v>163</v>
      </c>
      <c r="BM159" s="188" t="s">
        <v>2636</v>
      </c>
    </row>
    <row r="160" spans="2:51" s="13" customFormat="1" ht="10">
      <c r="B160" s="190"/>
      <c r="C160" s="191"/>
      <c r="D160" s="192" t="s">
        <v>165</v>
      </c>
      <c r="E160" s="193" t="s">
        <v>19</v>
      </c>
      <c r="F160" s="194" t="s">
        <v>343</v>
      </c>
      <c r="G160" s="191"/>
      <c r="H160" s="193" t="s">
        <v>19</v>
      </c>
      <c r="I160" s="195"/>
      <c r="J160" s="191"/>
      <c r="K160" s="191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165</v>
      </c>
      <c r="AU160" s="200" t="s">
        <v>86</v>
      </c>
      <c r="AV160" s="13" t="s">
        <v>84</v>
      </c>
      <c r="AW160" s="13" t="s">
        <v>37</v>
      </c>
      <c r="AX160" s="13" t="s">
        <v>76</v>
      </c>
      <c r="AY160" s="200" t="s">
        <v>157</v>
      </c>
    </row>
    <row r="161" spans="2:51" s="13" customFormat="1" ht="10">
      <c r="B161" s="190"/>
      <c r="C161" s="191"/>
      <c r="D161" s="192" t="s">
        <v>165</v>
      </c>
      <c r="E161" s="193" t="s">
        <v>19</v>
      </c>
      <c r="F161" s="194" t="s">
        <v>2604</v>
      </c>
      <c r="G161" s="191"/>
      <c r="H161" s="193" t="s">
        <v>19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165</v>
      </c>
      <c r="AU161" s="200" t="s">
        <v>86</v>
      </c>
      <c r="AV161" s="13" t="s">
        <v>84</v>
      </c>
      <c r="AW161" s="13" t="s">
        <v>37</v>
      </c>
      <c r="AX161" s="13" t="s">
        <v>76</v>
      </c>
      <c r="AY161" s="200" t="s">
        <v>157</v>
      </c>
    </row>
    <row r="162" spans="2:51" s="13" customFormat="1" ht="10">
      <c r="B162" s="190"/>
      <c r="C162" s="191"/>
      <c r="D162" s="192" t="s">
        <v>165</v>
      </c>
      <c r="E162" s="193" t="s">
        <v>19</v>
      </c>
      <c r="F162" s="194" t="s">
        <v>2637</v>
      </c>
      <c r="G162" s="191"/>
      <c r="H162" s="193" t="s">
        <v>19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165</v>
      </c>
      <c r="AU162" s="200" t="s">
        <v>86</v>
      </c>
      <c r="AV162" s="13" t="s">
        <v>84</v>
      </c>
      <c r="AW162" s="13" t="s">
        <v>37</v>
      </c>
      <c r="AX162" s="13" t="s">
        <v>76</v>
      </c>
      <c r="AY162" s="200" t="s">
        <v>157</v>
      </c>
    </row>
    <row r="163" spans="2:51" s="14" customFormat="1" ht="10">
      <c r="B163" s="201"/>
      <c r="C163" s="202"/>
      <c r="D163" s="192" t="s">
        <v>165</v>
      </c>
      <c r="E163" s="203" t="s">
        <v>19</v>
      </c>
      <c r="F163" s="204" t="s">
        <v>2638</v>
      </c>
      <c r="G163" s="202"/>
      <c r="H163" s="205">
        <v>0.36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165</v>
      </c>
      <c r="AU163" s="211" t="s">
        <v>86</v>
      </c>
      <c r="AV163" s="14" t="s">
        <v>86</v>
      </c>
      <c r="AW163" s="14" t="s">
        <v>37</v>
      </c>
      <c r="AX163" s="14" t="s">
        <v>76</v>
      </c>
      <c r="AY163" s="211" t="s">
        <v>157</v>
      </c>
    </row>
    <row r="164" spans="2:51" s="14" customFormat="1" ht="10">
      <c r="B164" s="201"/>
      <c r="C164" s="202"/>
      <c r="D164" s="192" t="s">
        <v>165</v>
      </c>
      <c r="E164" s="203" t="s">
        <v>19</v>
      </c>
      <c r="F164" s="204" t="s">
        <v>2639</v>
      </c>
      <c r="G164" s="202"/>
      <c r="H164" s="205">
        <v>1.38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165</v>
      </c>
      <c r="AU164" s="211" t="s">
        <v>86</v>
      </c>
      <c r="AV164" s="14" t="s">
        <v>86</v>
      </c>
      <c r="AW164" s="14" t="s">
        <v>37</v>
      </c>
      <c r="AX164" s="14" t="s">
        <v>76</v>
      </c>
      <c r="AY164" s="211" t="s">
        <v>157</v>
      </c>
    </row>
    <row r="165" spans="2:51" s="15" customFormat="1" ht="10">
      <c r="B165" s="217"/>
      <c r="C165" s="218"/>
      <c r="D165" s="192" t="s">
        <v>165</v>
      </c>
      <c r="E165" s="219" t="s">
        <v>19</v>
      </c>
      <c r="F165" s="220" t="s">
        <v>183</v>
      </c>
      <c r="G165" s="218"/>
      <c r="H165" s="221">
        <v>1.74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165</v>
      </c>
      <c r="AU165" s="227" t="s">
        <v>86</v>
      </c>
      <c r="AV165" s="15" t="s">
        <v>163</v>
      </c>
      <c r="AW165" s="15" t="s">
        <v>37</v>
      </c>
      <c r="AX165" s="15" t="s">
        <v>84</v>
      </c>
      <c r="AY165" s="227" t="s">
        <v>157</v>
      </c>
    </row>
    <row r="166" spans="1:65" s="2" customFormat="1" ht="14.4" customHeight="1">
      <c r="A166" s="36"/>
      <c r="B166" s="37"/>
      <c r="C166" s="176" t="s">
        <v>203</v>
      </c>
      <c r="D166" s="176" t="s">
        <v>159</v>
      </c>
      <c r="E166" s="177" t="s">
        <v>432</v>
      </c>
      <c r="F166" s="178" t="s">
        <v>433</v>
      </c>
      <c r="G166" s="179" t="s">
        <v>254</v>
      </c>
      <c r="H166" s="180">
        <v>10.302</v>
      </c>
      <c r="I166" s="181"/>
      <c r="J166" s="182">
        <f>ROUND(I166*H166,2)</f>
        <v>0</v>
      </c>
      <c r="K166" s="183"/>
      <c r="L166" s="41"/>
      <c r="M166" s="184" t="s">
        <v>19</v>
      </c>
      <c r="N166" s="185" t="s">
        <v>47</v>
      </c>
      <c r="O166" s="66"/>
      <c r="P166" s="186">
        <f>O166*H166</f>
        <v>0</v>
      </c>
      <c r="Q166" s="186">
        <v>2.25634</v>
      </c>
      <c r="R166" s="186">
        <f>Q166*H166</f>
        <v>23.244814679999998</v>
      </c>
      <c r="S166" s="186">
        <v>0</v>
      </c>
      <c r="T166" s="187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8" t="s">
        <v>163</v>
      </c>
      <c r="AT166" s="188" t="s">
        <v>159</v>
      </c>
      <c r="AU166" s="188" t="s">
        <v>86</v>
      </c>
      <c r="AY166" s="19" t="s">
        <v>157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9" t="s">
        <v>84</v>
      </c>
      <c r="BK166" s="189">
        <f>ROUND(I166*H166,2)</f>
        <v>0</v>
      </c>
      <c r="BL166" s="19" t="s">
        <v>163</v>
      </c>
      <c r="BM166" s="188" t="s">
        <v>2640</v>
      </c>
    </row>
    <row r="167" spans="1:47" s="2" customFormat="1" ht="10">
      <c r="A167" s="36"/>
      <c r="B167" s="37"/>
      <c r="C167" s="38"/>
      <c r="D167" s="212" t="s">
        <v>178</v>
      </c>
      <c r="E167" s="38"/>
      <c r="F167" s="213" t="s">
        <v>435</v>
      </c>
      <c r="G167" s="38"/>
      <c r="H167" s="38"/>
      <c r="I167" s="214"/>
      <c r="J167" s="38"/>
      <c r="K167" s="38"/>
      <c r="L167" s="41"/>
      <c r="M167" s="215"/>
      <c r="N167" s="216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178</v>
      </c>
      <c r="AU167" s="19" t="s">
        <v>86</v>
      </c>
    </row>
    <row r="168" spans="2:51" s="13" customFormat="1" ht="10">
      <c r="B168" s="190"/>
      <c r="C168" s="191"/>
      <c r="D168" s="192" t="s">
        <v>165</v>
      </c>
      <c r="E168" s="193" t="s">
        <v>19</v>
      </c>
      <c r="F168" s="194" t="s">
        <v>1742</v>
      </c>
      <c r="G168" s="191"/>
      <c r="H168" s="193" t="s">
        <v>19</v>
      </c>
      <c r="I168" s="195"/>
      <c r="J168" s="191"/>
      <c r="K168" s="191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165</v>
      </c>
      <c r="AU168" s="200" t="s">
        <v>86</v>
      </c>
      <c r="AV168" s="13" t="s">
        <v>84</v>
      </c>
      <c r="AW168" s="13" t="s">
        <v>37</v>
      </c>
      <c r="AX168" s="13" t="s">
        <v>76</v>
      </c>
      <c r="AY168" s="200" t="s">
        <v>157</v>
      </c>
    </row>
    <row r="169" spans="2:51" s="13" customFormat="1" ht="10">
      <c r="B169" s="190"/>
      <c r="C169" s="191"/>
      <c r="D169" s="192" t="s">
        <v>165</v>
      </c>
      <c r="E169" s="193" t="s">
        <v>19</v>
      </c>
      <c r="F169" s="194" t="s">
        <v>343</v>
      </c>
      <c r="G169" s="191"/>
      <c r="H169" s="193" t="s">
        <v>19</v>
      </c>
      <c r="I169" s="195"/>
      <c r="J169" s="191"/>
      <c r="K169" s="191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165</v>
      </c>
      <c r="AU169" s="200" t="s">
        <v>86</v>
      </c>
      <c r="AV169" s="13" t="s">
        <v>84</v>
      </c>
      <c r="AW169" s="13" t="s">
        <v>37</v>
      </c>
      <c r="AX169" s="13" t="s">
        <v>76</v>
      </c>
      <c r="AY169" s="200" t="s">
        <v>157</v>
      </c>
    </row>
    <row r="170" spans="2:51" s="13" customFormat="1" ht="10">
      <c r="B170" s="190"/>
      <c r="C170" s="191"/>
      <c r="D170" s="192" t="s">
        <v>165</v>
      </c>
      <c r="E170" s="193" t="s">
        <v>19</v>
      </c>
      <c r="F170" s="194" t="s">
        <v>357</v>
      </c>
      <c r="G170" s="191"/>
      <c r="H170" s="193" t="s">
        <v>19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165</v>
      </c>
      <c r="AU170" s="200" t="s">
        <v>86</v>
      </c>
      <c r="AV170" s="13" t="s">
        <v>84</v>
      </c>
      <c r="AW170" s="13" t="s">
        <v>37</v>
      </c>
      <c r="AX170" s="13" t="s">
        <v>76</v>
      </c>
      <c r="AY170" s="200" t="s">
        <v>157</v>
      </c>
    </row>
    <row r="171" spans="2:51" s="13" customFormat="1" ht="10">
      <c r="B171" s="190"/>
      <c r="C171" s="191"/>
      <c r="D171" s="192" t="s">
        <v>165</v>
      </c>
      <c r="E171" s="193" t="s">
        <v>19</v>
      </c>
      <c r="F171" s="194" t="s">
        <v>2641</v>
      </c>
      <c r="G171" s="191"/>
      <c r="H171" s="193" t="s">
        <v>19</v>
      </c>
      <c r="I171" s="195"/>
      <c r="J171" s="191"/>
      <c r="K171" s="191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165</v>
      </c>
      <c r="AU171" s="200" t="s">
        <v>86</v>
      </c>
      <c r="AV171" s="13" t="s">
        <v>84</v>
      </c>
      <c r="AW171" s="13" t="s">
        <v>37</v>
      </c>
      <c r="AX171" s="13" t="s">
        <v>76</v>
      </c>
      <c r="AY171" s="200" t="s">
        <v>157</v>
      </c>
    </row>
    <row r="172" spans="2:51" s="14" customFormat="1" ht="10">
      <c r="B172" s="201"/>
      <c r="C172" s="202"/>
      <c r="D172" s="192" t="s">
        <v>165</v>
      </c>
      <c r="E172" s="203" t="s">
        <v>19</v>
      </c>
      <c r="F172" s="204" t="s">
        <v>2642</v>
      </c>
      <c r="G172" s="202"/>
      <c r="H172" s="205">
        <v>0.589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165</v>
      </c>
      <c r="AU172" s="211" t="s">
        <v>86</v>
      </c>
      <c r="AV172" s="14" t="s">
        <v>86</v>
      </c>
      <c r="AW172" s="14" t="s">
        <v>37</v>
      </c>
      <c r="AX172" s="14" t="s">
        <v>76</v>
      </c>
      <c r="AY172" s="211" t="s">
        <v>157</v>
      </c>
    </row>
    <row r="173" spans="2:51" s="14" customFormat="1" ht="10">
      <c r="B173" s="201"/>
      <c r="C173" s="202"/>
      <c r="D173" s="192" t="s">
        <v>165</v>
      </c>
      <c r="E173" s="203" t="s">
        <v>19</v>
      </c>
      <c r="F173" s="204" t="s">
        <v>2643</v>
      </c>
      <c r="G173" s="202"/>
      <c r="H173" s="205">
        <v>1.55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165</v>
      </c>
      <c r="AU173" s="211" t="s">
        <v>86</v>
      </c>
      <c r="AV173" s="14" t="s">
        <v>86</v>
      </c>
      <c r="AW173" s="14" t="s">
        <v>37</v>
      </c>
      <c r="AX173" s="14" t="s">
        <v>76</v>
      </c>
      <c r="AY173" s="211" t="s">
        <v>157</v>
      </c>
    </row>
    <row r="174" spans="2:51" s="14" customFormat="1" ht="10">
      <c r="B174" s="201"/>
      <c r="C174" s="202"/>
      <c r="D174" s="192" t="s">
        <v>165</v>
      </c>
      <c r="E174" s="203" t="s">
        <v>19</v>
      </c>
      <c r="F174" s="204" t="s">
        <v>2644</v>
      </c>
      <c r="G174" s="202"/>
      <c r="H174" s="205">
        <v>2.169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165</v>
      </c>
      <c r="AU174" s="211" t="s">
        <v>86</v>
      </c>
      <c r="AV174" s="14" t="s">
        <v>86</v>
      </c>
      <c r="AW174" s="14" t="s">
        <v>37</v>
      </c>
      <c r="AX174" s="14" t="s">
        <v>76</v>
      </c>
      <c r="AY174" s="211" t="s">
        <v>157</v>
      </c>
    </row>
    <row r="175" spans="2:51" s="14" customFormat="1" ht="10">
      <c r="B175" s="201"/>
      <c r="C175" s="202"/>
      <c r="D175" s="192" t="s">
        <v>165</v>
      </c>
      <c r="E175" s="203" t="s">
        <v>19</v>
      </c>
      <c r="F175" s="204" t="s">
        <v>2645</v>
      </c>
      <c r="G175" s="202"/>
      <c r="H175" s="205">
        <v>4.338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165</v>
      </c>
      <c r="AU175" s="211" t="s">
        <v>86</v>
      </c>
      <c r="AV175" s="14" t="s">
        <v>86</v>
      </c>
      <c r="AW175" s="14" t="s">
        <v>37</v>
      </c>
      <c r="AX175" s="14" t="s">
        <v>76</v>
      </c>
      <c r="AY175" s="211" t="s">
        <v>157</v>
      </c>
    </row>
    <row r="176" spans="2:51" s="14" customFormat="1" ht="10">
      <c r="B176" s="201"/>
      <c r="C176" s="202"/>
      <c r="D176" s="192" t="s">
        <v>165</v>
      </c>
      <c r="E176" s="203" t="s">
        <v>19</v>
      </c>
      <c r="F176" s="204" t="s">
        <v>2646</v>
      </c>
      <c r="G176" s="202"/>
      <c r="H176" s="205">
        <v>1.656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165</v>
      </c>
      <c r="AU176" s="211" t="s">
        <v>86</v>
      </c>
      <c r="AV176" s="14" t="s">
        <v>86</v>
      </c>
      <c r="AW176" s="14" t="s">
        <v>37</v>
      </c>
      <c r="AX176" s="14" t="s">
        <v>76</v>
      </c>
      <c r="AY176" s="211" t="s">
        <v>157</v>
      </c>
    </row>
    <row r="177" spans="2:51" s="16" customFormat="1" ht="10">
      <c r="B177" s="228"/>
      <c r="C177" s="229"/>
      <c r="D177" s="192" t="s">
        <v>165</v>
      </c>
      <c r="E177" s="230" t="s">
        <v>19</v>
      </c>
      <c r="F177" s="231" t="s">
        <v>190</v>
      </c>
      <c r="G177" s="229"/>
      <c r="H177" s="232">
        <v>10.302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165</v>
      </c>
      <c r="AU177" s="238" t="s">
        <v>86</v>
      </c>
      <c r="AV177" s="16" t="s">
        <v>173</v>
      </c>
      <c r="AW177" s="16" t="s">
        <v>37</v>
      </c>
      <c r="AX177" s="16" t="s">
        <v>76</v>
      </c>
      <c r="AY177" s="238" t="s">
        <v>157</v>
      </c>
    </row>
    <row r="178" spans="2:51" s="15" customFormat="1" ht="10">
      <c r="B178" s="217"/>
      <c r="C178" s="218"/>
      <c r="D178" s="192" t="s">
        <v>165</v>
      </c>
      <c r="E178" s="219" t="s">
        <v>19</v>
      </c>
      <c r="F178" s="220" t="s">
        <v>183</v>
      </c>
      <c r="G178" s="218"/>
      <c r="H178" s="221">
        <v>10.302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165</v>
      </c>
      <c r="AU178" s="227" t="s">
        <v>86</v>
      </c>
      <c r="AV178" s="15" t="s">
        <v>163</v>
      </c>
      <c r="AW178" s="15" t="s">
        <v>37</v>
      </c>
      <c r="AX178" s="15" t="s">
        <v>84</v>
      </c>
      <c r="AY178" s="227" t="s">
        <v>157</v>
      </c>
    </row>
    <row r="179" spans="1:65" s="2" customFormat="1" ht="19.75" customHeight="1">
      <c r="A179" s="36"/>
      <c r="B179" s="37"/>
      <c r="C179" s="176" t="s">
        <v>211</v>
      </c>
      <c r="D179" s="176" t="s">
        <v>159</v>
      </c>
      <c r="E179" s="177" t="s">
        <v>455</v>
      </c>
      <c r="F179" s="178" t="s">
        <v>456</v>
      </c>
      <c r="G179" s="179" t="s">
        <v>254</v>
      </c>
      <c r="H179" s="180">
        <v>1.446</v>
      </c>
      <c r="I179" s="181"/>
      <c r="J179" s="182">
        <f>ROUND(I179*H179,2)</f>
        <v>0</v>
      </c>
      <c r="K179" s="183"/>
      <c r="L179" s="41"/>
      <c r="M179" s="184" t="s">
        <v>19</v>
      </c>
      <c r="N179" s="185" t="s">
        <v>47</v>
      </c>
      <c r="O179" s="66"/>
      <c r="P179" s="186">
        <f>O179*H179</f>
        <v>0</v>
      </c>
      <c r="Q179" s="186">
        <v>2.45329</v>
      </c>
      <c r="R179" s="186">
        <f>Q179*H179</f>
        <v>3.54745734</v>
      </c>
      <c r="S179" s="186">
        <v>0</v>
      </c>
      <c r="T179" s="187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8" t="s">
        <v>163</v>
      </c>
      <c r="AT179" s="188" t="s">
        <v>159</v>
      </c>
      <c r="AU179" s="188" t="s">
        <v>86</v>
      </c>
      <c r="AY179" s="19" t="s">
        <v>157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19" t="s">
        <v>84</v>
      </c>
      <c r="BK179" s="189">
        <f>ROUND(I179*H179,2)</f>
        <v>0</v>
      </c>
      <c r="BL179" s="19" t="s">
        <v>163</v>
      </c>
      <c r="BM179" s="188" t="s">
        <v>2647</v>
      </c>
    </row>
    <row r="180" spans="1:47" s="2" customFormat="1" ht="10">
      <c r="A180" s="36"/>
      <c r="B180" s="37"/>
      <c r="C180" s="38"/>
      <c r="D180" s="212" t="s">
        <v>178</v>
      </c>
      <c r="E180" s="38"/>
      <c r="F180" s="213" t="s">
        <v>458</v>
      </c>
      <c r="G180" s="38"/>
      <c r="H180" s="38"/>
      <c r="I180" s="214"/>
      <c r="J180" s="38"/>
      <c r="K180" s="38"/>
      <c r="L180" s="41"/>
      <c r="M180" s="215"/>
      <c r="N180" s="216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178</v>
      </c>
      <c r="AU180" s="19" t="s">
        <v>86</v>
      </c>
    </row>
    <row r="181" spans="2:51" s="13" customFormat="1" ht="10">
      <c r="B181" s="190"/>
      <c r="C181" s="191"/>
      <c r="D181" s="192" t="s">
        <v>165</v>
      </c>
      <c r="E181" s="193" t="s">
        <v>19</v>
      </c>
      <c r="F181" s="194" t="s">
        <v>289</v>
      </c>
      <c r="G181" s="191"/>
      <c r="H181" s="193" t="s">
        <v>19</v>
      </c>
      <c r="I181" s="195"/>
      <c r="J181" s="191"/>
      <c r="K181" s="191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165</v>
      </c>
      <c r="AU181" s="200" t="s">
        <v>86</v>
      </c>
      <c r="AV181" s="13" t="s">
        <v>84</v>
      </c>
      <c r="AW181" s="13" t="s">
        <v>37</v>
      </c>
      <c r="AX181" s="13" t="s">
        <v>76</v>
      </c>
      <c r="AY181" s="200" t="s">
        <v>157</v>
      </c>
    </row>
    <row r="182" spans="2:51" s="13" customFormat="1" ht="10">
      <c r="B182" s="190"/>
      <c r="C182" s="191"/>
      <c r="D182" s="192" t="s">
        <v>165</v>
      </c>
      <c r="E182" s="193" t="s">
        <v>19</v>
      </c>
      <c r="F182" s="194" t="s">
        <v>2604</v>
      </c>
      <c r="G182" s="191"/>
      <c r="H182" s="193" t="s">
        <v>19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165</v>
      </c>
      <c r="AU182" s="200" t="s">
        <v>86</v>
      </c>
      <c r="AV182" s="13" t="s">
        <v>84</v>
      </c>
      <c r="AW182" s="13" t="s">
        <v>37</v>
      </c>
      <c r="AX182" s="13" t="s">
        <v>76</v>
      </c>
      <c r="AY182" s="200" t="s">
        <v>157</v>
      </c>
    </row>
    <row r="183" spans="2:51" s="13" customFormat="1" ht="10">
      <c r="B183" s="190"/>
      <c r="C183" s="191"/>
      <c r="D183" s="192" t="s">
        <v>165</v>
      </c>
      <c r="E183" s="193" t="s">
        <v>19</v>
      </c>
      <c r="F183" s="194" t="s">
        <v>2637</v>
      </c>
      <c r="G183" s="191"/>
      <c r="H183" s="193" t="s">
        <v>19</v>
      </c>
      <c r="I183" s="195"/>
      <c r="J183" s="191"/>
      <c r="K183" s="191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165</v>
      </c>
      <c r="AU183" s="200" t="s">
        <v>86</v>
      </c>
      <c r="AV183" s="13" t="s">
        <v>84</v>
      </c>
      <c r="AW183" s="13" t="s">
        <v>37</v>
      </c>
      <c r="AX183" s="13" t="s">
        <v>76</v>
      </c>
      <c r="AY183" s="200" t="s">
        <v>157</v>
      </c>
    </row>
    <row r="184" spans="2:51" s="14" customFormat="1" ht="10">
      <c r="B184" s="201"/>
      <c r="C184" s="202"/>
      <c r="D184" s="192" t="s">
        <v>165</v>
      </c>
      <c r="E184" s="203" t="s">
        <v>19</v>
      </c>
      <c r="F184" s="204" t="s">
        <v>2648</v>
      </c>
      <c r="G184" s="202"/>
      <c r="H184" s="205">
        <v>1.446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165</v>
      </c>
      <c r="AU184" s="211" t="s">
        <v>86</v>
      </c>
      <c r="AV184" s="14" t="s">
        <v>86</v>
      </c>
      <c r="AW184" s="14" t="s">
        <v>37</v>
      </c>
      <c r="AX184" s="14" t="s">
        <v>84</v>
      </c>
      <c r="AY184" s="211" t="s">
        <v>157</v>
      </c>
    </row>
    <row r="185" spans="1:65" s="2" customFormat="1" ht="19.75" customHeight="1">
      <c r="A185" s="36"/>
      <c r="B185" s="37"/>
      <c r="C185" s="176" t="s">
        <v>221</v>
      </c>
      <c r="D185" s="176" t="s">
        <v>159</v>
      </c>
      <c r="E185" s="177" t="s">
        <v>2649</v>
      </c>
      <c r="F185" s="178" t="s">
        <v>2650</v>
      </c>
      <c r="G185" s="179" t="s">
        <v>254</v>
      </c>
      <c r="H185" s="180">
        <v>10.457</v>
      </c>
      <c r="I185" s="181"/>
      <c r="J185" s="182">
        <f>ROUND(I185*H185,2)</f>
        <v>0</v>
      </c>
      <c r="K185" s="183"/>
      <c r="L185" s="41"/>
      <c r="M185" s="184" t="s">
        <v>19</v>
      </c>
      <c r="N185" s="185" t="s">
        <v>47</v>
      </c>
      <c r="O185" s="66"/>
      <c r="P185" s="186">
        <f>O185*H185</f>
        <v>0</v>
      </c>
      <c r="Q185" s="186">
        <v>2.45329</v>
      </c>
      <c r="R185" s="186">
        <f>Q185*H185</f>
        <v>25.654053530000002</v>
      </c>
      <c r="S185" s="186">
        <v>0</v>
      </c>
      <c r="T185" s="187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8" t="s">
        <v>163</v>
      </c>
      <c r="AT185" s="188" t="s">
        <v>159</v>
      </c>
      <c r="AU185" s="188" t="s">
        <v>86</v>
      </c>
      <c r="AY185" s="19" t="s">
        <v>157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9" t="s">
        <v>84</v>
      </c>
      <c r="BK185" s="189">
        <f>ROUND(I185*H185,2)</f>
        <v>0</v>
      </c>
      <c r="BL185" s="19" t="s">
        <v>163</v>
      </c>
      <c r="BM185" s="188" t="s">
        <v>2651</v>
      </c>
    </row>
    <row r="186" spans="1:47" s="2" customFormat="1" ht="10">
      <c r="A186" s="36"/>
      <c r="B186" s="37"/>
      <c r="C186" s="38"/>
      <c r="D186" s="212" t="s">
        <v>178</v>
      </c>
      <c r="E186" s="38"/>
      <c r="F186" s="213" t="s">
        <v>2652</v>
      </c>
      <c r="G186" s="38"/>
      <c r="H186" s="38"/>
      <c r="I186" s="214"/>
      <c r="J186" s="38"/>
      <c r="K186" s="38"/>
      <c r="L186" s="41"/>
      <c r="M186" s="215"/>
      <c r="N186" s="216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178</v>
      </c>
      <c r="AU186" s="19" t="s">
        <v>86</v>
      </c>
    </row>
    <row r="187" spans="2:51" s="13" customFormat="1" ht="10">
      <c r="B187" s="190"/>
      <c r="C187" s="191"/>
      <c r="D187" s="192" t="s">
        <v>165</v>
      </c>
      <c r="E187" s="193" t="s">
        <v>19</v>
      </c>
      <c r="F187" s="194" t="s">
        <v>289</v>
      </c>
      <c r="G187" s="191"/>
      <c r="H187" s="193" t="s">
        <v>19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165</v>
      </c>
      <c r="AU187" s="200" t="s">
        <v>86</v>
      </c>
      <c r="AV187" s="13" t="s">
        <v>84</v>
      </c>
      <c r="AW187" s="13" t="s">
        <v>37</v>
      </c>
      <c r="AX187" s="13" t="s">
        <v>76</v>
      </c>
      <c r="AY187" s="200" t="s">
        <v>157</v>
      </c>
    </row>
    <row r="188" spans="2:51" s="13" customFormat="1" ht="10">
      <c r="B188" s="190"/>
      <c r="C188" s="191"/>
      <c r="D188" s="192" t="s">
        <v>165</v>
      </c>
      <c r="E188" s="193" t="s">
        <v>19</v>
      </c>
      <c r="F188" s="194" t="s">
        <v>2604</v>
      </c>
      <c r="G188" s="191"/>
      <c r="H188" s="193" t="s">
        <v>19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165</v>
      </c>
      <c r="AU188" s="200" t="s">
        <v>86</v>
      </c>
      <c r="AV188" s="13" t="s">
        <v>84</v>
      </c>
      <c r="AW188" s="13" t="s">
        <v>37</v>
      </c>
      <c r="AX188" s="13" t="s">
        <v>76</v>
      </c>
      <c r="AY188" s="200" t="s">
        <v>157</v>
      </c>
    </row>
    <row r="189" spans="2:51" s="13" customFormat="1" ht="10">
      <c r="B189" s="190"/>
      <c r="C189" s="191"/>
      <c r="D189" s="192" t="s">
        <v>165</v>
      </c>
      <c r="E189" s="193" t="s">
        <v>19</v>
      </c>
      <c r="F189" s="194" t="s">
        <v>2653</v>
      </c>
      <c r="G189" s="191"/>
      <c r="H189" s="193" t="s">
        <v>19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165</v>
      </c>
      <c r="AU189" s="200" t="s">
        <v>86</v>
      </c>
      <c r="AV189" s="13" t="s">
        <v>84</v>
      </c>
      <c r="AW189" s="13" t="s">
        <v>37</v>
      </c>
      <c r="AX189" s="13" t="s">
        <v>76</v>
      </c>
      <c r="AY189" s="200" t="s">
        <v>157</v>
      </c>
    </row>
    <row r="190" spans="2:51" s="14" customFormat="1" ht="10">
      <c r="B190" s="201"/>
      <c r="C190" s="202"/>
      <c r="D190" s="192" t="s">
        <v>165</v>
      </c>
      <c r="E190" s="203" t="s">
        <v>19</v>
      </c>
      <c r="F190" s="204" t="s">
        <v>2654</v>
      </c>
      <c r="G190" s="202"/>
      <c r="H190" s="205">
        <v>10.457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165</v>
      </c>
      <c r="AU190" s="211" t="s">
        <v>86</v>
      </c>
      <c r="AV190" s="14" t="s">
        <v>86</v>
      </c>
      <c r="AW190" s="14" t="s">
        <v>37</v>
      </c>
      <c r="AX190" s="14" t="s">
        <v>76</v>
      </c>
      <c r="AY190" s="211" t="s">
        <v>157</v>
      </c>
    </row>
    <row r="191" spans="2:51" s="15" customFormat="1" ht="10">
      <c r="B191" s="217"/>
      <c r="C191" s="218"/>
      <c r="D191" s="192" t="s">
        <v>165</v>
      </c>
      <c r="E191" s="219" t="s">
        <v>19</v>
      </c>
      <c r="F191" s="220" t="s">
        <v>183</v>
      </c>
      <c r="G191" s="218"/>
      <c r="H191" s="221">
        <v>10.457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165</v>
      </c>
      <c r="AU191" s="227" t="s">
        <v>86</v>
      </c>
      <c r="AV191" s="15" t="s">
        <v>163</v>
      </c>
      <c r="AW191" s="15" t="s">
        <v>37</v>
      </c>
      <c r="AX191" s="15" t="s">
        <v>84</v>
      </c>
      <c r="AY191" s="227" t="s">
        <v>157</v>
      </c>
    </row>
    <row r="192" spans="1:65" s="2" customFormat="1" ht="14.4" customHeight="1">
      <c r="A192" s="36"/>
      <c r="B192" s="37"/>
      <c r="C192" s="176" t="s">
        <v>232</v>
      </c>
      <c r="D192" s="176" t="s">
        <v>159</v>
      </c>
      <c r="E192" s="177" t="s">
        <v>2655</v>
      </c>
      <c r="F192" s="178" t="s">
        <v>2656</v>
      </c>
      <c r="G192" s="179" t="s">
        <v>483</v>
      </c>
      <c r="H192" s="180">
        <v>0.165</v>
      </c>
      <c r="I192" s="181"/>
      <c r="J192" s="182">
        <f>ROUND(I192*H192,2)</f>
        <v>0</v>
      </c>
      <c r="K192" s="183"/>
      <c r="L192" s="41"/>
      <c r="M192" s="184" t="s">
        <v>19</v>
      </c>
      <c r="N192" s="185" t="s">
        <v>47</v>
      </c>
      <c r="O192" s="66"/>
      <c r="P192" s="186">
        <f>O192*H192</f>
        <v>0</v>
      </c>
      <c r="Q192" s="186">
        <v>1.0606208</v>
      </c>
      <c r="R192" s="186">
        <f>Q192*H192</f>
        <v>0.17500243199999999</v>
      </c>
      <c r="S192" s="186">
        <v>0</v>
      </c>
      <c r="T192" s="187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8" t="s">
        <v>163</v>
      </c>
      <c r="AT192" s="188" t="s">
        <v>159</v>
      </c>
      <c r="AU192" s="188" t="s">
        <v>86</v>
      </c>
      <c r="AY192" s="19" t="s">
        <v>157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19" t="s">
        <v>84</v>
      </c>
      <c r="BK192" s="189">
        <f>ROUND(I192*H192,2)</f>
        <v>0</v>
      </c>
      <c r="BL192" s="19" t="s">
        <v>163</v>
      </c>
      <c r="BM192" s="188" t="s">
        <v>2657</v>
      </c>
    </row>
    <row r="193" spans="1:47" s="2" customFormat="1" ht="10">
      <c r="A193" s="36"/>
      <c r="B193" s="37"/>
      <c r="C193" s="38"/>
      <c r="D193" s="212" t="s">
        <v>178</v>
      </c>
      <c r="E193" s="38"/>
      <c r="F193" s="213" t="s">
        <v>2658</v>
      </c>
      <c r="G193" s="38"/>
      <c r="H193" s="38"/>
      <c r="I193" s="214"/>
      <c r="J193" s="38"/>
      <c r="K193" s="38"/>
      <c r="L193" s="41"/>
      <c r="M193" s="215"/>
      <c r="N193" s="216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178</v>
      </c>
      <c r="AU193" s="19" t="s">
        <v>86</v>
      </c>
    </row>
    <row r="194" spans="2:51" s="13" customFormat="1" ht="10">
      <c r="B194" s="190"/>
      <c r="C194" s="191"/>
      <c r="D194" s="192" t="s">
        <v>165</v>
      </c>
      <c r="E194" s="193" t="s">
        <v>19</v>
      </c>
      <c r="F194" s="194" t="s">
        <v>289</v>
      </c>
      <c r="G194" s="191"/>
      <c r="H194" s="193" t="s">
        <v>19</v>
      </c>
      <c r="I194" s="195"/>
      <c r="J194" s="191"/>
      <c r="K194" s="191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165</v>
      </c>
      <c r="AU194" s="200" t="s">
        <v>86</v>
      </c>
      <c r="AV194" s="13" t="s">
        <v>84</v>
      </c>
      <c r="AW194" s="13" t="s">
        <v>37</v>
      </c>
      <c r="AX194" s="13" t="s">
        <v>76</v>
      </c>
      <c r="AY194" s="200" t="s">
        <v>157</v>
      </c>
    </row>
    <row r="195" spans="2:51" s="13" customFormat="1" ht="10">
      <c r="B195" s="190"/>
      <c r="C195" s="191"/>
      <c r="D195" s="192" t="s">
        <v>165</v>
      </c>
      <c r="E195" s="193" t="s">
        <v>19</v>
      </c>
      <c r="F195" s="194" t="s">
        <v>2604</v>
      </c>
      <c r="G195" s="191"/>
      <c r="H195" s="193" t="s">
        <v>19</v>
      </c>
      <c r="I195" s="195"/>
      <c r="J195" s="191"/>
      <c r="K195" s="191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165</v>
      </c>
      <c r="AU195" s="200" t="s">
        <v>86</v>
      </c>
      <c r="AV195" s="13" t="s">
        <v>84</v>
      </c>
      <c r="AW195" s="13" t="s">
        <v>37</v>
      </c>
      <c r="AX195" s="13" t="s">
        <v>76</v>
      </c>
      <c r="AY195" s="200" t="s">
        <v>157</v>
      </c>
    </row>
    <row r="196" spans="2:51" s="14" customFormat="1" ht="10">
      <c r="B196" s="201"/>
      <c r="C196" s="202"/>
      <c r="D196" s="192" t="s">
        <v>165</v>
      </c>
      <c r="E196" s="203" t="s">
        <v>19</v>
      </c>
      <c r="F196" s="204" t="s">
        <v>2659</v>
      </c>
      <c r="G196" s="202"/>
      <c r="H196" s="205">
        <v>169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165</v>
      </c>
      <c r="AU196" s="211" t="s">
        <v>86</v>
      </c>
      <c r="AV196" s="14" t="s">
        <v>86</v>
      </c>
      <c r="AW196" s="14" t="s">
        <v>37</v>
      </c>
      <c r="AX196" s="14" t="s">
        <v>76</v>
      </c>
      <c r="AY196" s="211" t="s">
        <v>157</v>
      </c>
    </row>
    <row r="197" spans="2:51" s="14" customFormat="1" ht="10">
      <c r="B197" s="201"/>
      <c r="C197" s="202"/>
      <c r="D197" s="192" t="s">
        <v>165</v>
      </c>
      <c r="E197" s="203" t="s">
        <v>19</v>
      </c>
      <c r="F197" s="204" t="s">
        <v>2660</v>
      </c>
      <c r="G197" s="202"/>
      <c r="H197" s="205">
        <v>0.165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165</v>
      </c>
      <c r="AU197" s="211" t="s">
        <v>86</v>
      </c>
      <c r="AV197" s="14" t="s">
        <v>86</v>
      </c>
      <c r="AW197" s="14" t="s">
        <v>37</v>
      </c>
      <c r="AX197" s="14" t="s">
        <v>84</v>
      </c>
      <c r="AY197" s="211" t="s">
        <v>157</v>
      </c>
    </row>
    <row r="198" spans="2:63" s="12" customFormat="1" ht="22.75" customHeight="1">
      <c r="B198" s="160"/>
      <c r="C198" s="161"/>
      <c r="D198" s="162" t="s">
        <v>75</v>
      </c>
      <c r="E198" s="174" t="s">
        <v>173</v>
      </c>
      <c r="F198" s="174" t="s">
        <v>577</v>
      </c>
      <c r="G198" s="161"/>
      <c r="H198" s="161"/>
      <c r="I198" s="164"/>
      <c r="J198" s="175">
        <f>BK198</f>
        <v>0</v>
      </c>
      <c r="K198" s="161"/>
      <c r="L198" s="166"/>
      <c r="M198" s="167"/>
      <c r="N198" s="168"/>
      <c r="O198" s="168"/>
      <c r="P198" s="169">
        <f>SUM(P199:P224)</f>
        <v>0</v>
      </c>
      <c r="Q198" s="168"/>
      <c r="R198" s="169">
        <f>SUM(R199:R224)</f>
        <v>20.923933319999996</v>
      </c>
      <c r="S198" s="168"/>
      <c r="T198" s="170">
        <f>SUM(T199:T224)</f>
        <v>0</v>
      </c>
      <c r="AR198" s="171" t="s">
        <v>84</v>
      </c>
      <c r="AT198" s="172" t="s">
        <v>75</v>
      </c>
      <c r="AU198" s="172" t="s">
        <v>84</v>
      </c>
      <c r="AY198" s="171" t="s">
        <v>157</v>
      </c>
      <c r="BK198" s="173">
        <f>SUM(BK199:BK224)</f>
        <v>0</v>
      </c>
    </row>
    <row r="199" spans="1:65" s="2" customFormat="1" ht="22.25" customHeight="1">
      <c r="A199" s="36"/>
      <c r="B199" s="37"/>
      <c r="C199" s="176" t="s">
        <v>244</v>
      </c>
      <c r="D199" s="176" t="s">
        <v>159</v>
      </c>
      <c r="E199" s="177" t="s">
        <v>2661</v>
      </c>
      <c r="F199" s="178" t="s">
        <v>2662</v>
      </c>
      <c r="G199" s="179" t="s">
        <v>254</v>
      </c>
      <c r="H199" s="180">
        <v>5.493</v>
      </c>
      <c r="I199" s="181"/>
      <c r="J199" s="182">
        <f>ROUND(I199*H199,2)</f>
        <v>0</v>
      </c>
      <c r="K199" s="183"/>
      <c r="L199" s="41"/>
      <c r="M199" s="184" t="s">
        <v>19</v>
      </c>
      <c r="N199" s="185" t="s">
        <v>47</v>
      </c>
      <c r="O199" s="66"/>
      <c r="P199" s="186">
        <f>O199*H199</f>
        <v>0</v>
      </c>
      <c r="Q199" s="186">
        <v>0.7254</v>
      </c>
      <c r="R199" s="186">
        <f>Q199*H199</f>
        <v>3.9846222000000004</v>
      </c>
      <c r="S199" s="186">
        <v>0</v>
      </c>
      <c r="T199" s="187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8" t="s">
        <v>163</v>
      </c>
      <c r="AT199" s="188" t="s">
        <v>159</v>
      </c>
      <c r="AU199" s="188" t="s">
        <v>86</v>
      </c>
      <c r="AY199" s="19" t="s">
        <v>157</v>
      </c>
      <c r="BE199" s="189">
        <f>IF(N199="základní",J199,0)</f>
        <v>0</v>
      </c>
      <c r="BF199" s="189">
        <f>IF(N199="snížená",J199,0)</f>
        <v>0</v>
      </c>
      <c r="BG199" s="189">
        <f>IF(N199="zákl. přenesená",J199,0)</f>
        <v>0</v>
      </c>
      <c r="BH199" s="189">
        <f>IF(N199="sníž. přenesená",J199,0)</f>
        <v>0</v>
      </c>
      <c r="BI199" s="189">
        <f>IF(N199="nulová",J199,0)</f>
        <v>0</v>
      </c>
      <c r="BJ199" s="19" t="s">
        <v>84</v>
      </c>
      <c r="BK199" s="189">
        <f>ROUND(I199*H199,2)</f>
        <v>0</v>
      </c>
      <c r="BL199" s="19" t="s">
        <v>163</v>
      </c>
      <c r="BM199" s="188" t="s">
        <v>2663</v>
      </c>
    </row>
    <row r="200" spans="1:47" s="2" customFormat="1" ht="10">
      <c r="A200" s="36"/>
      <c r="B200" s="37"/>
      <c r="C200" s="38"/>
      <c r="D200" s="212" t="s">
        <v>178</v>
      </c>
      <c r="E200" s="38"/>
      <c r="F200" s="213" t="s">
        <v>2664</v>
      </c>
      <c r="G200" s="38"/>
      <c r="H200" s="38"/>
      <c r="I200" s="214"/>
      <c r="J200" s="38"/>
      <c r="K200" s="38"/>
      <c r="L200" s="41"/>
      <c r="M200" s="215"/>
      <c r="N200" s="216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178</v>
      </c>
      <c r="AU200" s="19" t="s">
        <v>86</v>
      </c>
    </row>
    <row r="201" spans="2:51" s="13" customFormat="1" ht="10">
      <c r="B201" s="190"/>
      <c r="C201" s="191"/>
      <c r="D201" s="192" t="s">
        <v>165</v>
      </c>
      <c r="E201" s="193" t="s">
        <v>19</v>
      </c>
      <c r="F201" s="194" t="s">
        <v>289</v>
      </c>
      <c r="G201" s="191"/>
      <c r="H201" s="193" t="s">
        <v>19</v>
      </c>
      <c r="I201" s="195"/>
      <c r="J201" s="191"/>
      <c r="K201" s="191"/>
      <c r="L201" s="196"/>
      <c r="M201" s="197"/>
      <c r="N201" s="198"/>
      <c r="O201" s="198"/>
      <c r="P201" s="198"/>
      <c r="Q201" s="198"/>
      <c r="R201" s="198"/>
      <c r="S201" s="198"/>
      <c r="T201" s="199"/>
      <c r="AT201" s="200" t="s">
        <v>165</v>
      </c>
      <c r="AU201" s="200" t="s">
        <v>86</v>
      </c>
      <c r="AV201" s="13" t="s">
        <v>84</v>
      </c>
      <c r="AW201" s="13" t="s">
        <v>37</v>
      </c>
      <c r="AX201" s="13" t="s">
        <v>76</v>
      </c>
      <c r="AY201" s="200" t="s">
        <v>157</v>
      </c>
    </row>
    <row r="202" spans="2:51" s="13" customFormat="1" ht="10">
      <c r="B202" s="190"/>
      <c r="C202" s="191"/>
      <c r="D202" s="192" t="s">
        <v>165</v>
      </c>
      <c r="E202" s="193" t="s">
        <v>19</v>
      </c>
      <c r="F202" s="194" t="s">
        <v>2604</v>
      </c>
      <c r="G202" s="191"/>
      <c r="H202" s="193" t="s">
        <v>19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165</v>
      </c>
      <c r="AU202" s="200" t="s">
        <v>86</v>
      </c>
      <c r="AV202" s="13" t="s">
        <v>84</v>
      </c>
      <c r="AW202" s="13" t="s">
        <v>37</v>
      </c>
      <c r="AX202" s="13" t="s">
        <v>76</v>
      </c>
      <c r="AY202" s="200" t="s">
        <v>157</v>
      </c>
    </row>
    <row r="203" spans="2:51" s="13" customFormat="1" ht="10">
      <c r="B203" s="190"/>
      <c r="C203" s="191"/>
      <c r="D203" s="192" t="s">
        <v>165</v>
      </c>
      <c r="E203" s="193" t="s">
        <v>19</v>
      </c>
      <c r="F203" s="194" t="s">
        <v>2665</v>
      </c>
      <c r="G203" s="191"/>
      <c r="H203" s="193" t="s">
        <v>19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165</v>
      </c>
      <c r="AU203" s="200" t="s">
        <v>86</v>
      </c>
      <c r="AV203" s="13" t="s">
        <v>84</v>
      </c>
      <c r="AW203" s="13" t="s">
        <v>37</v>
      </c>
      <c r="AX203" s="13" t="s">
        <v>76</v>
      </c>
      <c r="AY203" s="200" t="s">
        <v>157</v>
      </c>
    </row>
    <row r="204" spans="2:51" s="14" customFormat="1" ht="10">
      <c r="B204" s="201"/>
      <c r="C204" s="202"/>
      <c r="D204" s="192" t="s">
        <v>165</v>
      </c>
      <c r="E204" s="203" t="s">
        <v>19</v>
      </c>
      <c r="F204" s="204" t="s">
        <v>2666</v>
      </c>
      <c r="G204" s="202"/>
      <c r="H204" s="205">
        <v>5.493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165</v>
      </c>
      <c r="AU204" s="211" t="s">
        <v>86</v>
      </c>
      <c r="AV204" s="14" t="s">
        <v>86</v>
      </c>
      <c r="AW204" s="14" t="s">
        <v>37</v>
      </c>
      <c r="AX204" s="14" t="s">
        <v>76</v>
      </c>
      <c r="AY204" s="211" t="s">
        <v>157</v>
      </c>
    </row>
    <row r="205" spans="2:51" s="15" customFormat="1" ht="10">
      <c r="B205" s="217"/>
      <c r="C205" s="218"/>
      <c r="D205" s="192" t="s">
        <v>165</v>
      </c>
      <c r="E205" s="219" t="s">
        <v>19</v>
      </c>
      <c r="F205" s="220" t="s">
        <v>183</v>
      </c>
      <c r="G205" s="218"/>
      <c r="H205" s="221">
        <v>5.493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165</v>
      </c>
      <c r="AU205" s="227" t="s">
        <v>86</v>
      </c>
      <c r="AV205" s="15" t="s">
        <v>163</v>
      </c>
      <c r="AW205" s="15" t="s">
        <v>37</v>
      </c>
      <c r="AX205" s="15" t="s">
        <v>84</v>
      </c>
      <c r="AY205" s="227" t="s">
        <v>157</v>
      </c>
    </row>
    <row r="206" spans="1:65" s="2" customFormat="1" ht="22.25" customHeight="1">
      <c r="A206" s="36"/>
      <c r="B206" s="37"/>
      <c r="C206" s="176" t="s">
        <v>251</v>
      </c>
      <c r="D206" s="176" t="s">
        <v>159</v>
      </c>
      <c r="E206" s="177" t="s">
        <v>2667</v>
      </c>
      <c r="F206" s="178" t="s">
        <v>2668</v>
      </c>
      <c r="G206" s="179" t="s">
        <v>254</v>
      </c>
      <c r="H206" s="180">
        <v>5.493</v>
      </c>
      <c r="I206" s="181"/>
      <c r="J206" s="182">
        <f>ROUND(I206*H206,2)</f>
        <v>0</v>
      </c>
      <c r="K206" s="183"/>
      <c r="L206" s="41"/>
      <c r="M206" s="184" t="s">
        <v>19</v>
      </c>
      <c r="N206" s="185" t="s">
        <v>47</v>
      </c>
      <c r="O206" s="66"/>
      <c r="P206" s="186">
        <f>O206*H206</f>
        <v>0</v>
      </c>
      <c r="Q206" s="186">
        <v>0</v>
      </c>
      <c r="R206" s="186">
        <f>Q206*H206</f>
        <v>0</v>
      </c>
      <c r="S206" s="186">
        <v>0</v>
      </c>
      <c r="T206" s="187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8" t="s">
        <v>163</v>
      </c>
      <c r="AT206" s="188" t="s">
        <v>159</v>
      </c>
      <c r="AU206" s="188" t="s">
        <v>86</v>
      </c>
      <c r="AY206" s="19" t="s">
        <v>157</v>
      </c>
      <c r="BE206" s="189">
        <f>IF(N206="základní",J206,0)</f>
        <v>0</v>
      </c>
      <c r="BF206" s="189">
        <f>IF(N206="snížená",J206,0)</f>
        <v>0</v>
      </c>
      <c r="BG206" s="189">
        <f>IF(N206="zákl. přenesená",J206,0)</f>
        <v>0</v>
      </c>
      <c r="BH206" s="189">
        <f>IF(N206="sníž. přenesená",J206,0)</f>
        <v>0</v>
      </c>
      <c r="BI206" s="189">
        <f>IF(N206="nulová",J206,0)</f>
        <v>0</v>
      </c>
      <c r="BJ206" s="19" t="s">
        <v>84</v>
      </c>
      <c r="BK206" s="189">
        <f>ROUND(I206*H206,2)</f>
        <v>0</v>
      </c>
      <c r="BL206" s="19" t="s">
        <v>163</v>
      </c>
      <c r="BM206" s="188" t="s">
        <v>2669</v>
      </c>
    </row>
    <row r="207" spans="1:47" s="2" customFormat="1" ht="10">
      <c r="A207" s="36"/>
      <c r="B207" s="37"/>
      <c r="C207" s="38"/>
      <c r="D207" s="212" t="s">
        <v>178</v>
      </c>
      <c r="E207" s="38"/>
      <c r="F207" s="213" t="s">
        <v>2670</v>
      </c>
      <c r="G207" s="38"/>
      <c r="H207" s="38"/>
      <c r="I207" s="214"/>
      <c r="J207" s="38"/>
      <c r="K207" s="38"/>
      <c r="L207" s="41"/>
      <c r="M207" s="215"/>
      <c r="N207" s="216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178</v>
      </c>
      <c r="AU207" s="19" t="s">
        <v>86</v>
      </c>
    </row>
    <row r="208" spans="2:51" s="14" customFormat="1" ht="10">
      <c r="B208" s="201"/>
      <c r="C208" s="202"/>
      <c r="D208" s="192" t="s">
        <v>165</v>
      </c>
      <c r="E208" s="203" t="s">
        <v>19</v>
      </c>
      <c r="F208" s="204" t="s">
        <v>2671</v>
      </c>
      <c r="G208" s="202"/>
      <c r="H208" s="205">
        <v>5.493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165</v>
      </c>
      <c r="AU208" s="211" t="s">
        <v>86</v>
      </c>
      <c r="AV208" s="14" t="s">
        <v>86</v>
      </c>
      <c r="AW208" s="14" t="s">
        <v>37</v>
      </c>
      <c r="AX208" s="14" t="s">
        <v>84</v>
      </c>
      <c r="AY208" s="211" t="s">
        <v>157</v>
      </c>
    </row>
    <row r="209" spans="1:65" s="2" customFormat="1" ht="19.75" customHeight="1">
      <c r="A209" s="36"/>
      <c r="B209" s="37"/>
      <c r="C209" s="176" t="s">
        <v>261</v>
      </c>
      <c r="D209" s="176" t="s">
        <v>159</v>
      </c>
      <c r="E209" s="177" t="s">
        <v>2672</v>
      </c>
      <c r="F209" s="178" t="s">
        <v>2673</v>
      </c>
      <c r="G209" s="179" t="s">
        <v>254</v>
      </c>
      <c r="H209" s="180">
        <v>6.866</v>
      </c>
      <c r="I209" s="181"/>
      <c r="J209" s="182">
        <f>ROUND(I209*H209,2)</f>
        <v>0</v>
      </c>
      <c r="K209" s="183"/>
      <c r="L209" s="41"/>
      <c r="M209" s="184" t="s">
        <v>19</v>
      </c>
      <c r="N209" s="185" t="s">
        <v>47</v>
      </c>
      <c r="O209" s="66"/>
      <c r="P209" s="186">
        <f>O209*H209</f>
        <v>0</v>
      </c>
      <c r="Q209" s="186">
        <v>2.45329</v>
      </c>
      <c r="R209" s="186">
        <f>Q209*H209</f>
        <v>16.844289139999997</v>
      </c>
      <c r="S209" s="186">
        <v>0</v>
      </c>
      <c r="T209" s="187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8" t="s">
        <v>163</v>
      </c>
      <c r="AT209" s="188" t="s">
        <v>159</v>
      </c>
      <c r="AU209" s="188" t="s">
        <v>86</v>
      </c>
      <c r="AY209" s="19" t="s">
        <v>157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9" t="s">
        <v>84</v>
      </c>
      <c r="BK209" s="189">
        <f>ROUND(I209*H209,2)</f>
        <v>0</v>
      </c>
      <c r="BL209" s="19" t="s">
        <v>163</v>
      </c>
      <c r="BM209" s="188" t="s">
        <v>2674</v>
      </c>
    </row>
    <row r="210" spans="1:47" s="2" customFormat="1" ht="10">
      <c r="A210" s="36"/>
      <c r="B210" s="37"/>
      <c r="C210" s="38"/>
      <c r="D210" s="212" t="s">
        <v>178</v>
      </c>
      <c r="E210" s="38"/>
      <c r="F210" s="213" t="s">
        <v>2675</v>
      </c>
      <c r="G210" s="38"/>
      <c r="H210" s="38"/>
      <c r="I210" s="214"/>
      <c r="J210" s="38"/>
      <c r="K210" s="38"/>
      <c r="L210" s="41"/>
      <c r="M210" s="215"/>
      <c r="N210" s="216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178</v>
      </c>
      <c r="AU210" s="19" t="s">
        <v>86</v>
      </c>
    </row>
    <row r="211" spans="2:51" s="13" customFormat="1" ht="10">
      <c r="B211" s="190"/>
      <c r="C211" s="191"/>
      <c r="D211" s="192" t="s">
        <v>165</v>
      </c>
      <c r="E211" s="193" t="s">
        <v>19</v>
      </c>
      <c r="F211" s="194" t="s">
        <v>289</v>
      </c>
      <c r="G211" s="191"/>
      <c r="H211" s="193" t="s">
        <v>19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165</v>
      </c>
      <c r="AU211" s="200" t="s">
        <v>86</v>
      </c>
      <c r="AV211" s="13" t="s">
        <v>84</v>
      </c>
      <c r="AW211" s="13" t="s">
        <v>37</v>
      </c>
      <c r="AX211" s="13" t="s">
        <v>76</v>
      </c>
      <c r="AY211" s="200" t="s">
        <v>157</v>
      </c>
    </row>
    <row r="212" spans="2:51" s="13" customFormat="1" ht="10">
      <c r="B212" s="190"/>
      <c r="C212" s="191"/>
      <c r="D212" s="192" t="s">
        <v>165</v>
      </c>
      <c r="E212" s="193" t="s">
        <v>19</v>
      </c>
      <c r="F212" s="194" t="s">
        <v>2604</v>
      </c>
      <c r="G212" s="191"/>
      <c r="H212" s="193" t="s">
        <v>19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165</v>
      </c>
      <c r="AU212" s="200" t="s">
        <v>86</v>
      </c>
      <c r="AV212" s="13" t="s">
        <v>84</v>
      </c>
      <c r="AW212" s="13" t="s">
        <v>37</v>
      </c>
      <c r="AX212" s="13" t="s">
        <v>76</v>
      </c>
      <c r="AY212" s="200" t="s">
        <v>157</v>
      </c>
    </row>
    <row r="213" spans="2:51" s="13" customFormat="1" ht="10">
      <c r="B213" s="190"/>
      <c r="C213" s="191"/>
      <c r="D213" s="192" t="s">
        <v>165</v>
      </c>
      <c r="E213" s="193" t="s">
        <v>19</v>
      </c>
      <c r="F213" s="194" t="s">
        <v>2676</v>
      </c>
      <c r="G213" s="191"/>
      <c r="H213" s="193" t="s">
        <v>19</v>
      </c>
      <c r="I213" s="195"/>
      <c r="J213" s="191"/>
      <c r="K213" s="191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165</v>
      </c>
      <c r="AU213" s="200" t="s">
        <v>86</v>
      </c>
      <c r="AV213" s="13" t="s">
        <v>84</v>
      </c>
      <c r="AW213" s="13" t="s">
        <v>37</v>
      </c>
      <c r="AX213" s="13" t="s">
        <v>76</v>
      </c>
      <c r="AY213" s="200" t="s">
        <v>157</v>
      </c>
    </row>
    <row r="214" spans="2:51" s="14" customFormat="1" ht="10">
      <c r="B214" s="201"/>
      <c r="C214" s="202"/>
      <c r="D214" s="192" t="s">
        <v>165</v>
      </c>
      <c r="E214" s="203" t="s">
        <v>19</v>
      </c>
      <c r="F214" s="204" t="s">
        <v>2677</v>
      </c>
      <c r="G214" s="202"/>
      <c r="H214" s="205">
        <v>6.866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165</v>
      </c>
      <c r="AU214" s="211" t="s">
        <v>86</v>
      </c>
      <c r="AV214" s="14" t="s">
        <v>86</v>
      </c>
      <c r="AW214" s="14" t="s">
        <v>37</v>
      </c>
      <c r="AX214" s="14" t="s">
        <v>76</v>
      </c>
      <c r="AY214" s="211" t="s">
        <v>157</v>
      </c>
    </row>
    <row r="215" spans="2:51" s="15" customFormat="1" ht="10">
      <c r="B215" s="217"/>
      <c r="C215" s="218"/>
      <c r="D215" s="192" t="s">
        <v>165</v>
      </c>
      <c r="E215" s="219" t="s">
        <v>19</v>
      </c>
      <c r="F215" s="220" t="s">
        <v>183</v>
      </c>
      <c r="G215" s="218"/>
      <c r="H215" s="221">
        <v>6.866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165</v>
      </c>
      <c r="AU215" s="227" t="s">
        <v>86</v>
      </c>
      <c r="AV215" s="15" t="s">
        <v>163</v>
      </c>
      <c r="AW215" s="15" t="s">
        <v>37</v>
      </c>
      <c r="AX215" s="15" t="s">
        <v>84</v>
      </c>
      <c r="AY215" s="227" t="s">
        <v>157</v>
      </c>
    </row>
    <row r="216" spans="1:65" s="2" customFormat="1" ht="14.4" customHeight="1">
      <c r="A216" s="36"/>
      <c r="B216" s="37"/>
      <c r="C216" s="176" t="s">
        <v>284</v>
      </c>
      <c r="D216" s="176" t="s">
        <v>159</v>
      </c>
      <c r="E216" s="177" t="s">
        <v>2678</v>
      </c>
      <c r="F216" s="178" t="s">
        <v>2679</v>
      </c>
      <c r="G216" s="179" t="s">
        <v>176</v>
      </c>
      <c r="H216" s="180">
        <v>27.463</v>
      </c>
      <c r="I216" s="181"/>
      <c r="J216" s="182">
        <f>ROUND(I216*H216,2)</f>
        <v>0</v>
      </c>
      <c r="K216" s="183"/>
      <c r="L216" s="41"/>
      <c r="M216" s="184" t="s">
        <v>19</v>
      </c>
      <c r="N216" s="185" t="s">
        <v>47</v>
      </c>
      <c r="O216" s="66"/>
      <c r="P216" s="186">
        <f>O216*H216</f>
        <v>0</v>
      </c>
      <c r="Q216" s="186">
        <v>0.00346</v>
      </c>
      <c r="R216" s="186">
        <f>Q216*H216</f>
        <v>0.09502198</v>
      </c>
      <c r="S216" s="186">
        <v>0</v>
      </c>
      <c r="T216" s="187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8" t="s">
        <v>163</v>
      </c>
      <c r="AT216" s="188" t="s">
        <v>159</v>
      </c>
      <c r="AU216" s="188" t="s">
        <v>86</v>
      </c>
      <c r="AY216" s="19" t="s">
        <v>157</v>
      </c>
      <c r="BE216" s="189">
        <f>IF(N216="základní",J216,0)</f>
        <v>0</v>
      </c>
      <c r="BF216" s="189">
        <f>IF(N216="snížená",J216,0)</f>
        <v>0</v>
      </c>
      <c r="BG216" s="189">
        <f>IF(N216="zákl. přenesená",J216,0)</f>
        <v>0</v>
      </c>
      <c r="BH216" s="189">
        <f>IF(N216="sníž. přenesená",J216,0)</f>
        <v>0</v>
      </c>
      <c r="BI216" s="189">
        <f>IF(N216="nulová",J216,0)</f>
        <v>0</v>
      </c>
      <c r="BJ216" s="19" t="s">
        <v>84</v>
      </c>
      <c r="BK216" s="189">
        <f>ROUND(I216*H216,2)</f>
        <v>0</v>
      </c>
      <c r="BL216" s="19" t="s">
        <v>163</v>
      </c>
      <c r="BM216" s="188" t="s">
        <v>2680</v>
      </c>
    </row>
    <row r="217" spans="1:47" s="2" customFormat="1" ht="10">
      <c r="A217" s="36"/>
      <c r="B217" s="37"/>
      <c r="C217" s="38"/>
      <c r="D217" s="212" t="s">
        <v>178</v>
      </c>
      <c r="E217" s="38"/>
      <c r="F217" s="213" t="s">
        <v>2681</v>
      </c>
      <c r="G217" s="38"/>
      <c r="H217" s="38"/>
      <c r="I217" s="214"/>
      <c r="J217" s="38"/>
      <c r="K217" s="38"/>
      <c r="L217" s="41"/>
      <c r="M217" s="215"/>
      <c r="N217" s="216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178</v>
      </c>
      <c r="AU217" s="19" t="s">
        <v>86</v>
      </c>
    </row>
    <row r="218" spans="2:51" s="13" customFormat="1" ht="10">
      <c r="B218" s="190"/>
      <c r="C218" s="191"/>
      <c r="D218" s="192" t="s">
        <v>165</v>
      </c>
      <c r="E218" s="193" t="s">
        <v>19</v>
      </c>
      <c r="F218" s="194" t="s">
        <v>289</v>
      </c>
      <c r="G218" s="191"/>
      <c r="H218" s="193" t="s">
        <v>19</v>
      </c>
      <c r="I218" s="195"/>
      <c r="J218" s="191"/>
      <c r="K218" s="191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165</v>
      </c>
      <c r="AU218" s="200" t="s">
        <v>86</v>
      </c>
      <c r="AV218" s="13" t="s">
        <v>84</v>
      </c>
      <c r="AW218" s="13" t="s">
        <v>37</v>
      </c>
      <c r="AX218" s="13" t="s">
        <v>76</v>
      </c>
      <c r="AY218" s="200" t="s">
        <v>157</v>
      </c>
    </row>
    <row r="219" spans="2:51" s="13" customFormat="1" ht="10">
      <c r="B219" s="190"/>
      <c r="C219" s="191"/>
      <c r="D219" s="192" t="s">
        <v>165</v>
      </c>
      <c r="E219" s="193" t="s">
        <v>19</v>
      </c>
      <c r="F219" s="194" t="s">
        <v>2604</v>
      </c>
      <c r="G219" s="191"/>
      <c r="H219" s="193" t="s">
        <v>19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165</v>
      </c>
      <c r="AU219" s="200" t="s">
        <v>86</v>
      </c>
      <c r="AV219" s="13" t="s">
        <v>84</v>
      </c>
      <c r="AW219" s="13" t="s">
        <v>37</v>
      </c>
      <c r="AX219" s="13" t="s">
        <v>76</v>
      </c>
      <c r="AY219" s="200" t="s">
        <v>157</v>
      </c>
    </row>
    <row r="220" spans="2:51" s="13" customFormat="1" ht="10">
      <c r="B220" s="190"/>
      <c r="C220" s="191"/>
      <c r="D220" s="192" t="s">
        <v>165</v>
      </c>
      <c r="E220" s="193" t="s">
        <v>19</v>
      </c>
      <c r="F220" s="194" t="s">
        <v>2682</v>
      </c>
      <c r="G220" s="191"/>
      <c r="H220" s="193" t="s">
        <v>19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165</v>
      </c>
      <c r="AU220" s="200" t="s">
        <v>86</v>
      </c>
      <c r="AV220" s="13" t="s">
        <v>84</v>
      </c>
      <c r="AW220" s="13" t="s">
        <v>37</v>
      </c>
      <c r="AX220" s="13" t="s">
        <v>76</v>
      </c>
      <c r="AY220" s="200" t="s">
        <v>157</v>
      </c>
    </row>
    <row r="221" spans="2:51" s="14" customFormat="1" ht="10">
      <c r="B221" s="201"/>
      <c r="C221" s="202"/>
      <c r="D221" s="192" t="s">
        <v>165</v>
      </c>
      <c r="E221" s="203" t="s">
        <v>19</v>
      </c>
      <c r="F221" s="204" t="s">
        <v>2683</v>
      </c>
      <c r="G221" s="202"/>
      <c r="H221" s="205">
        <v>27.463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165</v>
      </c>
      <c r="AU221" s="211" t="s">
        <v>86</v>
      </c>
      <c r="AV221" s="14" t="s">
        <v>86</v>
      </c>
      <c r="AW221" s="14" t="s">
        <v>37</v>
      </c>
      <c r="AX221" s="14" t="s">
        <v>84</v>
      </c>
      <c r="AY221" s="211" t="s">
        <v>157</v>
      </c>
    </row>
    <row r="222" spans="1:65" s="2" customFormat="1" ht="14.4" customHeight="1">
      <c r="A222" s="36"/>
      <c r="B222" s="37"/>
      <c r="C222" s="176" t="s">
        <v>8</v>
      </c>
      <c r="D222" s="176" t="s">
        <v>159</v>
      </c>
      <c r="E222" s="177" t="s">
        <v>2684</v>
      </c>
      <c r="F222" s="178" t="s">
        <v>2685</v>
      </c>
      <c r="G222" s="179" t="s">
        <v>176</v>
      </c>
      <c r="H222" s="180">
        <v>27.463</v>
      </c>
      <c r="I222" s="181"/>
      <c r="J222" s="182">
        <f>ROUND(I222*H222,2)</f>
        <v>0</v>
      </c>
      <c r="K222" s="183"/>
      <c r="L222" s="41"/>
      <c r="M222" s="184" t="s">
        <v>19</v>
      </c>
      <c r="N222" s="185" t="s">
        <v>47</v>
      </c>
      <c r="O222" s="66"/>
      <c r="P222" s="186">
        <f>O222*H222</f>
        <v>0</v>
      </c>
      <c r="Q222" s="186">
        <v>0</v>
      </c>
      <c r="R222" s="186">
        <f>Q222*H222</f>
        <v>0</v>
      </c>
      <c r="S222" s="186">
        <v>0</v>
      </c>
      <c r="T222" s="187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8" t="s">
        <v>163</v>
      </c>
      <c r="AT222" s="188" t="s">
        <v>159</v>
      </c>
      <c r="AU222" s="188" t="s">
        <v>86</v>
      </c>
      <c r="AY222" s="19" t="s">
        <v>157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9" t="s">
        <v>84</v>
      </c>
      <c r="BK222" s="189">
        <f>ROUND(I222*H222,2)</f>
        <v>0</v>
      </c>
      <c r="BL222" s="19" t="s">
        <v>163</v>
      </c>
      <c r="BM222" s="188" t="s">
        <v>2686</v>
      </c>
    </row>
    <row r="223" spans="1:47" s="2" customFormat="1" ht="10">
      <c r="A223" s="36"/>
      <c r="B223" s="37"/>
      <c r="C223" s="38"/>
      <c r="D223" s="212" t="s">
        <v>178</v>
      </c>
      <c r="E223" s="38"/>
      <c r="F223" s="213" t="s">
        <v>2687</v>
      </c>
      <c r="G223" s="38"/>
      <c r="H223" s="38"/>
      <c r="I223" s="214"/>
      <c r="J223" s="38"/>
      <c r="K223" s="38"/>
      <c r="L223" s="41"/>
      <c r="M223" s="215"/>
      <c r="N223" s="216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178</v>
      </c>
      <c r="AU223" s="19" t="s">
        <v>86</v>
      </c>
    </row>
    <row r="224" spans="2:51" s="14" customFormat="1" ht="10">
      <c r="B224" s="201"/>
      <c r="C224" s="202"/>
      <c r="D224" s="192" t="s">
        <v>165</v>
      </c>
      <c r="E224" s="203" t="s">
        <v>19</v>
      </c>
      <c r="F224" s="204" t="s">
        <v>2688</v>
      </c>
      <c r="G224" s="202"/>
      <c r="H224" s="205">
        <v>27.463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165</v>
      </c>
      <c r="AU224" s="211" t="s">
        <v>86</v>
      </c>
      <c r="AV224" s="14" t="s">
        <v>86</v>
      </c>
      <c r="AW224" s="14" t="s">
        <v>37</v>
      </c>
      <c r="AX224" s="14" t="s">
        <v>84</v>
      </c>
      <c r="AY224" s="211" t="s">
        <v>157</v>
      </c>
    </row>
    <row r="225" spans="2:63" s="12" customFormat="1" ht="22.75" customHeight="1">
      <c r="B225" s="160"/>
      <c r="C225" s="161"/>
      <c r="D225" s="162" t="s">
        <v>75</v>
      </c>
      <c r="E225" s="174" t="s">
        <v>163</v>
      </c>
      <c r="F225" s="174" t="s">
        <v>766</v>
      </c>
      <c r="G225" s="161"/>
      <c r="H225" s="161"/>
      <c r="I225" s="164"/>
      <c r="J225" s="175">
        <f>BK225</f>
        <v>0</v>
      </c>
      <c r="K225" s="161"/>
      <c r="L225" s="166"/>
      <c r="M225" s="167"/>
      <c r="N225" s="168"/>
      <c r="O225" s="168"/>
      <c r="P225" s="169">
        <f>SUM(P226:P404)</f>
        <v>0</v>
      </c>
      <c r="Q225" s="168"/>
      <c r="R225" s="169">
        <f>SUM(R226:R404)</f>
        <v>162.3674</v>
      </c>
      <c r="S225" s="168"/>
      <c r="T225" s="170">
        <f>SUM(T226:T404)</f>
        <v>0</v>
      </c>
      <c r="AR225" s="171" t="s">
        <v>84</v>
      </c>
      <c r="AT225" s="172" t="s">
        <v>75</v>
      </c>
      <c r="AU225" s="172" t="s">
        <v>84</v>
      </c>
      <c r="AY225" s="171" t="s">
        <v>157</v>
      </c>
      <c r="BK225" s="173">
        <f>SUM(BK226:BK404)</f>
        <v>0</v>
      </c>
    </row>
    <row r="226" spans="1:65" s="2" customFormat="1" ht="22.25" customHeight="1">
      <c r="A226" s="36"/>
      <c r="B226" s="37"/>
      <c r="C226" s="176" t="s">
        <v>310</v>
      </c>
      <c r="D226" s="176" t="s">
        <v>159</v>
      </c>
      <c r="E226" s="177" t="s">
        <v>2689</v>
      </c>
      <c r="F226" s="178" t="s">
        <v>2690</v>
      </c>
      <c r="G226" s="179" t="s">
        <v>162</v>
      </c>
      <c r="H226" s="180">
        <v>8</v>
      </c>
      <c r="I226" s="181"/>
      <c r="J226" s="182">
        <f>ROUND(I226*H226,2)</f>
        <v>0</v>
      </c>
      <c r="K226" s="183"/>
      <c r="L226" s="41"/>
      <c r="M226" s="184" t="s">
        <v>19</v>
      </c>
      <c r="N226" s="185" t="s">
        <v>47</v>
      </c>
      <c r="O226" s="66"/>
      <c r="P226" s="186">
        <f>O226*H226</f>
        <v>0</v>
      </c>
      <c r="Q226" s="186">
        <v>0.08273</v>
      </c>
      <c r="R226" s="186">
        <f>Q226*H226</f>
        <v>0.66184</v>
      </c>
      <c r="S226" s="186">
        <v>0</v>
      </c>
      <c r="T226" s="187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8" t="s">
        <v>163</v>
      </c>
      <c r="AT226" s="188" t="s">
        <v>159</v>
      </c>
      <c r="AU226" s="188" t="s">
        <v>86</v>
      </c>
      <c r="AY226" s="19" t="s">
        <v>157</v>
      </c>
      <c r="BE226" s="189">
        <f>IF(N226="základní",J226,0)</f>
        <v>0</v>
      </c>
      <c r="BF226" s="189">
        <f>IF(N226="snížená",J226,0)</f>
        <v>0</v>
      </c>
      <c r="BG226" s="189">
        <f>IF(N226="zákl. přenesená",J226,0)</f>
        <v>0</v>
      </c>
      <c r="BH226" s="189">
        <f>IF(N226="sníž. přenesená",J226,0)</f>
        <v>0</v>
      </c>
      <c r="BI226" s="189">
        <f>IF(N226="nulová",J226,0)</f>
        <v>0</v>
      </c>
      <c r="BJ226" s="19" t="s">
        <v>84</v>
      </c>
      <c r="BK226" s="189">
        <f>ROUND(I226*H226,2)</f>
        <v>0</v>
      </c>
      <c r="BL226" s="19" t="s">
        <v>163</v>
      </c>
      <c r="BM226" s="188" t="s">
        <v>2691</v>
      </c>
    </row>
    <row r="227" spans="1:47" s="2" customFormat="1" ht="10">
      <c r="A227" s="36"/>
      <c r="B227" s="37"/>
      <c r="C227" s="38"/>
      <c r="D227" s="212" t="s">
        <v>178</v>
      </c>
      <c r="E227" s="38"/>
      <c r="F227" s="213" t="s">
        <v>2692</v>
      </c>
      <c r="G227" s="38"/>
      <c r="H227" s="38"/>
      <c r="I227" s="214"/>
      <c r="J227" s="38"/>
      <c r="K227" s="38"/>
      <c r="L227" s="41"/>
      <c r="M227" s="215"/>
      <c r="N227" s="216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178</v>
      </c>
      <c r="AU227" s="19" t="s">
        <v>86</v>
      </c>
    </row>
    <row r="228" spans="2:51" s="13" customFormat="1" ht="10">
      <c r="B228" s="190"/>
      <c r="C228" s="191"/>
      <c r="D228" s="192" t="s">
        <v>165</v>
      </c>
      <c r="E228" s="193" t="s">
        <v>19</v>
      </c>
      <c r="F228" s="194" t="s">
        <v>343</v>
      </c>
      <c r="G228" s="191"/>
      <c r="H228" s="193" t="s">
        <v>19</v>
      </c>
      <c r="I228" s="195"/>
      <c r="J228" s="191"/>
      <c r="K228" s="191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165</v>
      </c>
      <c r="AU228" s="200" t="s">
        <v>86</v>
      </c>
      <c r="AV228" s="13" t="s">
        <v>84</v>
      </c>
      <c r="AW228" s="13" t="s">
        <v>37</v>
      </c>
      <c r="AX228" s="13" t="s">
        <v>76</v>
      </c>
      <c r="AY228" s="200" t="s">
        <v>157</v>
      </c>
    </row>
    <row r="229" spans="2:51" s="13" customFormat="1" ht="10">
      <c r="B229" s="190"/>
      <c r="C229" s="191"/>
      <c r="D229" s="192" t="s">
        <v>165</v>
      </c>
      <c r="E229" s="193" t="s">
        <v>19</v>
      </c>
      <c r="F229" s="194" t="s">
        <v>357</v>
      </c>
      <c r="G229" s="191"/>
      <c r="H229" s="193" t="s">
        <v>19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165</v>
      </c>
      <c r="AU229" s="200" t="s">
        <v>86</v>
      </c>
      <c r="AV229" s="13" t="s">
        <v>84</v>
      </c>
      <c r="AW229" s="13" t="s">
        <v>37</v>
      </c>
      <c r="AX229" s="13" t="s">
        <v>76</v>
      </c>
      <c r="AY229" s="200" t="s">
        <v>157</v>
      </c>
    </row>
    <row r="230" spans="2:51" s="13" customFormat="1" ht="10">
      <c r="B230" s="190"/>
      <c r="C230" s="191"/>
      <c r="D230" s="192" t="s">
        <v>165</v>
      </c>
      <c r="E230" s="193" t="s">
        <v>19</v>
      </c>
      <c r="F230" s="194" t="s">
        <v>2641</v>
      </c>
      <c r="G230" s="191"/>
      <c r="H230" s="193" t="s">
        <v>19</v>
      </c>
      <c r="I230" s="195"/>
      <c r="J230" s="191"/>
      <c r="K230" s="191"/>
      <c r="L230" s="196"/>
      <c r="M230" s="197"/>
      <c r="N230" s="198"/>
      <c r="O230" s="198"/>
      <c r="P230" s="198"/>
      <c r="Q230" s="198"/>
      <c r="R230" s="198"/>
      <c r="S230" s="198"/>
      <c r="T230" s="199"/>
      <c r="AT230" s="200" t="s">
        <v>165</v>
      </c>
      <c r="AU230" s="200" t="s">
        <v>86</v>
      </c>
      <c r="AV230" s="13" t="s">
        <v>84</v>
      </c>
      <c r="AW230" s="13" t="s">
        <v>37</v>
      </c>
      <c r="AX230" s="13" t="s">
        <v>76</v>
      </c>
      <c r="AY230" s="200" t="s">
        <v>157</v>
      </c>
    </row>
    <row r="231" spans="2:51" s="13" customFormat="1" ht="10">
      <c r="B231" s="190"/>
      <c r="C231" s="191"/>
      <c r="D231" s="192" t="s">
        <v>165</v>
      </c>
      <c r="E231" s="193" t="s">
        <v>19</v>
      </c>
      <c r="F231" s="194" t="s">
        <v>2693</v>
      </c>
      <c r="G231" s="191"/>
      <c r="H231" s="193" t="s">
        <v>19</v>
      </c>
      <c r="I231" s="195"/>
      <c r="J231" s="191"/>
      <c r="K231" s="191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165</v>
      </c>
      <c r="AU231" s="200" t="s">
        <v>86</v>
      </c>
      <c r="AV231" s="13" t="s">
        <v>84</v>
      </c>
      <c r="AW231" s="13" t="s">
        <v>37</v>
      </c>
      <c r="AX231" s="13" t="s">
        <v>76</v>
      </c>
      <c r="AY231" s="200" t="s">
        <v>157</v>
      </c>
    </row>
    <row r="232" spans="2:51" s="14" customFormat="1" ht="10">
      <c r="B232" s="201"/>
      <c r="C232" s="202"/>
      <c r="D232" s="192" t="s">
        <v>165</v>
      </c>
      <c r="E232" s="203" t="s">
        <v>19</v>
      </c>
      <c r="F232" s="204" t="s">
        <v>2694</v>
      </c>
      <c r="G232" s="202"/>
      <c r="H232" s="205">
        <v>6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165</v>
      </c>
      <c r="AU232" s="211" t="s">
        <v>86</v>
      </c>
      <c r="AV232" s="14" t="s">
        <v>86</v>
      </c>
      <c r="AW232" s="14" t="s">
        <v>37</v>
      </c>
      <c r="AX232" s="14" t="s">
        <v>76</v>
      </c>
      <c r="AY232" s="211" t="s">
        <v>157</v>
      </c>
    </row>
    <row r="233" spans="2:51" s="13" customFormat="1" ht="10">
      <c r="B233" s="190"/>
      <c r="C233" s="191"/>
      <c r="D233" s="192" t="s">
        <v>165</v>
      </c>
      <c r="E233" s="193" t="s">
        <v>19</v>
      </c>
      <c r="F233" s="194" t="s">
        <v>2695</v>
      </c>
      <c r="G233" s="191"/>
      <c r="H233" s="193" t="s">
        <v>19</v>
      </c>
      <c r="I233" s="195"/>
      <c r="J233" s="191"/>
      <c r="K233" s="191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165</v>
      </c>
      <c r="AU233" s="200" t="s">
        <v>86</v>
      </c>
      <c r="AV233" s="13" t="s">
        <v>84</v>
      </c>
      <c r="AW233" s="13" t="s">
        <v>37</v>
      </c>
      <c r="AX233" s="13" t="s">
        <v>76</v>
      </c>
      <c r="AY233" s="200" t="s">
        <v>157</v>
      </c>
    </row>
    <row r="234" spans="2:51" s="14" customFormat="1" ht="10">
      <c r="B234" s="201"/>
      <c r="C234" s="202"/>
      <c r="D234" s="192" t="s">
        <v>165</v>
      </c>
      <c r="E234" s="203" t="s">
        <v>19</v>
      </c>
      <c r="F234" s="204" t="s">
        <v>2696</v>
      </c>
      <c r="G234" s="202"/>
      <c r="H234" s="205">
        <v>2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165</v>
      </c>
      <c r="AU234" s="211" t="s">
        <v>86</v>
      </c>
      <c r="AV234" s="14" t="s">
        <v>86</v>
      </c>
      <c r="AW234" s="14" t="s">
        <v>37</v>
      </c>
      <c r="AX234" s="14" t="s">
        <v>76</v>
      </c>
      <c r="AY234" s="211" t="s">
        <v>157</v>
      </c>
    </row>
    <row r="235" spans="2:51" s="15" customFormat="1" ht="10">
      <c r="B235" s="217"/>
      <c r="C235" s="218"/>
      <c r="D235" s="192" t="s">
        <v>165</v>
      </c>
      <c r="E235" s="219" t="s">
        <v>19</v>
      </c>
      <c r="F235" s="220" t="s">
        <v>183</v>
      </c>
      <c r="G235" s="218"/>
      <c r="H235" s="221">
        <v>8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165</v>
      </c>
      <c r="AU235" s="227" t="s">
        <v>86</v>
      </c>
      <c r="AV235" s="15" t="s">
        <v>163</v>
      </c>
      <c r="AW235" s="15" t="s">
        <v>37</v>
      </c>
      <c r="AX235" s="15" t="s">
        <v>84</v>
      </c>
      <c r="AY235" s="227" t="s">
        <v>157</v>
      </c>
    </row>
    <row r="236" spans="1:65" s="2" customFormat="1" ht="14.4" customHeight="1">
      <c r="A236" s="36"/>
      <c r="B236" s="37"/>
      <c r="C236" s="239" t="s">
        <v>318</v>
      </c>
      <c r="D236" s="239" t="s">
        <v>311</v>
      </c>
      <c r="E236" s="240" t="s">
        <v>2697</v>
      </c>
      <c r="F236" s="241" t="s">
        <v>2698</v>
      </c>
      <c r="G236" s="242" t="s">
        <v>162</v>
      </c>
      <c r="H236" s="243">
        <v>6</v>
      </c>
      <c r="I236" s="244"/>
      <c r="J236" s="245">
        <f>ROUND(I236*H236,2)</f>
        <v>0</v>
      </c>
      <c r="K236" s="246"/>
      <c r="L236" s="247"/>
      <c r="M236" s="248" t="s">
        <v>19</v>
      </c>
      <c r="N236" s="249" t="s">
        <v>47</v>
      </c>
      <c r="O236" s="66"/>
      <c r="P236" s="186">
        <f>O236*H236</f>
        <v>0</v>
      </c>
      <c r="Q236" s="186">
        <v>7.43904</v>
      </c>
      <c r="R236" s="186">
        <f>Q236*H236</f>
        <v>44.634240000000005</v>
      </c>
      <c r="S236" s="186">
        <v>0</v>
      </c>
      <c r="T236" s="187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8" t="s">
        <v>211</v>
      </c>
      <c r="AT236" s="188" t="s">
        <v>311</v>
      </c>
      <c r="AU236" s="188" t="s">
        <v>86</v>
      </c>
      <c r="AY236" s="19" t="s">
        <v>157</v>
      </c>
      <c r="BE236" s="189">
        <f>IF(N236="základní",J236,0)</f>
        <v>0</v>
      </c>
      <c r="BF236" s="189">
        <f>IF(N236="snížená",J236,0)</f>
        <v>0</v>
      </c>
      <c r="BG236" s="189">
        <f>IF(N236="zákl. přenesená",J236,0)</f>
        <v>0</v>
      </c>
      <c r="BH236" s="189">
        <f>IF(N236="sníž. přenesená",J236,0)</f>
        <v>0</v>
      </c>
      <c r="BI236" s="189">
        <f>IF(N236="nulová",J236,0)</f>
        <v>0</v>
      </c>
      <c r="BJ236" s="19" t="s">
        <v>84</v>
      </c>
      <c r="BK236" s="189">
        <f>ROUND(I236*H236,2)</f>
        <v>0</v>
      </c>
      <c r="BL236" s="19" t="s">
        <v>163</v>
      </c>
      <c r="BM236" s="188" t="s">
        <v>2699</v>
      </c>
    </row>
    <row r="237" spans="2:51" s="13" customFormat="1" ht="10">
      <c r="B237" s="190"/>
      <c r="C237" s="191"/>
      <c r="D237" s="192" t="s">
        <v>165</v>
      </c>
      <c r="E237" s="193" t="s">
        <v>19</v>
      </c>
      <c r="F237" s="194" t="s">
        <v>343</v>
      </c>
      <c r="G237" s="191"/>
      <c r="H237" s="193" t="s">
        <v>19</v>
      </c>
      <c r="I237" s="195"/>
      <c r="J237" s="191"/>
      <c r="K237" s="191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165</v>
      </c>
      <c r="AU237" s="200" t="s">
        <v>86</v>
      </c>
      <c r="AV237" s="13" t="s">
        <v>84</v>
      </c>
      <c r="AW237" s="13" t="s">
        <v>37</v>
      </c>
      <c r="AX237" s="13" t="s">
        <v>76</v>
      </c>
      <c r="AY237" s="200" t="s">
        <v>157</v>
      </c>
    </row>
    <row r="238" spans="2:51" s="13" customFormat="1" ht="10">
      <c r="B238" s="190"/>
      <c r="C238" s="191"/>
      <c r="D238" s="192" t="s">
        <v>165</v>
      </c>
      <c r="E238" s="193" t="s">
        <v>19</v>
      </c>
      <c r="F238" s="194" t="s">
        <v>357</v>
      </c>
      <c r="G238" s="191"/>
      <c r="H238" s="193" t="s">
        <v>19</v>
      </c>
      <c r="I238" s="195"/>
      <c r="J238" s="191"/>
      <c r="K238" s="191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165</v>
      </c>
      <c r="AU238" s="200" t="s">
        <v>86</v>
      </c>
      <c r="AV238" s="13" t="s">
        <v>84</v>
      </c>
      <c r="AW238" s="13" t="s">
        <v>37</v>
      </c>
      <c r="AX238" s="13" t="s">
        <v>76</v>
      </c>
      <c r="AY238" s="200" t="s">
        <v>157</v>
      </c>
    </row>
    <row r="239" spans="2:51" s="13" customFormat="1" ht="10">
      <c r="B239" s="190"/>
      <c r="C239" s="191"/>
      <c r="D239" s="192" t="s">
        <v>165</v>
      </c>
      <c r="E239" s="193" t="s">
        <v>19</v>
      </c>
      <c r="F239" s="194" t="s">
        <v>2641</v>
      </c>
      <c r="G239" s="191"/>
      <c r="H239" s="193" t="s">
        <v>19</v>
      </c>
      <c r="I239" s="195"/>
      <c r="J239" s="191"/>
      <c r="K239" s="191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165</v>
      </c>
      <c r="AU239" s="200" t="s">
        <v>86</v>
      </c>
      <c r="AV239" s="13" t="s">
        <v>84</v>
      </c>
      <c r="AW239" s="13" t="s">
        <v>37</v>
      </c>
      <c r="AX239" s="13" t="s">
        <v>76</v>
      </c>
      <c r="AY239" s="200" t="s">
        <v>157</v>
      </c>
    </row>
    <row r="240" spans="2:51" s="13" customFormat="1" ht="10">
      <c r="B240" s="190"/>
      <c r="C240" s="191"/>
      <c r="D240" s="192" t="s">
        <v>165</v>
      </c>
      <c r="E240" s="193" t="s">
        <v>19</v>
      </c>
      <c r="F240" s="194" t="s">
        <v>2693</v>
      </c>
      <c r="G240" s="191"/>
      <c r="H240" s="193" t="s">
        <v>19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165</v>
      </c>
      <c r="AU240" s="200" t="s">
        <v>86</v>
      </c>
      <c r="AV240" s="13" t="s">
        <v>84</v>
      </c>
      <c r="AW240" s="13" t="s">
        <v>37</v>
      </c>
      <c r="AX240" s="13" t="s">
        <v>76</v>
      </c>
      <c r="AY240" s="200" t="s">
        <v>157</v>
      </c>
    </row>
    <row r="241" spans="2:51" s="13" customFormat="1" ht="10">
      <c r="B241" s="190"/>
      <c r="C241" s="191"/>
      <c r="D241" s="192" t="s">
        <v>165</v>
      </c>
      <c r="E241" s="193" t="s">
        <v>19</v>
      </c>
      <c r="F241" s="194" t="s">
        <v>2700</v>
      </c>
      <c r="G241" s="191"/>
      <c r="H241" s="193" t="s">
        <v>19</v>
      </c>
      <c r="I241" s="195"/>
      <c r="J241" s="191"/>
      <c r="K241" s="191"/>
      <c r="L241" s="196"/>
      <c r="M241" s="197"/>
      <c r="N241" s="198"/>
      <c r="O241" s="198"/>
      <c r="P241" s="198"/>
      <c r="Q241" s="198"/>
      <c r="R241" s="198"/>
      <c r="S241" s="198"/>
      <c r="T241" s="199"/>
      <c r="AT241" s="200" t="s">
        <v>165</v>
      </c>
      <c r="AU241" s="200" t="s">
        <v>86</v>
      </c>
      <c r="AV241" s="13" t="s">
        <v>84</v>
      </c>
      <c r="AW241" s="13" t="s">
        <v>37</v>
      </c>
      <c r="AX241" s="13" t="s">
        <v>76</v>
      </c>
      <c r="AY241" s="200" t="s">
        <v>157</v>
      </c>
    </row>
    <row r="242" spans="2:51" s="13" customFormat="1" ht="10">
      <c r="B242" s="190"/>
      <c r="C242" s="191"/>
      <c r="D242" s="192" t="s">
        <v>165</v>
      </c>
      <c r="E242" s="193" t="s">
        <v>19</v>
      </c>
      <c r="F242" s="194" t="s">
        <v>2701</v>
      </c>
      <c r="G242" s="191"/>
      <c r="H242" s="193" t="s">
        <v>19</v>
      </c>
      <c r="I242" s="195"/>
      <c r="J242" s="191"/>
      <c r="K242" s="191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165</v>
      </c>
      <c r="AU242" s="200" t="s">
        <v>86</v>
      </c>
      <c r="AV242" s="13" t="s">
        <v>84</v>
      </c>
      <c r="AW242" s="13" t="s">
        <v>37</v>
      </c>
      <c r="AX242" s="13" t="s">
        <v>76</v>
      </c>
      <c r="AY242" s="200" t="s">
        <v>157</v>
      </c>
    </row>
    <row r="243" spans="2:51" s="14" customFormat="1" ht="10">
      <c r="B243" s="201"/>
      <c r="C243" s="202"/>
      <c r="D243" s="192" t="s">
        <v>165</v>
      </c>
      <c r="E243" s="203" t="s">
        <v>19</v>
      </c>
      <c r="F243" s="204" t="s">
        <v>2694</v>
      </c>
      <c r="G243" s="202"/>
      <c r="H243" s="205">
        <v>6</v>
      </c>
      <c r="I243" s="206"/>
      <c r="J243" s="202"/>
      <c r="K243" s="202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165</v>
      </c>
      <c r="AU243" s="211" t="s">
        <v>86</v>
      </c>
      <c r="AV243" s="14" t="s">
        <v>86</v>
      </c>
      <c r="AW243" s="14" t="s">
        <v>37</v>
      </c>
      <c r="AX243" s="14" t="s">
        <v>84</v>
      </c>
      <c r="AY243" s="211" t="s">
        <v>157</v>
      </c>
    </row>
    <row r="244" spans="1:65" s="2" customFormat="1" ht="14.4" customHeight="1">
      <c r="A244" s="36"/>
      <c r="B244" s="37"/>
      <c r="C244" s="239" t="s">
        <v>331</v>
      </c>
      <c r="D244" s="239" t="s">
        <v>311</v>
      </c>
      <c r="E244" s="240" t="s">
        <v>2702</v>
      </c>
      <c r="F244" s="241" t="s">
        <v>2703</v>
      </c>
      <c r="G244" s="242" t="s">
        <v>162</v>
      </c>
      <c r="H244" s="243">
        <v>2</v>
      </c>
      <c r="I244" s="244"/>
      <c r="J244" s="245">
        <f>ROUND(I244*H244,2)</f>
        <v>0</v>
      </c>
      <c r="K244" s="246"/>
      <c r="L244" s="247"/>
      <c r="M244" s="248" t="s">
        <v>19</v>
      </c>
      <c r="N244" s="249" t="s">
        <v>47</v>
      </c>
      <c r="O244" s="66"/>
      <c r="P244" s="186">
        <f>O244*H244</f>
        <v>0</v>
      </c>
      <c r="Q244" s="186">
        <v>6.35688</v>
      </c>
      <c r="R244" s="186">
        <f>Q244*H244</f>
        <v>12.71376</v>
      </c>
      <c r="S244" s="186">
        <v>0</v>
      </c>
      <c r="T244" s="187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8" t="s">
        <v>211</v>
      </c>
      <c r="AT244" s="188" t="s">
        <v>311</v>
      </c>
      <c r="AU244" s="188" t="s">
        <v>86</v>
      </c>
      <c r="AY244" s="19" t="s">
        <v>157</v>
      </c>
      <c r="BE244" s="189">
        <f>IF(N244="základní",J244,0)</f>
        <v>0</v>
      </c>
      <c r="BF244" s="189">
        <f>IF(N244="snížená",J244,0)</f>
        <v>0</v>
      </c>
      <c r="BG244" s="189">
        <f>IF(N244="zákl. přenesená",J244,0)</f>
        <v>0</v>
      </c>
      <c r="BH244" s="189">
        <f>IF(N244="sníž. přenesená",J244,0)</f>
        <v>0</v>
      </c>
      <c r="BI244" s="189">
        <f>IF(N244="nulová",J244,0)</f>
        <v>0</v>
      </c>
      <c r="BJ244" s="19" t="s">
        <v>84</v>
      </c>
      <c r="BK244" s="189">
        <f>ROUND(I244*H244,2)</f>
        <v>0</v>
      </c>
      <c r="BL244" s="19" t="s">
        <v>163</v>
      </c>
      <c r="BM244" s="188" t="s">
        <v>2704</v>
      </c>
    </row>
    <row r="245" spans="2:51" s="13" customFormat="1" ht="10">
      <c r="B245" s="190"/>
      <c r="C245" s="191"/>
      <c r="D245" s="192" t="s">
        <v>165</v>
      </c>
      <c r="E245" s="193" t="s">
        <v>19</v>
      </c>
      <c r="F245" s="194" t="s">
        <v>343</v>
      </c>
      <c r="G245" s="191"/>
      <c r="H245" s="193" t="s">
        <v>19</v>
      </c>
      <c r="I245" s="195"/>
      <c r="J245" s="191"/>
      <c r="K245" s="191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165</v>
      </c>
      <c r="AU245" s="200" t="s">
        <v>86</v>
      </c>
      <c r="AV245" s="13" t="s">
        <v>84</v>
      </c>
      <c r="AW245" s="13" t="s">
        <v>37</v>
      </c>
      <c r="AX245" s="13" t="s">
        <v>76</v>
      </c>
      <c r="AY245" s="200" t="s">
        <v>157</v>
      </c>
    </row>
    <row r="246" spans="2:51" s="13" customFormat="1" ht="10">
      <c r="B246" s="190"/>
      <c r="C246" s="191"/>
      <c r="D246" s="192" t="s">
        <v>165</v>
      </c>
      <c r="E246" s="193" t="s">
        <v>19</v>
      </c>
      <c r="F246" s="194" t="s">
        <v>357</v>
      </c>
      <c r="G246" s="191"/>
      <c r="H246" s="193" t="s">
        <v>19</v>
      </c>
      <c r="I246" s="195"/>
      <c r="J246" s="191"/>
      <c r="K246" s="191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165</v>
      </c>
      <c r="AU246" s="200" t="s">
        <v>86</v>
      </c>
      <c r="AV246" s="13" t="s">
        <v>84</v>
      </c>
      <c r="AW246" s="13" t="s">
        <v>37</v>
      </c>
      <c r="AX246" s="13" t="s">
        <v>76</v>
      </c>
      <c r="AY246" s="200" t="s">
        <v>157</v>
      </c>
    </row>
    <row r="247" spans="2:51" s="13" customFormat="1" ht="10">
      <c r="B247" s="190"/>
      <c r="C247" s="191"/>
      <c r="D247" s="192" t="s">
        <v>165</v>
      </c>
      <c r="E247" s="193" t="s">
        <v>19</v>
      </c>
      <c r="F247" s="194" t="s">
        <v>2641</v>
      </c>
      <c r="G247" s="191"/>
      <c r="H247" s="193" t="s">
        <v>19</v>
      </c>
      <c r="I247" s="195"/>
      <c r="J247" s="191"/>
      <c r="K247" s="191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165</v>
      </c>
      <c r="AU247" s="200" t="s">
        <v>86</v>
      </c>
      <c r="AV247" s="13" t="s">
        <v>84</v>
      </c>
      <c r="AW247" s="13" t="s">
        <v>37</v>
      </c>
      <c r="AX247" s="13" t="s">
        <v>76</v>
      </c>
      <c r="AY247" s="200" t="s">
        <v>157</v>
      </c>
    </row>
    <row r="248" spans="2:51" s="13" customFormat="1" ht="10">
      <c r="B248" s="190"/>
      <c r="C248" s="191"/>
      <c r="D248" s="192" t="s">
        <v>165</v>
      </c>
      <c r="E248" s="193" t="s">
        <v>19</v>
      </c>
      <c r="F248" s="194" t="s">
        <v>2695</v>
      </c>
      <c r="G248" s="191"/>
      <c r="H248" s="193" t="s">
        <v>19</v>
      </c>
      <c r="I248" s="195"/>
      <c r="J248" s="191"/>
      <c r="K248" s="191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165</v>
      </c>
      <c r="AU248" s="200" t="s">
        <v>86</v>
      </c>
      <c r="AV248" s="13" t="s">
        <v>84</v>
      </c>
      <c r="AW248" s="13" t="s">
        <v>37</v>
      </c>
      <c r="AX248" s="13" t="s">
        <v>76</v>
      </c>
      <c r="AY248" s="200" t="s">
        <v>157</v>
      </c>
    </row>
    <row r="249" spans="2:51" s="13" customFormat="1" ht="10">
      <c r="B249" s="190"/>
      <c r="C249" s="191"/>
      <c r="D249" s="192" t="s">
        <v>165</v>
      </c>
      <c r="E249" s="193" t="s">
        <v>19</v>
      </c>
      <c r="F249" s="194" t="s">
        <v>2700</v>
      </c>
      <c r="G249" s="191"/>
      <c r="H249" s="193" t="s">
        <v>19</v>
      </c>
      <c r="I249" s="195"/>
      <c r="J249" s="191"/>
      <c r="K249" s="191"/>
      <c r="L249" s="196"/>
      <c r="M249" s="197"/>
      <c r="N249" s="198"/>
      <c r="O249" s="198"/>
      <c r="P249" s="198"/>
      <c r="Q249" s="198"/>
      <c r="R249" s="198"/>
      <c r="S249" s="198"/>
      <c r="T249" s="199"/>
      <c r="AT249" s="200" t="s">
        <v>165</v>
      </c>
      <c r="AU249" s="200" t="s">
        <v>86</v>
      </c>
      <c r="AV249" s="13" t="s">
        <v>84</v>
      </c>
      <c r="AW249" s="13" t="s">
        <v>37</v>
      </c>
      <c r="AX249" s="13" t="s">
        <v>76</v>
      </c>
      <c r="AY249" s="200" t="s">
        <v>157</v>
      </c>
    </row>
    <row r="250" spans="2:51" s="14" customFormat="1" ht="10">
      <c r="B250" s="201"/>
      <c r="C250" s="202"/>
      <c r="D250" s="192" t="s">
        <v>165</v>
      </c>
      <c r="E250" s="203" t="s">
        <v>19</v>
      </c>
      <c r="F250" s="204" t="s">
        <v>2696</v>
      </c>
      <c r="G250" s="202"/>
      <c r="H250" s="205">
        <v>2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165</v>
      </c>
      <c r="AU250" s="211" t="s">
        <v>86</v>
      </c>
      <c r="AV250" s="14" t="s">
        <v>86</v>
      </c>
      <c r="AW250" s="14" t="s">
        <v>37</v>
      </c>
      <c r="AX250" s="14" t="s">
        <v>84</v>
      </c>
      <c r="AY250" s="211" t="s">
        <v>157</v>
      </c>
    </row>
    <row r="251" spans="1:65" s="2" customFormat="1" ht="22.25" customHeight="1">
      <c r="A251" s="36"/>
      <c r="B251" s="37"/>
      <c r="C251" s="176" t="s">
        <v>338</v>
      </c>
      <c r="D251" s="176" t="s">
        <v>159</v>
      </c>
      <c r="E251" s="177" t="s">
        <v>2705</v>
      </c>
      <c r="F251" s="178" t="s">
        <v>2706</v>
      </c>
      <c r="G251" s="179" t="s">
        <v>162</v>
      </c>
      <c r="H251" s="180">
        <v>3</v>
      </c>
      <c r="I251" s="181"/>
      <c r="J251" s="182">
        <f>ROUND(I251*H251,2)</f>
        <v>0</v>
      </c>
      <c r="K251" s="183"/>
      <c r="L251" s="41"/>
      <c r="M251" s="184" t="s">
        <v>19</v>
      </c>
      <c r="N251" s="185" t="s">
        <v>47</v>
      </c>
      <c r="O251" s="66"/>
      <c r="P251" s="186">
        <f>O251*H251</f>
        <v>0</v>
      </c>
      <c r="Q251" s="186">
        <v>0.08854</v>
      </c>
      <c r="R251" s="186">
        <f>Q251*H251</f>
        <v>0.26561999999999997</v>
      </c>
      <c r="S251" s="186">
        <v>0</v>
      </c>
      <c r="T251" s="18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8" t="s">
        <v>163</v>
      </c>
      <c r="AT251" s="188" t="s">
        <v>159</v>
      </c>
      <c r="AU251" s="188" t="s">
        <v>86</v>
      </c>
      <c r="AY251" s="19" t="s">
        <v>157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9" t="s">
        <v>84</v>
      </c>
      <c r="BK251" s="189">
        <f>ROUND(I251*H251,2)</f>
        <v>0</v>
      </c>
      <c r="BL251" s="19" t="s">
        <v>163</v>
      </c>
      <c r="BM251" s="188" t="s">
        <v>2707</v>
      </c>
    </row>
    <row r="252" spans="1:47" s="2" customFormat="1" ht="10">
      <c r="A252" s="36"/>
      <c r="B252" s="37"/>
      <c r="C252" s="38"/>
      <c r="D252" s="212" t="s">
        <v>178</v>
      </c>
      <c r="E252" s="38"/>
      <c r="F252" s="213" t="s">
        <v>2708</v>
      </c>
      <c r="G252" s="38"/>
      <c r="H252" s="38"/>
      <c r="I252" s="214"/>
      <c r="J252" s="38"/>
      <c r="K252" s="38"/>
      <c r="L252" s="41"/>
      <c r="M252" s="215"/>
      <c r="N252" s="216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178</v>
      </c>
      <c r="AU252" s="19" t="s">
        <v>86</v>
      </c>
    </row>
    <row r="253" spans="2:51" s="13" customFormat="1" ht="10">
      <c r="B253" s="190"/>
      <c r="C253" s="191"/>
      <c r="D253" s="192" t="s">
        <v>165</v>
      </c>
      <c r="E253" s="193" t="s">
        <v>19</v>
      </c>
      <c r="F253" s="194" t="s">
        <v>343</v>
      </c>
      <c r="G253" s="191"/>
      <c r="H253" s="193" t="s">
        <v>19</v>
      </c>
      <c r="I253" s="195"/>
      <c r="J253" s="191"/>
      <c r="K253" s="191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165</v>
      </c>
      <c r="AU253" s="200" t="s">
        <v>86</v>
      </c>
      <c r="AV253" s="13" t="s">
        <v>84</v>
      </c>
      <c r="AW253" s="13" t="s">
        <v>37</v>
      </c>
      <c r="AX253" s="13" t="s">
        <v>76</v>
      </c>
      <c r="AY253" s="200" t="s">
        <v>157</v>
      </c>
    </row>
    <row r="254" spans="2:51" s="13" customFormat="1" ht="10">
      <c r="B254" s="190"/>
      <c r="C254" s="191"/>
      <c r="D254" s="192" t="s">
        <v>165</v>
      </c>
      <c r="E254" s="193" t="s">
        <v>19</v>
      </c>
      <c r="F254" s="194" t="s">
        <v>357</v>
      </c>
      <c r="G254" s="191"/>
      <c r="H254" s="193" t="s">
        <v>19</v>
      </c>
      <c r="I254" s="195"/>
      <c r="J254" s="191"/>
      <c r="K254" s="191"/>
      <c r="L254" s="196"/>
      <c r="M254" s="197"/>
      <c r="N254" s="198"/>
      <c r="O254" s="198"/>
      <c r="P254" s="198"/>
      <c r="Q254" s="198"/>
      <c r="R254" s="198"/>
      <c r="S254" s="198"/>
      <c r="T254" s="199"/>
      <c r="AT254" s="200" t="s">
        <v>165</v>
      </c>
      <c r="AU254" s="200" t="s">
        <v>86</v>
      </c>
      <c r="AV254" s="13" t="s">
        <v>84</v>
      </c>
      <c r="AW254" s="13" t="s">
        <v>37</v>
      </c>
      <c r="AX254" s="13" t="s">
        <v>76</v>
      </c>
      <c r="AY254" s="200" t="s">
        <v>157</v>
      </c>
    </row>
    <row r="255" spans="2:51" s="13" customFormat="1" ht="10">
      <c r="B255" s="190"/>
      <c r="C255" s="191"/>
      <c r="D255" s="192" t="s">
        <v>165</v>
      </c>
      <c r="E255" s="193" t="s">
        <v>19</v>
      </c>
      <c r="F255" s="194" t="s">
        <v>2641</v>
      </c>
      <c r="G255" s="191"/>
      <c r="H255" s="193" t="s">
        <v>19</v>
      </c>
      <c r="I255" s="195"/>
      <c r="J255" s="191"/>
      <c r="K255" s="191"/>
      <c r="L255" s="196"/>
      <c r="M255" s="197"/>
      <c r="N255" s="198"/>
      <c r="O255" s="198"/>
      <c r="P255" s="198"/>
      <c r="Q255" s="198"/>
      <c r="R255" s="198"/>
      <c r="S255" s="198"/>
      <c r="T255" s="199"/>
      <c r="AT255" s="200" t="s">
        <v>165</v>
      </c>
      <c r="AU255" s="200" t="s">
        <v>86</v>
      </c>
      <c r="AV255" s="13" t="s">
        <v>84</v>
      </c>
      <c r="AW255" s="13" t="s">
        <v>37</v>
      </c>
      <c r="AX255" s="13" t="s">
        <v>76</v>
      </c>
      <c r="AY255" s="200" t="s">
        <v>157</v>
      </c>
    </row>
    <row r="256" spans="2:51" s="13" customFormat="1" ht="10">
      <c r="B256" s="190"/>
      <c r="C256" s="191"/>
      <c r="D256" s="192" t="s">
        <v>165</v>
      </c>
      <c r="E256" s="193" t="s">
        <v>19</v>
      </c>
      <c r="F256" s="194" t="s">
        <v>2709</v>
      </c>
      <c r="G256" s="191"/>
      <c r="H256" s="193" t="s">
        <v>19</v>
      </c>
      <c r="I256" s="195"/>
      <c r="J256" s="191"/>
      <c r="K256" s="191"/>
      <c r="L256" s="196"/>
      <c r="M256" s="197"/>
      <c r="N256" s="198"/>
      <c r="O256" s="198"/>
      <c r="P256" s="198"/>
      <c r="Q256" s="198"/>
      <c r="R256" s="198"/>
      <c r="S256" s="198"/>
      <c r="T256" s="199"/>
      <c r="AT256" s="200" t="s">
        <v>165</v>
      </c>
      <c r="AU256" s="200" t="s">
        <v>86</v>
      </c>
      <c r="AV256" s="13" t="s">
        <v>84</v>
      </c>
      <c r="AW256" s="13" t="s">
        <v>37</v>
      </c>
      <c r="AX256" s="13" t="s">
        <v>76</v>
      </c>
      <c r="AY256" s="200" t="s">
        <v>157</v>
      </c>
    </row>
    <row r="257" spans="2:51" s="14" customFormat="1" ht="10">
      <c r="B257" s="201"/>
      <c r="C257" s="202"/>
      <c r="D257" s="192" t="s">
        <v>165</v>
      </c>
      <c r="E257" s="203" t="s">
        <v>19</v>
      </c>
      <c r="F257" s="204" t="s">
        <v>2710</v>
      </c>
      <c r="G257" s="202"/>
      <c r="H257" s="205">
        <v>1</v>
      </c>
      <c r="I257" s="206"/>
      <c r="J257" s="202"/>
      <c r="K257" s="202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165</v>
      </c>
      <c r="AU257" s="211" t="s">
        <v>86</v>
      </c>
      <c r="AV257" s="14" t="s">
        <v>86</v>
      </c>
      <c r="AW257" s="14" t="s">
        <v>37</v>
      </c>
      <c r="AX257" s="14" t="s">
        <v>76</v>
      </c>
      <c r="AY257" s="211" t="s">
        <v>157</v>
      </c>
    </row>
    <row r="258" spans="2:51" s="13" customFormat="1" ht="10">
      <c r="B258" s="190"/>
      <c r="C258" s="191"/>
      <c r="D258" s="192" t="s">
        <v>165</v>
      </c>
      <c r="E258" s="193" t="s">
        <v>19</v>
      </c>
      <c r="F258" s="194" t="s">
        <v>2711</v>
      </c>
      <c r="G258" s="191"/>
      <c r="H258" s="193" t="s">
        <v>19</v>
      </c>
      <c r="I258" s="195"/>
      <c r="J258" s="191"/>
      <c r="K258" s="191"/>
      <c r="L258" s="196"/>
      <c r="M258" s="197"/>
      <c r="N258" s="198"/>
      <c r="O258" s="198"/>
      <c r="P258" s="198"/>
      <c r="Q258" s="198"/>
      <c r="R258" s="198"/>
      <c r="S258" s="198"/>
      <c r="T258" s="199"/>
      <c r="AT258" s="200" t="s">
        <v>165</v>
      </c>
      <c r="AU258" s="200" t="s">
        <v>86</v>
      </c>
      <c r="AV258" s="13" t="s">
        <v>84</v>
      </c>
      <c r="AW258" s="13" t="s">
        <v>37</v>
      </c>
      <c r="AX258" s="13" t="s">
        <v>76</v>
      </c>
      <c r="AY258" s="200" t="s">
        <v>157</v>
      </c>
    </row>
    <row r="259" spans="2:51" s="14" customFormat="1" ht="10">
      <c r="B259" s="201"/>
      <c r="C259" s="202"/>
      <c r="D259" s="192" t="s">
        <v>165</v>
      </c>
      <c r="E259" s="203" t="s">
        <v>19</v>
      </c>
      <c r="F259" s="204" t="s">
        <v>2712</v>
      </c>
      <c r="G259" s="202"/>
      <c r="H259" s="205">
        <v>1</v>
      </c>
      <c r="I259" s="206"/>
      <c r="J259" s="202"/>
      <c r="K259" s="202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165</v>
      </c>
      <c r="AU259" s="211" t="s">
        <v>86</v>
      </c>
      <c r="AV259" s="14" t="s">
        <v>86</v>
      </c>
      <c r="AW259" s="14" t="s">
        <v>37</v>
      </c>
      <c r="AX259" s="14" t="s">
        <v>76</v>
      </c>
      <c r="AY259" s="211" t="s">
        <v>157</v>
      </c>
    </row>
    <row r="260" spans="2:51" s="13" customFormat="1" ht="10">
      <c r="B260" s="190"/>
      <c r="C260" s="191"/>
      <c r="D260" s="192" t="s">
        <v>165</v>
      </c>
      <c r="E260" s="193" t="s">
        <v>19</v>
      </c>
      <c r="F260" s="194" t="s">
        <v>2713</v>
      </c>
      <c r="G260" s="191"/>
      <c r="H260" s="193" t="s">
        <v>19</v>
      </c>
      <c r="I260" s="195"/>
      <c r="J260" s="191"/>
      <c r="K260" s="191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165</v>
      </c>
      <c r="AU260" s="200" t="s">
        <v>86</v>
      </c>
      <c r="AV260" s="13" t="s">
        <v>84</v>
      </c>
      <c r="AW260" s="13" t="s">
        <v>37</v>
      </c>
      <c r="AX260" s="13" t="s">
        <v>76</v>
      </c>
      <c r="AY260" s="200" t="s">
        <v>157</v>
      </c>
    </row>
    <row r="261" spans="2:51" s="14" customFormat="1" ht="10">
      <c r="B261" s="201"/>
      <c r="C261" s="202"/>
      <c r="D261" s="192" t="s">
        <v>165</v>
      </c>
      <c r="E261" s="203" t="s">
        <v>19</v>
      </c>
      <c r="F261" s="204" t="s">
        <v>2714</v>
      </c>
      <c r="G261" s="202"/>
      <c r="H261" s="205">
        <v>1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165</v>
      </c>
      <c r="AU261" s="211" t="s">
        <v>86</v>
      </c>
      <c r="AV261" s="14" t="s">
        <v>86</v>
      </c>
      <c r="AW261" s="14" t="s">
        <v>37</v>
      </c>
      <c r="AX261" s="14" t="s">
        <v>76</v>
      </c>
      <c r="AY261" s="211" t="s">
        <v>157</v>
      </c>
    </row>
    <row r="262" spans="2:51" s="15" customFormat="1" ht="10">
      <c r="B262" s="217"/>
      <c r="C262" s="218"/>
      <c r="D262" s="192" t="s">
        <v>165</v>
      </c>
      <c r="E262" s="219" t="s">
        <v>19</v>
      </c>
      <c r="F262" s="220" t="s">
        <v>183</v>
      </c>
      <c r="G262" s="218"/>
      <c r="H262" s="221">
        <v>3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165</v>
      </c>
      <c r="AU262" s="227" t="s">
        <v>86</v>
      </c>
      <c r="AV262" s="15" t="s">
        <v>163</v>
      </c>
      <c r="AW262" s="15" t="s">
        <v>37</v>
      </c>
      <c r="AX262" s="15" t="s">
        <v>84</v>
      </c>
      <c r="AY262" s="227" t="s">
        <v>157</v>
      </c>
    </row>
    <row r="263" spans="1:65" s="2" customFormat="1" ht="14.4" customHeight="1">
      <c r="A263" s="36"/>
      <c r="B263" s="37"/>
      <c r="C263" s="239" t="s">
        <v>348</v>
      </c>
      <c r="D263" s="239" t="s">
        <v>311</v>
      </c>
      <c r="E263" s="240" t="s">
        <v>2715</v>
      </c>
      <c r="F263" s="241" t="s">
        <v>2716</v>
      </c>
      <c r="G263" s="242" t="s">
        <v>162</v>
      </c>
      <c r="H263" s="243">
        <v>1</v>
      </c>
      <c r="I263" s="244"/>
      <c r="J263" s="245">
        <f>ROUND(I263*H263,2)</f>
        <v>0</v>
      </c>
      <c r="K263" s="246"/>
      <c r="L263" s="247"/>
      <c r="M263" s="248" t="s">
        <v>19</v>
      </c>
      <c r="N263" s="249" t="s">
        <v>47</v>
      </c>
      <c r="O263" s="66"/>
      <c r="P263" s="186">
        <f>O263*H263</f>
        <v>0</v>
      </c>
      <c r="Q263" s="186">
        <v>7.43904</v>
      </c>
      <c r="R263" s="186">
        <f>Q263*H263</f>
        <v>7.43904</v>
      </c>
      <c r="S263" s="186">
        <v>0</v>
      </c>
      <c r="T263" s="187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8" t="s">
        <v>211</v>
      </c>
      <c r="AT263" s="188" t="s">
        <v>311</v>
      </c>
      <c r="AU263" s="188" t="s">
        <v>86</v>
      </c>
      <c r="AY263" s="19" t="s">
        <v>157</v>
      </c>
      <c r="BE263" s="189">
        <f>IF(N263="základní",J263,0)</f>
        <v>0</v>
      </c>
      <c r="BF263" s="189">
        <f>IF(N263="snížená",J263,0)</f>
        <v>0</v>
      </c>
      <c r="BG263" s="189">
        <f>IF(N263="zákl. přenesená",J263,0)</f>
        <v>0</v>
      </c>
      <c r="BH263" s="189">
        <f>IF(N263="sníž. přenesená",J263,0)</f>
        <v>0</v>
      </c>
      <c r="BI263" s="189">
        <f>IF(N263="nulová",J263,0)</f>
        <v>0</v>
      </c>
      <c r="BJ263" s="19" t="s">
        <v>84</v>
      </c>
      <c r="BK263" s="189">
        <f>ROUND(I263*H263,2)</f>
        <v>0</v>
      </c>
      <c r="BL263" s="19" t="s">
        <v>163</v>
      </c>
      <c r="BM263" s="188" t="s">
        <v>2717</v>
      </c>
    </row>
    <row r="264" spans="2:51" s="13" customFormat="1" ht="10">
      <c r="B264" s="190"/>
      <c r="C264" s="191"/>
      <c r="D264" s="192" t="s">
        <v>165</v>
      </c>
      <c r="E264" s="193" t="s">
        <v>19</v>
      </c>
      <c r="F264" s="194" t="s">
        <v>343</v>
      </c>
      <c r="G264" s="191"/>
      <c r="H264" s="193" t="s">
        <v>19</v>
      </c>
      <c r="I264" s="195"/>
      <c r="J264" s="191"/>
      <c r="K264" s="191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165</v>
      </c>
      <c r="AU264" s="200" t="s">
        <v>86</v>
      </c>
      <c r="AV264" s="13" t="s">
        <v>84</v>
      </c>
      <c r="AW264" s="13" t="s">
        <v>37</v>
      </c>
      <c r="AX264" s="13" t="s">
        <v>76</v>
      </c>
      <c r="AY264" s="200" t="s">
        <v>157</v>
      </c>
    </row>
    <row r="265" spans="2:51" s="13" customFormat="1" ht="10">
      <c r="B265" s="190"/>
      <c r="C265" s="191"/>
      <c r="D265" s="192" t="s">
        <v>165</v>
      </c>
      <c r="E265" s="193" t="s">
        <v>19</v>
      </c>
      <c r="F265" s="194" t="s">
        <v>357</v>
      </c>
      <c r="G265" s="191"/>
      <c r="H265" s="193" t="s">
        <v>19</v>
      </c>
      <c r="I265" s="195"/>
      <c r="J265" s="191"/>
      <c r="K265" s="191"/>
      <c r="L265" s="196"/>
      <c r="M265" s="197"/>
      <c r="N265" s="198"/>
      <c r="O265" s="198"/>
      <c r="P265" s="198"/>
      <c r="Q265" s="198"/>
      <c r="R265" s="198"/>
      <c r="S265" s="198"/>
      <c r="T265" s="199"/>
      <c r="AT265" s="200" t="s">
        <v>165</v>
      </c>
      <c r="AU265" s="200" t="s">
        <v>86</v>
      </c>
      <c r="AV265" s="13" t="s">
        <v>84</v>
      </c>
      <c r="AW265" s="13" t="s">
        <v>37</v>
      </c>
      <c r="AX265" s="13" t="s">
        <v>76</v>
      </c>
      <c r="AY265" s="200" t="s">
        <v>157</v>
      </c>
    </row>
    <row r="266" spans="2:51" s="13" customFormat="1" ht="10">
      <c r="B266" s="190"/>
      <c r="C266" s="191"/>
      <c r="D266" s="192" t="s">
        <v>165</v>
      </c>
      <c r="E266" s="193" t="s">
        <v>19</v>
      </c>
      <c r="F266" s="194" t="s">
        <v>2641</v>
      </c>
      <c r="G266" s="191"/>
      <c r="H266" s="193" t="s">
        <v>19</v>
      </c>
      <c r="I266" s="195"/>
      <c r="J266" s="191"/>
      <c r="K266" s="191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165</v>
      </c>
      <c r="AU266" s="200" t="s">
        <v>86</v>
      </c>
      <c r="AV266" s="13" t="s">
        <v>84</v>
      </c>
      <c r="AW266" s="13" t="s">
        <v>37</v>
      </c>
      <c r="AX266" s="13" t="s">
        <v>76</v>
      </c>
      <c r="AY266" s="200" t="s">
        <v>157</v>
      </c>
    </row>
    <row r="267" spans="2:51" s="13" customFormat="1" ht="10">
      <c r="B267" s="190"/>
      <c r="C267" s="191"/>
      <c r="D267" s="192" t="s">
        <v>165</v>
      </c>
      <c r="E267" s="193" t="s">
        <v>19</v>
      </c>
      <c r="F267" s="194" t="s">
        <v>2709</v>
      </c>
      <c r="G267" s="191"/>
      <c r="H267" s="193" t="s">
        <v>19</v>
      </c>
      <c r="I267" s="195"/>
      <c r="J267" s="191"/>
      <c r="K267" s="191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165</v>
      </c>
      <c r="AU267" s="200" t="s">
        <v>86</v>
      </c>
      <c r="AV267" s="13" t="s">
        <v>84</v>
      </c>
      <c r="AW267" s="13" t="s">
        <v>37</v>
      </c>
      <c r="AX267" s="13" t="s">
        <v>76</v>
      </c>
      <c r="AY267" s="200" t="s">
        <v>157</v>
      </c>
    </row>
    <row r="268" spans="2:51" s="13" customFormat="1" ht="10">
      <c r="B268" s="190"/>
      <c r="C268" s="191"/>
      <c r="D268" s="192" t="s">
        <v>165</v>
      </c>
      <c r="E268" s="193" t="s">
        <v>19</v>
      </c>
      <c r="F268" s="194" t="s">
        <v>2700</v>
      </c>
      <c r="G268" s="191"/>
      <c r="H268" s="193" t="s">
        <v>19</v>
      </c>
      <c r="I268" s="195"/>
      <c r="J268" s="191"/>
      <c r="K268" s="191"/>
      <c r="L268" s="196"/>
      <c r="M268" s="197"/>
      <c r="N268" s="198"/>
      <c r="O268" s="198"/>
      <c r="P268" s="198"/>
      <c r="Q268" s="198"/>
      <c r="R268" s="198"/>
      <c r="S268" s="198"/>
      <c r="T268" s="199"/>
      <c r="AT268" s="200" t="s">
        <v>165</v>
      </c>
      <c r="AU268" s="200" t="s">
        <v>86</v>
      </c>
      <c r="AV268" s="13" t="s">
        <v>84</v>
      </c>
      <c r="AW268" s="13" t="s">
        <v>37</v>
      </c>
      <c r="AX268" s="13" t="s">
        <v>76</v>
      </c>
      <c r="AY268" s="200" t="s">
        <v>157</v>
      </c>
    </row>
    <row r="269" spans="2:51" s="13" customFormat="1" ht="10">
      <c r="B269" s="190"/>
      <c r="C269" s="191"/>
      <c r="D269" s="192" t="s">
        <v>165</v>
      </c>
      <c r="E269" s="193" t="s">
        <v>19</v>
      </c>
      <c r="F269" s="194" t="s">
        <v>2718</v>
      </c>
      <c r="G269" s="191"/>
      <c r="H269" s="193" t="s">
        <v>19</v>
      </c>
      <c r="I269" s="195"/>
      <c r="J269" s="191"/>
      <c r="K269" s="191"/>
      <c r="L269" s="196"/>
      <c r="M269" s="197"/>
      <c r="N269" s="198"/>
      <c r="O269" s="198"/>
      <c r="P269" s="198"/>
      <c r="Q269" s="198"/>
      <c r="R269" s="198"/>
      <c r="S269" s="198"/>
      <c r="T269" s="199"/>
      <c r="AT269" s="200" t="s">
        <v>165</v>
      </c>
      <c r="AU269" s="200" t="s">
        <v>86</v>
      </c>
      <c r="AV269" s="13" t="s">
        <v>84</v>
      </c>
      <c r="AW269" s="13" t="s">
        <v>37</v>
      </c>
      <c r="AX269" s="13" t="s">
        <v>76</v>
      </c>
      <c r="AY269" s="200" t="s">
        <v>157</v>
      </c>
    </row>
    <row r="270" spans="2:51" s="14" customFormat="1" ht="10">
      <c r="B270" s="201"/>
      <c r="C270" s="202"/>
      <c r="D270" s="192" t="s">
        <v>165</v>
      </c>
      <c r="E270" s="203" t="s">
        <v>19</v>
      </c>
      <c r="F270" s="204" t="s">
        <v>2710</v>
      </c>
      <c r="G270" s="202"/>
      <c r="H270" s="205">
        <v>1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165</v>
      </c>
      <c r="AU270" s="211" t="s">
        <v>86</v>
      </c>
      <c r="AV270" s="14" t="s">
        <v>86</v>
      </c>
      <c r="AW270" s="14" t="s">
        <v>37</v>
      </c>
      <c r="AX270" s="14" t="s">
        <v>84</v>
      </c>
      <c r="AY270" s="211" t="s">
        <v>157</v>
      </c>
    </row>
    <row r="271" spans="1:65" s="2" customFormat="1" ht="14.4" customHeight="1">
      <c r="A271" s="36"/>
      <c r="B271" s="37"/>
      <c r="C271" s="239" t="s">
        <v>7</v>
      </c>
      <c r="D271" s="239" t="s">
        <v>311</v>
      </c>
      <c r="E271" s="240" t="s">
        <v>2719</v>
      </c>
      <c r="F271" s="241" t="s">
        <v>2720</v>
      </c>
      <c r="G271" s="242" t="s">
        <v>162</v>
      </c>
      <c r="H271" s="243">
        <v>1</v>
      </c>
      <c r="I271" s="244"/>
      <c r="J271" s="245">
        <f>ROUND(I271*H271,2)</f>
        <v>0</v>
      </c>
      <c r="K271" s="246"/>
      <c r="L271" s="247"/>
      <c r="M271" s="248" t="s">
        <v>19</v>
      </c>
      <c r="N271" s="249" t="s">
        <v>47</v>
      </c>
      <c r="O271" s="66"/>
      <c r="P271" s="186">
        <f>O271*H271</f>
        <v>0</v>
      </c>
      <c r="Q271" s="186">
        <v>9.88848</v>
      </c>
      <c r="R271" s="186">
        <f>Q271*H271</f>
        <v>9.88848</v>
      </c>
      <c r="S271" s="186">
        <v>0</v>
      </c>
      <c r="T271" s="187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8" t="s">
        <v>211</v>
      </c>
      <c r="AT271" s="188" t="s">
        <v>311</v>
      </c>
      <c r="AU271" s="188" t="s">
        <v>86</v>
      </c>
      <c r="AY271" s="19" t="s">
        <v>157</v>
      </c>
      <c r="BE271" s="189">
        <f>IF(N271="základní",J271,0)</f>
        <v>0</v>
      </c>
      <c r="BF271" s="189">
        <f>IF(N271="snížená",J271,0)</f>
        <v>0</v>
      </c>
      <c r="BG271" s="189">
        <f>IF(N271="zákl. přenesená",J271,0)</f>
        <v>0</v>
      </c>
      <c r="BH271" s="189">
        <f>IF(N271="sníž. přenesená",J271,0)</f>
        <v>0</v>
      </c>
      <c r="BI271" s="189">
        <f>IF(N271="nulová",J271,0)</f>
        <v>0</v>
      </c>
      <c r="BJ271" s="19" t="s">
        <v>84</v>
      </c>
      <c r="BK271" s="189">
        <f>ROUND(I271*H271,2)</f>
        <v>0</v>
      </c>
      <c r="BL271" s="19" t="s">
        <v>163</v>
      </c>
      <c r="BM271" s="188" t="s">
        <v>2721</v>
      </c>
    </row>
    <row r="272" spans="2:51" s="13" customFormat="1" ht="10">
      <c r="B272" s="190"/>
      <c r="C272" s="191"/>
      <c r="D272" s="192" t="s">
        <v>165</v>
      </c>
      <c r="E272" s="193" t="s">
        <v>19</v>
      </c>
      <c r="F272" s="194" t="s">
        <v>343</v>
      </c>
      <c r="G272" s="191"/>
      <c r="H272" s="193" t="s">
        <v>19</v>
      </c>
      <c r="I272" s="195"/>
      <c r="J272" s="191"/>
      <c r="K272" s="191"/>
      <c r="L272" s="196"/>
      <c r="M272" s="197"/>
      <c r="N272" s="198"/>
      <c r="O272" s="198"/>
      <c r="P272" s="198"/>
      <c r="Q272" s="198"/>
      <c r="R272" s="198"/>
      <c r="S272" s="198"/>
      <c r="T272" s="199"/>
      <c r="AT272" s="200" t="s">
        <v>165</v>
      </c>
      <c r="AU272" s="200" t="s">
        <v>86</v>
      </c>
      <c r="AV272" s="13" t="s">
        <v>84</v>
      </c>
      <c r="AW272" s="13" t="s">
        <v>37</v>
      </c>
      <c r="AX272" s="13" t="s">
        <v>76</v>
      </c>
      <c r="AY272" s="200" t="s">
        <v>157</v>
      </c>
    </row>
    <row r="273" spans="2:51" s="13" customFormat="1" ht="10">
      <c r="B273" s="190"/>
      <c r="C273" s="191"/>
      <c r="D273" s="192" t="s">
        <v>165</v>
      </c>
      <c r="E273" s="193" t="s">
        <v>19</v>
      </c>
      <c r="F273" s="194" t="s">
        <v>357</v>
      </c>
      <c r="G273" s="191"/>
      <c r="H273" s="193" t="s">
        <v>19</v>
      </c>
      <c r="I273" s="195"/>
      <c r="J273" s="191"/>
      <c r="K273" s="191"/>
      <c r="L273" s="196"/>
      <c r="M273" s="197"/>
      <c r="N273" s="198"/>
      <c r="O273" s="198"/>
      <c r="P273" s="198"/>
      <c r="Q273" s="198"/>
      <c r="R273" s="198"/>
      <c r="S273" s="198"/>
      <c r="T273" s="199"/>
      <c r="AT273" s="200" t="s">
        <v>165</v>
      </c>
      <c r="AU273" s="200" t="s">
        <v>86</v>
      </c>
      <c r="AV273" s="13" t="s">
        <v>84</v>
      </c>
      <c r="AW273" s="13" t="s">
        <v>37</v>
      </c>
      <c r="AX273" s="13" t="s">
        <v>76</v>
      </c>
      <c r="AY273" s="200" t="s">
        <v>157</v>
      </c>
    </row>
    <row r="274" spans="2:51" s="13" customFormat="1" ht="10">
      <c r="B274" s="190"/>
      <c r="C274" s="191"/>
      <c r="D274" s="192" t="s">
        <v>165</v>
      </c>
      <c r="E274" s="193" t="s">
        <v>19</v>
      </c>
      <c r="F274" s="194" t="s">
        <v>2641</v>
      </c>
      <c r="G274" s="191"/>
      <c r="H274" s="193" t="s">
        <v>19</v>
      </c>
      <c r="I274" s="195"/>
      <c r="J274" s="191"/>
      <c r="K274" s="191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165</v>
      </c>
      <c r="AU274" s="200" t="s">
        <v>86</v>
      </c>
      <c r="AV274" s="13" t="s">
        <v>84</v>
      </c>
      <c r="AW274" s="13" t="s">
        <v>37</v>
      </c>
      <c r="AX274" s="13" t="s">
        <v>76</v>
      </c>
      <c r="AY274" s="200" t="s">
        <v>157</v>
      </c>
    </row>
    <row r="275" spans="2:51" s="13" customFormat="1" ht="10">
      <c r="B275" s="190"/>
      <c r="C275" s="191"/>
      <c r="D275" s="192" t="s">
        <v>165</v>
      </c>
      <c r="E275" s="193" t="s">
        <v>19</v>
      </c>
      <c r="F275" s="194" t="s">
        <v>2711</v>
      </c>
      <c r="G275" s="191"/>
      <c r="H275" s="193" t="s">
        <v>19</v>
      </c>
      <c r="I275" s="195"/>
      <c r="J275" s="191"/>
      <c r="K275" s="191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165</v>
      </c>
      <c r="AU275" s="200" t="s">
        <v>86</v>
      </c>
      <c r="AV275" s="13" t="s">
        <v>84</v>
      </c>
      <c r="AW275" s="13" t="s">
        <v>37</v>
      </c>
      <c r="AX275" s="13" t="s">
        <v>76</v>
      </c>
      <c r="AY275" s="200" t="s">
        <v>157</v>
      </c>
    </row>
    <row r="276" spans="2:51" s="13" customFormat="1" ht="10">
      <c r="B276" s="190"/>
      <c r="C276" s="191"/>
      <c r="D276" s="192" t="s">
        <v>165</v>
      </c>
      <c r="E276" s="193" t="s">
        <v>19</v>
      </c>
      <c r="F276" s="194" t="s">
        <v>2700</v>
      </c>
      <c r="G276" s="191"/>
      <c r="H276" s="193" t="s">
        <v>19</v>
      </c>
      <c r="I276" s="195"/>
      <c r="J276" s="191"/>
      <c r="K276" s="191"/>
      <c r="L276" s="196"/>
      <c r="M276" s="197"/>
      <c r="N276" s="198"/>
      <c r="O276" s="198"/>
      <c r="P276" s="198"/>
      <c r="Q276" s="198"/>
      <c r="R276" s="198"/>
      <c r="S276" s="198"/>
      <c r="T276" s="199"/>
      <c r="AT276" s="200" t="s">
        <v>165</v>
      </c>
      <c r="AU276" s="200" t="s">
        <v>86</v>
      </c>
      <c r="AV276" s="13" t="s">
        <v>84</v>
      </c>
      <c r="AW276" s="13" t="s">
        <v>37</v>
      </c>
      <c r="AX276" s="13" t="s">
        <v>76</v>
      </c>
      <c r="AY276" s="200" t="s">
        <v>157</v>
      </c>
    </row>
    <row r="277" spans="2:51" s="13" customFormat="1" ht="10">
      <c r="B277" s="190"/>
      <c r="C277" s="191"/>
      <c r="D277" s="192" t="s">
        <v>165</v>
      </c>
      <c r="E277" s="193" t="s">
        <v>19</v>
      </c>
      <c r="F277" s="194" t="s">
        <v>2701</v>
      </c>
      <c r="G277" s="191"/>
      <c r="H277" s="193" t="s">
        <v>19</v>
      </c>
      <c r="I277" s="195"/>
      <c r="J277" s="191"/>
      <c r="K277" s="191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165</v>
      </c>
      <c r="AU277" s="200" t="s">
        <v>86</v>
      </c>
      <c r="AV277" s="13" t="s">
        <v>84</v>
      </c>
      <c r="AW277" s="13" t="s">
        <v>37</v>
      </c>
      <c r="AX277" s="13" t="s">
        <v>76</v>
      </c>
      <c r="AY277" s="200" t="s">
        <v>157</v>
      </c>
    </row>
    <row r="278" spans="2:51" s="14" customFormat="1" ht="10">
      <c r="B278" s="201"/>
      <c r="C278" s="202"/>
      <c r="D278" s="192" t="s">
        <v>165</v>
      </c>
      <c r="E278" s="203" t="s">
        <v>19</v>
      </c>
      <c r="F278" s="204" t="s">
        <v>2712</v>
      </c>
      <c r="G278" s="202"/>
      <c r="H278" s="205">
        <v>1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165</v>
      </c>
      <c r="AU278" s="211" t="s">
        <v>86</v>
      </c>
      <c r="AV278" s="14" t="s">
        <v>86</v>
      </c>
      <c r="AW278" s="14" t="s">
        <v>37</v>
      </c>
      <c r="AX278" s="14" t="s">
        <v>84</v>
      </c>
      <c r="AY278" s="211" t="s">
        <v>157</v>
      </c>
    </row>
    <row r="279" spans="1:65" s="2" customFormat="1" ht="14.4" customHeight="1">
      <c r="A279" s="36"/>
      <c r="B279" s="37"/>
      <c r="C279" s="239" t="s">
        <v>391</v>
      </c>
      <c r="D279" s="239" t="s">
        <v>311</v>
      </c>
      <c r="E279" s="240" t="s">
        <v>2722</v>
      </c>
      <c r="F279" s="241" t="s">
        <v>2723</v>
      </c>
      <c r="G279" s="242" t="s">
        <v>162</v>
      </c>
      <c r="H279" s="243">
        <v>1</v>
      </c>
      <c r="I279" s="244"/>
      <c r="J279" s="245">
        <f>ROUND(I279*H279,2)</f>
        <v>0</v>
      </c>
      <c r="K279" s="246"/>
      <c r="L279" s="247"/>
      <c r="M279" s="248" t="s">
        <v>19</v>
      </c>
      <c r="N279" s="249" t="s">
        <v>47</v>
      </c>
      <c r="O279" s="66"/>
      <c r="P279" s="186">
        <f>O279*H279</f>
        <v>0</v>
      </c>
      <c r="Q279" s="186">
        <v>9.5004</v>
      </c>
      <c r="R279" s="186">
        <f>Q279*H279</f>
        <v>9.5004</v>
      </c>
      <c r="S279" s="186">
        <v>0</v>
      </c>
      <c r="T279" s="187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8" t="s">
        <v>211</v>
      </c>
      <c r="AT279" s="188" t="s">
        <v>311</v>
      </c>
      <c r="AU279" s="188" t="s">
        <v>86</v>
      </c>
      <c r="AY279" s="19" t="s">
        <v>157</v>
      </c>
      <c r="BE279" s="189">
        <f>IF(N279="základní",J279,0)</f>
        <v>0</v>
      </c>
      <c r="BF279" s="189">
        <f>IF(N279="snížená",J279,0)</f>
        <v>0</v>
      </c>
      <c r="BG279" s="189">
        <f>IF(N279="zákl. přenesená",J279,0)</f>
        <v>0</v>
      </c>
      <c r="BH279" s="189">
        <f>IF(N279="sníž. přenesená",J279,0)</f>
        <v>0</v>
      </c>
      <c r="BI279" s="189">
        <f>IF(N279="nulová",J279,0)</f>
        <v>0</v>
      </c>
      <c r="BJ279" s="19" t="s">
        <v>84</v>
      </c>
      <c r="BK279" s="189">
        <f>ROUND(I279*H279,2)</f>
        <v>0</v>
      </c>
      <c r="BL279" s="19" t="s">
        <v>163</v>
      </c>
      <c r="BM279" s="188" t="s">
        <v>2724</v>
      </c>
    </row>
    <row r="280" spans="2:51" s="13" customFormat="1" ht="10">
      <c r="B280" s="190"/>
      <c r="C280" s="191"/>
      <c r="D280" s="192" t="s">
        <v>165</v>
      </c>
      <c r="E280" s="193" t="s">
        <v>19</v>
      </c>
      <c r="F280" s="194" t="s">
        <v>343</v>
      </c>
      <c r="G280" s="191"/>
      <c r="H280" s="193" t="s">
        <v>19</v>
      </c>
      <c r="I280" s="195"/>
      <c r="J280" s="191"/>
      <c r="K280" s="191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165</v>
      </c>
      <c r="AU280" s="200" t="s">
        <v>86</v>
      </c>
      <c r="AV280" s="13" t="s">
        <v>84</v>
      </c>
      <c r="AW280" s="13" t="s">
        <v>37</v>
      </c>
      <c r="AX280" s="13" t="s">
        <v>76</v>
      </c>
      <c r="AY280" s="200" t="s">
        <v>157</v>
      </c>
    </row>
    <row r="281" spans="2:51" s="13" customFormat="1" ht="10">
      <c r="B281" s="190"/>
      <c r="C281" s="191"/>
      <c r="D281" s="192" t="s">
        <v>165</v>
      </c>
      <c r="E281" s="193" t="s">
        <v>19</v>
      </c>
      <c r="F281" s="194" t="s">
        <v>357</v>
      </c>
      <c r="G281" s="191"/>
      <c r="H281" s="193" t="s">
        <v>19</v>
      </c>
      <c r="I281" s="195"/>
      <c r="J281" s="191"/>
      <c r="K281" s="191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165</v>
      </c>
      <c r="AU281" s="200" t="s">
        <v>86</v>
      </c>
      <c r="AV281" s="13" t="s">
        <v>84</v>
      </c>
      <c r="AW281" s="13" t="s">
        <v>37</v>
      </c>
      <c r="AX281" s="13" t="s">
        <v>76</v>
      </c>
      <c r="AY281" s="200" t="s">
        <v>157</v>
      </c>
    </row>
    <row r="282" spans="2:51" s="13" customFormat="1" ht="10">
      <c r="B282" s="190"/>
      <c r="C282" s="191"/>
      <c r="D282" s="192" t="s">
        <v>165</v>
      </c>
      <c r="E282" s="193" t="s">
        <v>19</v>
      </c>
      <c r="F282" s="194" t="s">
        <v>2641</v>
      </c>
      <c r="G282" s="191"/>
      <c r="H282" s="193" t="s">
        <v>19</v>
      </c>
      <c r="I282" s="195"/>
      <c r="J282" s="191"/>
      <c r="K282" s="191"/>
      <c r="L282" s="196"/>
      <c r="M282" s="197"/>
      <c r="N282" s="198"/>
      <c r="O282" s="198"/>
      <c r="P282" s="198"/>
      <c r="Q282" s="198"/>
      <c r="R282" s="198"/>
      <c r="S282" s="198"/>
      <c r="T282" s="199"/>
      <c r="AT282" s="200" t="s">
        <v>165</v>
      </c>
      <c r="AU282" s="200" t="s">
        <v>86</v>
      </c>
      <c r="AV282" s="13" t="s">
        <v>84</v>
      </c>
      <c r="AW282" s="13" t="s">
        <v>37</v>
      </c>
      <c r="AX282" s="13" t="s">
        <v>76</v>
      </c>
      <c r="AY282" s="200" t="s">
        <v>157</v>
      </c>
    </row>
    <row r="283" spans="2:51" s="13" customFormat="1" ht="10">
      <c r="B283" s="190"/>
      <c r="C283" s="191"/>
      <c r="D283" s="192" t="s">
        <v>165</v>
      </c>
      <c r="E283" s="193" t="s">
        <v>19</v>
      </c>
      <c r="F283" s="194" t="s">
        <v>2713</v>
      </c>
      <c r="G283" s="191"/>
      <c r="H283" s="193" t="s">
        <v>19</v>
      </c>
      <c r="I283" s="195"/>
      <c r="J283" s="191"/>
      <c r="K283" s="191"/>
      <c r="L283" s="196"/>
      <c r="M283" s="197"/>
      <c r="N283" s="198"/>
      <c r="O283" s="198"/>
      <c r="P283" s="198"/>
      <c r="Q283" s="198"/>
      <c r="R283" s="198"/>
      <c r="S283" s="198"/>
      <c r="T283" s="199"/>
      <c r="AT283" s="200" t="s">
        <v>165</v>
      </c>
      <c r="AU283" s="200" t="s">
        <v>86</v>
      </c>
      <c r="AV283" s="13" t="s">
        <v>84</v>
      </c>
      <c r="AW283" s="13" t="s">
        <v>37</v>
      </c>
      <c r="AX283" s="13" t="s">
        <v>76</v>
      </c>
      <c r="AY283" s="200" t="s">
        <v>157</v>
      </c>
    </row>
    <row r="284" spans="2:51" s="13" customFormat="1" ht="10">
      <c r="B284" s="190"/>
      <c r="C284" s="191"/>
      <c r="D284" s="192" t="s">
        <v>165</v>
      </c>
      <c r="E284" s="193" t="s">
        <v>19</v>
      </c>
      <c r="F284" s="194" t="s">
        <v>2700</v>
      </c>
      <c r="G284" s="191"/>
      <c r="H284" s="193" t="s">
        <v>19</v>
      </c>
      <c r="I284" s="195"/>
      <c r="J284" s="191"/>
      <c r="K284" s="191"/>
      <c r="L284" s="196"/>
      <c r="M284" s="197"/>
      <c r="N284" s="198"/>
      <c r="O284" s="198"/>
      <c r="P284" s="198"/>
      <c r="Q284" s="198"/>
      <c r="R284" s="198"/>
      <c r="S284" s="198"/>
      <c r="T284" s="199"/>
      <c r="AT284" s="200" t="s">
        <v>165</v>
      </c>
      <c r="AU284" s="200" t="s">
        <v>86</v>
      </c>
      <c r="AV284" s="13" t="s">
        <v>84</v>
      </c>
      <c r="AW284" s="13" t="s">
        <v>37</v>
      </c>
      <c r="AX284" s="13" t="s">
        <v>76</v>
      </c>
      <c r="AY284" s="200" t="s">
        <v>157</v>
      </c>
    </row>
    <row r="285" spans="2:51" s="14" customFormat="1" ht="10">
      <c r="B285" s="201"/>
      <c r="C285" s="202"/>
      <c r="D285" s="192" t="s">
        <v>165</v>
      </c>
      <c r="E285" s="203" t="s">
        <v>19</v>
      </c>
      <c r="F285" s="204" t="s">
        <v>2714</v>
      </c>
      <c r="G285" s="202"/>
      <c r="H285" s="205">
        <v>1</v>
      </c>
      <c r="I285" s="206"/>
      <c r="J285" s="202"/>
      <c r="K285" s="202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165</v>
      </c>
      <c r="AU285" s="211" t="s">
        <v>86</v>
      </c>
      <c r="AV285" s="14" t="s">
        <v>86</v>
      </c>
      <c r="AW285" s="14" t="s">
        <v>37</v>
      </c>
      <c r="AX285" s="14" t="s">
        <v>84</v>
      </c>
      <c r="AY285" s="211" t="s">
        <v>157</v>
      </c>
    </row>
    <row r="286" spans="1:65" s="2" customFormat="1" ht="22.25" customHeight="1">
      <c r="A286" s="36"/>
      <c r="B286" s="37"/>
      <c r="C286" s="176" t="s">
        <v>398</v>
      </c>
      <c r="D286" s="176" t="s">
        <v>159</v>
      </c>
      <c r="E286" s="177" t="s">
        <v>768</v>
      </c>
      <c r="F286" s="178" t="s">
        <v>769</v>
      </c>
      <c r="G286" s="179" t="s">
        <v>162</v>
      </c>
      <c r="H286" s="180">
        <v>2</v>
      </c>
      <c r="I286" s="181"/>
      <c r="J286" s="182">
        <f>ROUND(I286*H286,2)</f>
        <v>0</v>
      </c>
      <c r="K286" s="183"/>
      <c r="L286" s="41"/>
      <c r="M286" s="184" t="s">
        <v>19</v>
      </c>
      <c r="N286" s="185" t="s">
        <v>47</v>
      </c>
      <c r="O286" s="66"/>
      <c r="P286" s="186">
        <f>O286*H286</f>
        <v>0</v>
      </c>
      <c r="Q286" s="186">
        <v>0.09542</v>
      </c>
      <c r="R286" s="186">
        <f>Q286*H286</f>
        <v>0.19084</v>
      </c>
      <c r="S286" s="186">
        <v>0</v>
      </c>
      <c r="T286" s="187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8" t="s">
        <v>163</v>
      </c>
      <c r="AT286" s="188" t="s">
        <v>159</v>
      </c>
      <c r="AU286" s="188" t="s">
        <v>86</v>
      </c>
      <c r="AY286" s="19" t="s">
        <v>157</v>
      </c>
      <c r="BE286" s="189">
        <f>IF(N286="základní",J286,0)</f>
        <v>0</v>
      </c>
      <c r="BF286" s="189">
        <f>IF(N286="snížená",J286,0)</f>
        <v>0</v>
      </c>
      <c r="BG286" s="189">
        <f>IF(N286="zákl. přenesená",J286,0)</f>
        <v>0</v>
      </c>
      <c r="BH286" s="189">
        <f>IF(N286="sníž. přenesená",J286,0)</f>
        <v>0</v>
      </c>
      <c r="BI286" s="189">
        <f>IF(N286="nulová",J286,0)</f>
        <v>0</v>
      </c>
      <c r="BJ286" s="19" t="s">
        <v>84</v>
      </c>
      <c r="BK286" s="189">
        <f>ROUND(I286*H286,2)</f>
        <v>0</v>
      </c>
      <c r="BL286" s="19" t="s">
        <v>163</v>
      </c>
      <c r="BM286" s="188" t="s">
        <v>2725</v>
      </c>
    </row>
    <row r="287" spans="1:47" s="2" customFormat="1" ht="10">
      <c r="A287" s="36"/>
      <c r="B287" s="37"/>
      <c r="C287" s="38"/>
      <c r="D287" s="212" t="s">
        <v>178</v>
      </c>
      <c r="E287" s="38"/>
      <c r="F287" s="213" t="s">
        <v>771</v>
      </c>
      <c r="G287" s="38"/>
      <c r="H287" s="38"/>
      <c r="I287" s="214"/>
      <c r="J287" s="38"/>
      <c r="K287" s="38"/>
      <c r="L287" s="41"/>
      <c r="M287" s="215"/>
      <c r="N287" s="216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178</v>
      </c>
      <c r="AU287" s="19" t="s">
        <v>86</v>
      </c>
    </row>
    <row r="288" spans="2:51" s="13" customFormat="1" ht="10">
      <c r="B288" s="190"/>
      <c r="C288" s="191"/>
      <c r="D288" s="192" t="s">
        <v>165</v>
      </c>
      <c r="E288" s="193" t="s">
        <v>19</v>
      </c>
      <c r="F288" s="194" t="s">
        <v>343</v>
      </c>
      <c r="G288" s="191"/>
      <c r="H288" s="193" t="s">
        <v>19</v>
      </c>
      <c r="I288" s="195"/>
      <c r="J288" s="191"/>
      <c r="K288" s="191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165</v>
      </c>
      <c r="AU288" s="200" t="s">
        <v>86</v>
      </c>
      <c r="AV288" s="13" t="s">
        <v>84</v>
      </c>
      <c r="AW288" s="13" t="s">
        <v>37</v>
      </c>
      <c r="AX288" s="13" t="s">
        <v>76</v>
      </c>
      <c r="AY288" s="200" t="s">
        <v>157</v>
      </c>
    </row>
    <row r="289" spans="2:51" s="13" customFormat="1" ht="10">
      <c r="B289" s="190"/>
      <c r="C289" s="191"/>
      <c r="D289" s="192" t="s">
        <v>165</v>
      </c>
      <c r="E289" s="193" t="s">
        <v>19</v>
      </c>
      <c r="F289" s="194" t="s">
        <v>357</v>
      </c>
      <c r="G289" s="191"/>
      <c r="H289" s="193" t="s">
        <v>19</v>
      </c>
      <c r="I289" s="195"/>
      <c r="J289" s="191"/>
      <c r="K289" s="191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165</v>
      </c>
      <c r="AU289" s="200" t="s">
        <v>86</v>
      </c>
      <c r="AV289" s="13" t="s">
        <v>84</v>
      </c>
      <c r="AW289" s="13" t="s">
        <v>37</v>
      </c>
      <c r="AX289" s="13" t="s">
        <v>76</v>
      </c>
      <c r="AY289" s="200" t="s">
        <v>157</v>
      </c>
    </row>
    <row r="290" spans="2:51" s="13" customFormat="1" ht="10">
      <c r="B290" s="190"/>
      <c r="C290" s="191"/>
      <c r="D290" s="192" t="s">
        <v>165</v>
      </c>
      <c r="E290" s="193" t="s">
        <v>19</v>
      </c>
      <c r="F290" s="194" t="s">
        <v>2641</v>
      </c>
      <c r="G290" s="191"/>
      <c r="H290" s="193" t="s">
        <v>19</v>
      </c>
      <c r="I290" s="195"/>
      <c r="J290" s="191"/>
      <c r="K290" s="191"/>
      <c r="L290" s="196"/>
      <c r="M290" s="197"/>
      <c r="N290" s="198"/>
      <c r="O290" s="198"/>
      <c r="P290" s="198"/>
      <c r="Q290" s="198"/>
      <c r="R290" s="198"/>
      <c r="S290" s="198"/>
      <c r="T290" s="199"/>
      <c r="AT290" s="200" t="s">
        <v>165</v>
      </c>
      <c r="AU290" s="200" t="s">
        <v>86</v>
      </c>
      <c r="AV290" s="13" t="s">
        <v>84</v>
      </c>
      <c r="AW290" s="13" t="s">
        <v>37</v>
      </c>
      <c r="AX290" s="13" t="s">
        <v>76</v>
      </c>
      <c r="AY290" s="200" t="s">
        <v>157</v>
      </c>
    </row>
    <row r="291" spans="2:51" s="13" customFormat="1" ht="10">
      <c r="B291" s="190"/>
      <c r="C291" s="191"/>
      <c r="D291" s="192" t="s">
        <v>165</v>
      </c>
      <c r="E291" s="193" t="s">
        <v>19</v>
      </c>
      <c r="F291" s="194" t="s">
        <v>2726</v>
      </c>
      <c r="G291" s="191"/>
      <c r="H291" s="193" t="s">
        <v>19</v>
      </c>
      <c r="I291" s="195"/>
      <c r="J291" s="191"/>
      <c r="K291" s="191"/>
      <c r="L291" s="196"/>
      <c r="M291" s="197"/>
      <c r="N291" s="198"/>
      <c r="O291" s="198"/>
      <c r="P291" s="198"/>
      <c r="Q291" s="198"/>
      <c r="R291" s="198"/>
      <c r="S291" s="198"/>
      <c r="T291" s="199"/>
      <c r="AT291" s="200" t="s">
        <v>165</v>
      </c>
      <c r="AU291" s="200" t="s">
        <v>86</v>
      </c>
      <c r="AV291" s="13" t="s">
        <v>84</v>
      </c>
      <c r="AW291" s="13" t="s">
        <v>37</v>
      </c>
      <c r="AX291" s="13" t="s">
        <v>76</v>
      </c>
      <c r="AY291" s="200" t="s">
        <v>157</v>
      </c>
    </row>
    <row r="292" spans="2:51" s="14" customFormat="1" ht="10">
      <c r="B292" s="201"/>
      <c r="C292" s="202"/>
      <c r="D292" s="192" t="s">
        <v>165</v>
      </c>
      <c r="E292" s="203" t="s">
        <v>19</v>
      </c>
      <c r="F292" s="204" t="s">
        <v>2727</v>
      </c>
      <c r="G292" s="202"/>
      <c r="H292" s="205">
        <v>2</v>
      </c>
      <c r="I292" s="206"/>
      <c r="J292" s="202"/>
      <c r="K292" s="202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165</v>
      </c>
      <c r="AU292" s="211" t="s">
        <v>86</v>
      </c>
      <c r="AV292" s="14" t="s">
        <v>86</v>
      </c>
      <c r="AW292" s="14" t="s">
        <v>37</v>
      </c>
      <c r="AX292" s="14" t="s">
        <v>84</v>
      </c>
      <c r="AY292" s="211" t="s">
        <v>157</v>
      </c>
    </row>
    <row r="293" spans="1:65" s="2" customFormat="1" ht="14.4" customHeight="1">
      <c r="A293" s="36"/>
      <c r="B293" s="37"/>
      <c r="C293" s="239" t="s">
        <v>406</v>
      </c>
      <c r="D293" s="239" t="s">
        <v>311</v>
      </c>
      <c r="E293" s="240" t="s">
        <v>2728</v>
      </c>
      <c r="F293" s="241" t="s">
        <v>2729</v>
      </c>
      <c r="G293" s="242" t="s">
        <v>162</v>
      </c>
      <c r="H293" s="243">
        <v>2</v>
      </c>
      <c r="I293" s="244"/>
      <c r="J293" s="245">
        <f>ROUND(I293*H293,2)</f>
        <v>0</v>
      </c>
      <c r="K293" s="246"/>
      <c r="L293" s="247"/>
      <c r="M293" s="248" t="s">
        <v>19</v>
      </c>
      <c r="N293" s="249" t="s">
        <v>47</v>
      </c>
      <c r="O293" s="66"/>
      <c r="P293" s="186">
        <f>O293*H293</f>
        <v>0</v>
      </c>
      <c r="Q293" s="186">
        <v>11.3796</v>
      </c>
      <c r="R293" s="186">
        <f>Q293*H293</f>
        <v>22.7592</v>
      </c>
      <c r="S293" s="186">
        <v>0</v>
      </c>
      <c r="T293" s="187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8" t="s">
        <v>211</v>
      </c>
      <c r="AT293" s="188" t="s">
        <v>311</v>
      </c>
      <c r="AU293" s="188" t="s">
        <v>86</v>
      </c>
      <c r="AY293" s="19" t="s">
        <v>157</v>
      </c>
      <c r="BE293" s="189">
        <f>IF(N293="základní",J293,0)</f>
        <v>0</v>
      </c>
      <c r="BF293" s="189">
        <f>IF(N293="snížená",J293,0)</f>
        <v>0</v>
      </c>
      <c r="BG293" s="189">
        <f>IF(N293="zákl. přenesená",J293,0)</f>
        <v>0</v>
      </c>
      <c r="BH293" s="189">
        <f>IF(N293="sníž. přenesená",J293,0)</f>
        <v>0</v>
      </c>
      <c r="BI293" s="189">
        <f>IF(N293="nulová",J293,0)</f>
        <v>0</v>
      </c>
      <c r="BJ293" s="19" t="s">
        <v>84</v>
      </c>
      <c r="BK293" s="189">
        <f>ROUND(I293*H293,2)</f>
        <v>0</v>
      </c>
      <c r="BL293" s="19" t="s">
        <v>163</v>
      </c>
      <c r="BM293" s="188" t="s">
        <v>2730</v>
      </c>
    </row>
    <row r="294" spans="2:51" s="13" customFormat="1" ht="10">
      <c r="B294" s="190"/>
      <c r="C294" s="191"/>
      <c r="D294" s="192" t="s">
        <v>165</v>
      </c>
      <c r="E294" s="193" t="s">
        <v>19</v>
      </c>
      <c r="F294" s="194" t="s">
        <v>343</v>
      </c>
      <c r="G294" s="191"/>
      <c r="H294" s="193" t="s">
        <v>19</v>
      </c>
      <c r="I294" s="195"/>
      <c r="J294" s="191"/>
      <c r="K294" s="191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165</v>
      </c>
      <c r="AU294" s="200" t="s">
        <v>86</v>
      </c>
      <c r="AV294" s="13" t="s">
        <v>84</v>
      </c>
      <c r="AW294" s="13" t="s">
        <v>37</v>
      </c>
      <c r="AX294" s="13" t="s">
        <v>76</v>
      </c>
      <c r="AY294" s="200" t="s">
        <v>157</v>
      </c>
    </row>
    <row r="295" spans="2:51" s="13" customFormat="1" ht="10">
      <c r="B295" s="190"/>
      <c r="C295" s="191"/>
      <c r="D295" s="192" t="s">
        <v>165</v>
      </c>
      <c r="E295" s="193" t="s">
        <v>19</v>
      </c>
      <c r="F295" s="194" t="s">
        <v>357</v>
      </c>
      <c r="G295" s="191"/>
      <c r="H295" s="193" t="s">
        <v>19</v>
      </c>
      <c r="I295" s="195"/>
      <c r="J295" s="191"/>
      <c r="K295" s="191"/>
      <c r="L295" s="196"/>
      <c r="M295" s="197"/>
      <c r="N295" s="198"/>
      <c r="O295" s="198"/>
      <c r="P295" s="198"/>
      <c r="Q295" s="198"/>
      <c r="R295" s="198"/>
      <c r="S295" s="198"/>
      <c r="T295" s="199"/>
      <c r="AT295" s="200" t="s">
        <v>165</v>
      </c>
      <c r="AU295" s="200" t="s">
        <v>86</v>
      </c>
      <c r="AV295" s="13" t="s">
        <v>84</v>
      </c>
      <c r="AW295" s="13" t="s">
        <v>37</v>
      </c>
      <c r="AX295" s="13" t="s">
        <v>76</v>
      </c>
      <c r="AY295" s="200" t="s">
        <v>157</v>
      </c>
    </row>
    <row r="296" spans="2:51" s="13" customFormat="1" ht="10">
      <c r="B296" s="190"/>
      <c r="C296" s="191"/>
      <c r="D296" s="192" t="s">
        <v>165</v>
      </c>
      <c r="E296" s="193" t="s">
        <v>19</v>
      </c>
      <c r="F296" s="194" t="s">
        <v>2641</v>
      </c>
      <c r="G296" s="191"/>
      <c r="H296" s="193" t="s">
        <v>19</v>
      </c>
      <c r="I296" s="195"/>
      <c r="J296" s="191"/>
      <c r="K296" s="191"/>
      <c r="L296" s="196"/>
      <c r="M296" s="197"/>
      <c r="N296" s="198"/>
      <c r="O296" s="198"/>
      <c r="P296" s="198"/>
      <c r="Q296" s="198"/>
      <c r="R296" s="198"/>
      <c r="S296" s="198"/>
      <c r="T296" s="199"/>
      <c r="AT296" s="200" t="s">
        <v>165</v>
      </c>
      <c r="AU296" s="200" t="s">
        <v>86</v>
      </c>
      <c r="AV296" s="13" t="s">
        <v>84</v>
      </c>
      <c r="AW296" s="13" t="s">
        <v>37</v>
      </c>
      <c r="AX296" s="13" t="s">
        <v>76</v>
      </c>
      <c r="AY296" s="200" t="s">
        <v>157</v>
      </c>
    </row>
    <row r="297" spans="2:51" s="13" customFormat="1" ht="10">
      <c r="B297" s="190"/>
      <c r="C297" s="191"/>
      <c r="D297" s="192" t="s">
        <v>165</v>
      </c>
      <c r="E297" s="193" t="s">
        <v>19</v>
      </c>
      <c r="F297" s="194" t="s">
        <v>2726</v>
      </c>
      <c r="G297" s="191"/>
      <c r="H297" s="193" t="s">
        <v>19</v>
      </c>
      <c r="I297" s="195"/>
      <c r="J297" s="191"/>
      <c r="K297" s="191"/>
      <c r="L297" s="196"/>
      <c r="M297" s="197"/>
      <c r="N297" s="198"/>
      <c r="O297" s="198"/>
      <c r="P297" s="198"/>
      <c r="Q297" s="198"/>
      <c r="R297" s="198"/>
      <c r="S297" s="198"/>
      <c r="T297" s="199"/>
      <c r="AT297" s="200" t="s">
        <v>165</v>
      </c>
      <c r="AU297" s="200" t="s">
        <v>86</v>
      </c>
      <c r="AV297" s="13" t="s">
        <v>84</v>
      </c>
      <c r="AW297" s="13" t="s">
        <v>37</v>
      </c>
      <c r="AX297" s="13" t="s">
        <v>76</v>
      </c>
      <c r="AY297" s="200" t="s">
        <v>157</v>
      </c>
    </row>
    <row r="298" spans="2:51" s="13" customFormat="1" ht="10">
      <c r="B298" s="190"/>
      <c r="C298" s="191"/>
      <c r="D298" s="192" t="s">
        <v>165</v>
      </c>
      <c r="E298" s="193" t="s">
        <v>19</v>
      </c>
      <c r="F298" s="194" t="s">
        <v>2700</v>
      </c>
      <c r="G298" s="191"/>
      <c r="H298" s="193" t="s">
        <v>19</v>
      </c>
      <c r="I298" s="195"/>
      <c r="J298" s="191"/>
      <c r="K298" s="191"/>
      <c r="L298" s="196"/>
      <c r="M298" s="197"/>
      <c r="N298" s="198"/>
      <c r="O298" s="198"/>
      <c r="P298" s="198"/>
      <c r="Q298" s="198"/>
      <c r="R298" s="198"/>
      <c r="S298" s="198"/>
      <c r="T298" s="199"/>
      <c r="AT298" s="200" t="s">
        <v>165</v>
      </c>
      <c r="AU298" s="200" t="s">
        <v>86</v>
      </c>
      <c r="AV298" s="13" t="s">
        <v>84</v>
      </c>
      <c r="AW298" s="13" t="s">
        <v>37</v>
      </c>
      <c r="AX298" s="13" t="s">
        <v>76</v>
      </c>
      <c r="AY298" s="200" t="s">
        <v>157</v>
      </c>
    </row>
    <row r="299" spans="2:51" s="14" customFormat="1" ht="10">
      <c r="B299" s="201"/>
      <c r="C299" s="202"/>
      <c r="D299" s="192" t="s">
        <v>165</v>
      </c>
      <c r="E299" s="203" t="s">
        <v>19</v>
      </c>
      <c r="F299" s="204" t="s">
        <v>2727</v>
      </c>
      <c r="G299" s="202"/>
      <c r="H299" s="205">
        <v>2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165</v>
      </c>
      <c r="AU299" s="211" t="s">
        <v>86</v>
      </c>
      <c r="AV299" s="14" t="s">
        <v>86</v>
      </c>
      <c r="AW299" s="14" t="s">
        <v>37</v>
      </c>
      <c r="AX299" s="14" t="s">
        <v>84</v>
      </c>
      <c r="AY299" s="211" t="s">
        <v>157</v>
      </c>
    </row>
    <row r="300" spans="1:65" s="2" customFormat="1" ht="19.75" customHeight="1">
      <c r="A300" s="36"/>
      <c r="B300" s="37"/>
      <c r="C300" s="176" t="s">
        <v>412</v>
      </c>
      <c r="D300" s="176" t="s">
        <v>159</v>
      </c>
      <c r="E300" s="177" t="s">
        <v>2731</v>
      </c>
      <c r="F300" s="178" t="s">
        <v>2732</v>
      </c>
      <c r="G300" s="179" t="s">
        <v>162</v>
      </c>
      <c r="H300" s="180">
        <v>4</v>
      </c>
      <c r="I300" s="181"/>
      <c r="J300" s="182">
        <f>ROUND(I300*H300,2)</f>
        <v>0</v>
      </c>
      <c r="K300" s="183"/>
      <c r="L300" s="41"/>
      <c r="M300" s="184" t="s">
        <v>19</v>
      </c>
      <c r="N300" s="185" t="s">
        <v>47</v>
      </c>
      <c r="O300" s="66"/>
      <c r="P300" s="186">
        <f>O300*H300</f>
        <v>0</v>
      </c>
      <c r="Q300" s="186">
        <v>0.08909</v>
      </c>
      <c r="R300" s="186">
        <f>Q300*H300</f>
        <v>0.35636</v>
      </c>
      <c r="S300" s="186">
        <v>0</v>
      </c>
      <c r="T300" s="187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8" t="s">
        <v>163</v>
      </c>
      <c r="AT300" s="188" t="s">
        <v>159</v>
      </c>
      <c r="AU300" s="188" t="s">
        <v>86</v>
      </c>
      <c r="AY300" s="19" t="s">
        <v>157</v>
      </c>
      <c r="BE300" s="189">
        <f>IF(N300="základní",J300,0)</f>
        <v>0</v>
      </c>
      <c r="BF300" s="189">
        <f>IF(N300="snížená",J300,0)</f>
        <v>0</v>
      </c>
      <c r="BG300" s="189">
        <f>IF(N300="zákl. přenesená",J300,0)</f>
        <v>0</v>
      </c>
      <c r="BH300" s="189">
        <f>IF(N300="sníž. přenesená",J300,0)</f>
        <v>0</v>
      </c>
      <c r="BI300" s="189">
        <f>IF(N300="nulová",J300,0)</f>
        <v>0</v>
      </c>
      <c r="BJ300" s="19" t="s">
        <v>84</v>
      </c>
      <c r="BK300" s="189">
        <f>ROUND(I300*H300,2)</f>
        <v>0</v>
      </c>
      <c r="BL300" s="19" t="s">
        <v>163</v>
      </c>
      <c r="BM300" s="188" t="s">
        <v>2733</v>
      </c>
    </row>
    <row r="301" spans="1:47" s="2" customFormat="1" ht="10">
      <c r="A301" s="36"/>
      <c r="B301" s="37"/>
      <c r="C301" s="38"/>
      <c r="D301" s="212" t="s">
        <v>178</v>
      </c>
      <c r="E301" s="38"/>
      <c r="F301" s="213" t="s">
        <v>2734</v>
      </c>
      <c r="G301" s="38"/>
      <c r="H301" s="38"/>
      <c r="I301" s="214"/>
      <c r="J301" s="38"/>
      <c r="K301" s="38"/>
      <c r="L301" s="41"/>
      <c r="M301" s="215"/>
      <c r="N301" s="216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178</v>
      </c>
      <c r="AU301" s="19" t="s">
        <v>86</v>
      </c>
    </row>
    <row r="302" spans="2:51" s="13" customFormat="1" ht="10">
      <c r="B302" s="190"/>
      <c r="C302" s="191"/>
      <c r="D302" s="192" t="s">
        <v>165</v>
      </c>
      <c r="E302" s="193" t="s">
        <v>19</v>
      </c>
      <c r="F302" s="194" t="s">
        <v>343</v>
      </c>
      <c r="G302" s="191"/>
      <c r="H302" s="193" t="s">
        <v>19</v>
      </c>
      <c r="I302" s="195"/>
      <c r="J302" s="191"/>
      <c r="K302" s="191"/>
      <c r="L302" s="196"/>
      <c r="M302" s="197"/>
      <c r="N302" s="198"/>
      <c r="O302" s="198"/>
      <c r="P302" s="198"/>
      <c r="Q302" s="198"/>
      <c r="R302" s="198"/>
      <c r="S302" s="198"/>
      <c r="T302" s="199"/>
      <c r="AT302" s="200" t="s">
        <v>165</v>
      </c>
      <c r="AU302" s="200" t="s">
        <v>86</v>
      </c>
      <c r="AV302" s="13" t="s">
        <v>84</v>
      </c>
      <c r="AW302" s="13" t="s">
        <v>37</v>
      </c>
      <c r="AX302" s="13" t="s">
        <v>76</v>
      </c>
      <c r="AY302" s="200" t="s">
        <v>157</v>
      </c>
    </row>
    <row r="303" spans="2:51" s="13" customFormat="1" ht="10">
      <c r="B303" s="190"/>
      <c r="C303" s="191"/>
      <c r="D303" s="192" t="s">
        <v>165</v>
      </c>
      <c r="E303" s="193" t="s">
        <v>19</v>
      </c>
      <c r="F303" s="194" t="s">
        <v>357</v>
      </c>
      <c r="G303" s="191"/>
      <c r="H303" s="193" t="s">
        <v>19</v>
      </c>
      <c r="I303" s="195"/>
      <c r="J303" s="191"/>
      <c r="K303" s="191"/>
      <c r="L303" s="196"/>
      <c r="M303" s="197"/>
      <c r="N303" s="198"/>
      <c r="O303" s="198"/>
      <c r="P303" s="198"/>
      <c r="Q303" s="198"/>
      <c r="R303" s="198"/>
      <c r="S303" s="198"/>
      <c r="T303" s="199"/>
      <c r="AT303" s="200" t="s">
        <v>165</v>
      </c>
      <c r="AU303" s="200" t="s">
        <v>86</v>
      </c>
      <c r="AV303" s="13" t="s">
        <v>84</v>
      </c>
      <c r="AW303" s="13" t="s">
        <v>37</v>
      </c>
      <c r="AX303" s="13" t="s">
        <v>76</v>
      </c>
      <c r="AY303" s="200" t="s">
        <v>157</v>
      </c>
    </row>
    <row r="304" spans="2:51" s="13" customFormat="1" ht="10">
      <c r="B304" s="190"/>
      <c r="C304" s="191"/>
      <c r="D304" s="192" t="s">
        <v>165</v>
      </c>
      <c r="E304" s="193" t="s">
        <v>19</v>
      </c>
      <c r="F304" s="194" t="s">
        <v>2641</v>
      </c>
      <c r="G304" s="191"/>
      <c r="H304" s="193" t="s">
        <v>19</v>
      </c>
      <c r="I304" s="195"/>
      <c r="J304" s="191"/>
      <c r="K304" s="191"/>
      <c r="L304" s="196"/>
      <c r="M304" s="197"/>
      <c r="N304" s="198"/>
      <c r="O304" s="198"/>
      <c r="P304" s="198"/>
      <c r="Q304" s="198"/>
      <c r="R304" s="198"/>
      <c r="S304" s="198"/>
      <c r="T304" s="199"/>
      <c r="AT304" s="200" t="s">
        <v>165</v>
      </c>
      <c r="AU304" s="200" t="s">
        <v>86</v>
      </c>
      <c r="AV304" s="13" t="s">
        <v>84</v>
      </c>
      <c r="AW304" s="13" t="s">
        <v>37</v>
      </c>
      <c r="AX304" s="13" t="s">
        <v>76</v>
      </c>
      <c r="AY304" s="200" t="s">
        <v>157</v>
      </c>
    </row>
    <row r="305" spans="2:51" s="13" customFormat="1" ht="10">
      <c r="B305" s="190"/>
      <c r="C305" s="191"/>
      <c r="D305" s="192" t="s">
        <v>165</v>
      </c>
      <c r="E305" s="193" t="s">
        <v>19</v>
      </c>
      <c r="F305" s="194" t="s">
        <v>2735</v>
      </c>
      <c r="G305" s="191"/>
      <c r="H305" s="193" t="s">
        <v>19</v>
      </c>
      <c r="I305" s="195"/>
      <c r="J305" s="191"/>
      <c r="K305" s="191"/>
      <c r="L305" s="196"/>
      <c r="M305" s="197"/>
      <c r="N305" s="198"/>
      <c r="O305" s="198"/>
      <c r="P305" s="198"/>
      <c r="Q305" s="198"/>
      <c r="R305" s="198"/>
      <c r="S305" s="198"/>
      <c r="T305" s="199"/>
      <c r="AT305" s="200" t="s">
        <v>165</v>
      </c>
      <c r="AU305" s="200" t="s">
        <v>86</v>
      </c>
      <c r="AV305" s="13" t="s">
        <v>84</v>
      </c>
      <c r="AW305" s="13" t="s">
        <v>37</v>
      </c>
      <c r="AX305" s="13" t="s">
        <v>76</v>
      </c>
      <c r="AY305" s="200" t="s">
        <v>157</v>
      </c>
    </row>
    <row r="306" spans="2:51" s="14" customFormat="1" ht="10">
      <c r="B306" s="201"/>
      <c r="C306" s="202"/>
      <c r="D306" s="192" t="s">
        <v>165</v>
      </c>
      <c r="E306" s="203" t="s">
        <v>19</v>
      </c>
      <c r="F306" s="204" t="s">
        <v>2736</v>
      </c>
      <c r="G306" s="202"/>
      <c r="H306" s="205">
        <v>1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165</v>
      </c>
      <c r="AU306" s="211" t="s">
        <v>86</v>
      </c>
      <c r="AV306" s="14" t="s">
        <v>86</v>
      </c>
      <c r="AW306" s="14" t="s">
        <v>37</v>
      </c>
      <c r="AX306" s="14" t="s">
        <v>76</v>
      </c>
      <c r="AY306" s="211" t="s">
        <v>157</v>
      </c>
    </row>
    <row r="307" spans="2:51" s="13" customFormat="1" ht="10">
      <c r="B307" s="190"/>
      <c r="C307" s="191"/>
      <c r="D307" s="192" t="s">
        <v>165</v>
      </c>
      <c r="E307" s="193" t="s">
        <v>19</v>
      </c>
      <c r="F307" s="194" t="s">
        <v>2737</v>
      </c>
      <c r="G307" s="191"/>
      <c r="H307" s="193" t="s">
        <v>19</v>
      </c>
      <c r="I307" s="195"/>
      <c r="J307" s="191"/>
      <c r="K307" s="191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165</v>
      </c>
      <c r="AU307" s="200" t="s">
        <v>86</v>
      </c>
      <c r="AV307" s="13" t="s">
        <v>84</v>
      </c>
      <c r="AW307" s="13" t="s">
        <v>37</v>
      </c>
      <c r="AX307" s="13" t="s">
        <v>76</v>
      </c>
      <c r="AY307" s="200" t="s">
        <v>157</v>
      </c>
    </row>
    <row r="308" spans="2:51" s="14" customFormat="1" ht="10">
      <c r="B308" s="201"/>
      <c r="C308" s="202"/>
      <c r="D308" s="192" t="s">
        <v>165</v>
      </c>
      <c r="E308" s="203" t="s">
        <v>19</v>
      </c>
      <c r="F308" s="204" t="s">
        <v>2738</v>
      </c>
      <c r="G308" s="202"/>
      <c r="H308" s="205">
        <v>3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165</v>
      </c>
      <c r="AU308" s="211" t="s">
        <v>86</v>
      </c>
      <c r="AV308" s="14" t="s">
        <v>86</v>
      </c>
      <c r="AW308" s="14" t="s">
        <v>37</v>
      </c>
      <c r="AX308" s="14" t="s">
        <v>76</v>
      </c>
      <c r="AY308" s="211" t="s">
        <v>157</v>
      </c>
    </row>
    <row r="309" spans="2:51" s="15" customFormat="1" ht="10">
      <c r="B309" s="217"/>
      <c r="C309" s="218"/>
      <c r="D309" s="192" t="s">
        <v>165</v>
      </c>
      <c r="E309" s="219" t="s">
        <v>19</v>
      </c>
      <c r="F309" s="220" t="s">
        <v>183</v>
      </c>
      <c r="G309" s="218"/>
      <c r="H309" s="221">
        <v>4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165</v>
      </c>
      <c r="AU309" s="227" t="s">
        <v>86</v>
      </c>
      <c r="AV309" s="15" t="s">
        <v>163</v>
      </c>
      <c r="AW309" s="15" t="s">
        <v>37</v>
      </c>
      <c r="AX309" s="15" t="s">
        <v>84</v>
      </c>
      <c r="AY309" s="227" t="s">
        <v>157</v>
      </c>
    </row>
    <row r="310" spans="1:65" s="2" customFormat="1" ht="14.4" customHeight="1">
      <c r="A310" s="36"/>
      <c r="B310" s="37"/>
      <c r="C310" s="239" t="s">
        <v>419</v>
      </c>
      <c r="D310" s="239" t="s">
        <v>311</v>
      </c>
      <c r="E310" s="240" t="s">
        <v>2739</v>
      </c>
      <c r="F310" s="241" t="s">
        <v>2740</v>
      </c>
      <c r="G310" s="242" t="s">
        <v>162</v>
      </c>
      <c r="H310" s="243">
        <v>1</v>
      </c>
      <c r="I310" s="244"/>
      <c r="J310" s="245">
        <f>ROUND(I310*H310,2)</f>
        <v>0</v>
      </c>
      <c r="K310" s="246"/>
      <c r="L310" s="247"/>
      <c r="M310" s="248" t="s">
        <v>19</v>
      </c>
      <c r="N310" s="249" t="s">
        <v>47</v>
      </c>
      <c r="O310" s="66"/>
      <c r="P310" s="186">
        <f>O310*H310</f>
        <v>0</v>
      </c>
      <c r="Q310" s="186">
        <v>2.997</v>
      </c>
      <c r="R310" s="186">
        <f>Q310*H310</f>
        <v>2.997</v>
      </c>
      <c r="S310" s="186">
        <v>0</v>
      </c>
      <c r="T310" s="187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8" t="s">
        <v>211</v>
      </c>
      <c r="AT310" s="188" t="s">
        <v>311</v>
      </c>
      <c r="AU310" s="188" t="s">
        <v>86</v>
      </c>
      <c r="AY310" s="19" t="s">
        <v>157</v>
      </c>
      <c r="BE310" s="189">
        <f>IF(N310="základní",J310,0)</f>
        <v>0</v>
      </c>
      <c r="BF310" s="189">
        <f>IF(N310="snížená",J310,0)</f>
        <v>0</v>
      </c>
      <c r="BG310" s="189">
        <f>IF(N310="zákl. přenesená",J310,0)</f>
        <v>0</v>
      </c>
      <c r="BH310" s="189">
        <f>IF(N310="sníž. přenesená",J310,0)</f>
        <v>0</v>
      </c>
      <c r="BI310" s="189">
        <f>IF(N310="nulová",J310,0)</f>
        <v>0</v>
      </c>
      <c r="BJ310" s="19" t="s">
        <v>84</v>
      </c>
      <c r="BK310" s="189">
        <f>ROUND(I310*H310,2)</f>
        <v>0</v>
      </c>
      <c r="BL310" s="19" t="s">
        <v>163</v>
      </c>
      <c r="BM310" s="188" t="s">
        <v>2741</v>
      </c>
    </row>
    <row r="311" spans="2:51" s="13" customFormat="1" ht="10">
      <c r="B311" s="190"/>
      <c r="C311" s="191"/>
      <c r="D311" s="192" t="s">
        <v>165</v>
      </c>
      <c r="E311" s="193" t="s">
        <v>19</v>
      </c>
      <c r="F311" s="194" t="s">
        <v>343</v>
      </c>
      <c r="G311" s="191"/>
      <c r="H311" s="193" t="s">
        <v>19</v>
      </c>
      <c r="I311" s="195"/>
      <c r="J311" s="191"/>
      <c r="K311" s="191"/>
      <c r="L311" s="196"/>
      <c r="M311" s="197"/>
      <c r="N311" s="198"/>
      <c r="O311" s="198"/>
      <c r="P311" s="198"/>
      <c r="Q311" s="198"/>
      <c r="R311" s="198"/>
      <c r="S311" s="198"/>
      <c r="T311" s="199"/>
      <c r="AT311" s="200" t="s">
        <v>165</v>
      </c>
      <c r="AU311" s="200" t="s">
        <v>86</v>
      </c>
      <c r="AV311" s="13" t="s">
        <v>84</v>
      </c>
      <c r="AW311" s="13" t="s">
        <v>37</v>
      </c>
      <c r="AX311" s="13" t="s">
        <v>76</v>
      </c>
      <c r="AY311" s="200" t="s">
        <v>157</v>
      </c>
    </row>
    <row r="312" spans="2:51" s="13" customFormat="1" ht="10">
      <c r="B312" s="190"/>
      <c r="C312" s="191"/>
      <c r="D312" s="192" t="s">
        <v>165</v>
      </c>
      <c r="E312" s="193" t="s">
        <v>19</v>
      </c>
      <c r="F312" s="194" t="s">
        <v>357</v>
      </c>
      <c r="G312" s="191"/>
      <c r="H312" s="193" t="s">
        <v>19</v>
      </c>
      <c r="I312" s="195"/>
      <c r="J312" s="191"/>
      <c r="K312" s="191"/>
      <c r="L312" s="196"/>
      <c r="M312" s="197"/>
      <c r="N312" s="198"/>
      <c r="O312" s="198"/>
      <c r="P312" s="198"/>
      <c r="Q312" s="198"/>
      <c r="R312" s="198"/>
      <c r="S312" s="198"/>
      <c r="T312" s="199"/>
      <c r="AT312" s="200" t="s">
        <v>165</v>
      </c>
      <c r="AU312" s="200" t="s">
        <v>86</v>
      </c>
      <c r="AV312" s="13" t="s">
        <v>84</v>
      </c>
      <c r="AW312" s="13" t="s">
        <v>37</v>
      </c>
      <c r="AX312" s="13" t="s">
        <v>76</v>
      </c>
      <c r="AY312" s="200" t="s">
        <v>157</v>
      </c>
    </row>
    <row r="313" spans="2:51" s="13" customFormat="1" ht="10">
      <c r="B313" s="190"/>
      <c r="C313" s="191"/>
      <c r="D313" s="192" t="s">
        <v>165</v>
      </c>
      <c r="E313" s="193" t="s">
        <v>19</v>
      </c>
      <c r="F313" s="194" t="s">
        <v>2641</v>
      </c>
      <c r="G313" s="191"/>
      <c r="H313" s="193" t="s">
        <v>19</v>
      </c>
      <c r="I313" s="195"/>
      <c r="J313" s="191"/>
      <c r="K313" s="191"/>
      <c r="L313" s="196"/>
      <c r="M313" s="197"/>
      <c r="N313" s="198"/>
      <c r="O313" s="198"/>
      <c r="P313" s="198"/>
      <c r="Q313" s="198"/>
      <c r="R313" s="198"/>
      <c r="S313" s="198"/>
      <c r="T313" s="199"/>
      <c r="AT313" s="200" t="s">
        <v>165</v>
      </c>
      <c r="AU313" s="200" t="s">
        <v>86</v>
      </c>
      <c r="AV313" s="13" t="s">
        <v>84</v>
      </c>
      <c r="AW313" s="13" t="s">
        <v>37</v>
      </c>
      <c r="AX313" s="13" t="s">
        <v>76</v>
      </c>
      <c r="AY313" s="200" t="s">
        <v>157</v>
      </c>
    </row>
    <row r="314" spans="2:51" s="13" customFormat="1" ht="10">
      <c r="B314" s="190"/>
      <c r="C314" s="191"/>
      <c r="D314" s="192" t="s">
        <v>165</v>
      </c>
      <c r="E314" s="193" t="s">
        <v>19</v>
      </c>
      <c r="F314" s="194" t="s">
        <v>2735</v>
      </c>
      <c r="G314" s="191"/>
      <c r="H314" s="193" t="s">
        <v>19</v>
      </c>
      <c r="I314" s="195"/>
      <c r="J314" s="191"/>
      <c r="K314" s="191"/>
      <c r="L314" s="196"/>
      <c r="M314" s="197"/>
      <c r="N314" s="198"/>
      <c r="O314" s="198"/>
      <c r="P314" s="198"/>
      <c r="Q314" s="198"/>
      <c r="R314" s="198"/>
      <c r="S314" s="198"/>
      <c r="T314" s="199"/>
      <c r="AT314" s="200" t="s">
        <v>165</v>
      </c>
      <c r="AU314" s="200" t="s">
        <v>86</v>
      </c>
      <c r="AV314" s="13" t="s">
        <v>84</v>
      </c>
      <c r="AW314" s="13" t="s">
        <v>37</v>
      </c>
      <c r="AX314" s="13" t="s">
        <v>76</v>
      </c>
      <c r="AY314" s="200" t="s">
        <v>157</v>
      </c>
    </row>
    <row r="315" spans="2:51" s="13" customFormat="1" ht="10">
      <c r="B315" s="190"/>
      <c r="C315" s="191"/>
      <c r="D315" s="192" t="s">
        <v>165</v>
      </c>
      <c r="E315" s="193" t="s">
        <v>19</v>
      </c>
      <c r="F315" s="194" t="s">
        <v>2700</v>
      </c>
      <c r="G315" s="191"/>
      <c r="H315" s="193" t="s">
        <v>19</v>
      </c>
      <c r="I315" s="195"/>
      <c r="J315" s="191"/>
      <c r="K315" s="191"/>
      <c r="L315" s="196"/>
      <c r="M315" s="197"/>
      <c r="N315" s="198"/>
      <c r="O315" s="198"/>
      <c r="P315" s="198"/>
      <c r="Q315" s="198"/>
      <c r="R315" s="198"/>
      <c r="S315" s="198"/>
      <c r="T315" s="199"/>
      <c r="AT315" s="200" t="s">
        <v>165</v>
      </c>
      <c r="AU315" s="200" t="s">
        <v>86</v>
      </c>
      <c r="AV315" s="13" t="s">
        <v>84</v>
      </c>
      <c r="AW315" s="13" t="s">
        <v>37</v>
      </c>
      <c r="AX315" s="13" t="s">
        <v>76</v>
      </c>
      <c r="AY315" s="200" t="s">
        <v>157</v>
      </c>
    </row>
    <row r="316" spans="2:51" s="14" customFormat="1" ht="10">
      <c r="B316" s="201"/>
      <c r="C316" s="202"/>
      <c r="D316" s="192" t="s">
        <v>165</v>
      </c>
      <c r="E316" s="203" t="s">
        <v>19</v>
      </c>
      <c r="F316" s="204" t="s">
        <v>2736</v>
      </c>
      <c r="G316" s="202"/>
      <c r="H316" s="205">
        <v>1</v>
      </c>
      <c r="I316" s="206"/>
      <c r="J316" s="202"/>
      <c r="K316" s="202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165</v>
      </c>
      <c r="AU316" s="211" t="s">
        <v>86</v>
      </c>
      <c r="AV316" s="14" t="s">
        <v>86</v>
      </c>
      <c r="AW316" s="14" t="s">
        <v>37</v>
      </c>
      <c r="AX316" s="14" t="s">
        <v>84</v>
      </c>
      <c r="AY316" s="211" t="s">
        <v>157</v>
      </c>
    </row>
    <row r="317" spans="1:65" s="2" customFormat="1" ht="14.4" customHeight="1">
      <c r="A317" s="36"/>
      <c r="B317" s="37"/>
      <c r="C317" s="239" t="s">
        <v>431</v>
      </c>
      <c r="D317" s="239" t="s">
        <v>311</v>
      </c>
      <c r="E317" s="240" t="s">
        <v>2742</v>
      </c>
      <c r="F317" s="241" t="s">
        <v>2743</v>
      </c>
      <c r="G317" s="242" t="s">
        <v>162</v>
      </c>
      <c r="H317" s="243">
        <v>3</v>
      </c>
      <c r="I317" s="244"/>
      <c r="J317" s="245">
        <f>ROUND(I317*H317,2)</f>
        <v>0</v>
      </c>
      <c r="K317" s="246"/>
      <c r="L317" s="247"/>
      <c r="M317" s="248" t="s">
        <v>19</v>
      </c>
      <c r="N317" s="249" t="s">
        <v>47</v>
      </c>
      <c r="O317" s="66"/>
      <c r="P317" s="186">
        <f>O317*H317</f>
        <v>0</v>
      </c>
      <c r="Q317" s="186">
        <v>2.6406</v>
      </c>
      <c r="R317" s="186">
        <f>Q317*H317</f>
        <v>7.9218</v>
      </c>
      <c r="S317" s="186">
        <v>0</v>
      </c>
      <c r="T317" s="187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8" t="s">
        <v>211</v>
      </c>
      <c r="AT317" s="188" t="s">
        <v>311</v>
      </c>
      <c r="AU317" s="188" t="s">
        <v>86</v>
      </c>
      <c r="AY317" s="19" t="s">
        <v>157</v>
      </c>
      <c r="BE317" s="189">
        <f>IF(N317="základní",J317,0)</f>
        <v>0</v>
      </c>
      <c r="BF317" s="189">
        <f>IF(N317="snížená",J317,0)</f>
        <v>0</v>
      </c>
      <c r="BG317" s="189">
        <f>IF(N317="zákl. přenesená",J317,0)</f>
        <v>0</v>
      </c>
      <c r="BH317" s="189">
        <f>IF(N317="sníž. přenesená",J317,0)</f>
        <v>0</v>
      </c>
      <c r="BI317" s="189">
        <f>IF(N317="nulová",J317,0)</f>
        <v>0</v>
      </c>
      <c r="BJ317" s="19" t="s">
        <v>84</v>
      </c>
      <c r="BK317" s="189">
        <f>ROUND(I317*H317,2)</f>
        <v>0</v>
      </c>
      <c r="BL317" s="19" t="s">
        <v>163</v>
      </c>
      <c r="BM317" s="188" t="s">
        <v>2744</v>
      </c>
    </row>
    <row r="318" spans="2:51" s="13" customFormat="1" ht="10">
      <c r="B318" s="190"/>
      <c r="C318" s="191"/>
      <c r="D318" s="192" t="s">
        <v>165</v>
      </c>
      <c r="E318" s="193" t="s">
        <v>19</v>
      </c>
      <c r="F318" s="194" t="s">
        <v>343</v>
      </c>
      <c r="G318" s="191"/>
      <c r="H318" s="193" t="s">
        <v>19</v>
      </c>
      <c r="I318" s="195"/>
      <c r="J318" s="191"/>
      <c r="K318" s="191"/>
      <c r="L318" s="196"/>
      <c r="M318" s="197"/>
      <c r="N318" s="198"/>
      <c r="O318" s="198"/>
      <c r="P318" s="198"/>
      <c r="Q318" s="198"/>
      <c r="R318" s="198"/>
      <c r="S318" s="198"/>
      <c r="T318" s="199"/>
      <c r="AT318" s="200" t="s">
        <v>165</v>
      </c>
      <c r="AU318" s="200" t="s">
        <v>86</v>
      </c>
      <c r="AV318" s="13" t="s">
        <v>84</v>
      </c>
      <c r="AW318" s="13" t="s">
        <v>37</v>
      </c>
      <c r="AX318" s="13" t="s">
        <v>76</v>
      </c>
      <c r="AY318" s="200" t="s">
        <v>157</v>
      </c>
    </row>
    <row r="319" spans="2:51" s="13" customFormat="1" ht="10">
      <c r="B319" s="190"/>
      <c r="C319" s="191"/>
      <c r="D319" s="192" t="s">
        <v>165</v>
      </c>
      <c r="E319" s="193" t="s">
        <v>19</v>
      </c>
      <c r="F319" s="194" t="s">
        <v>357</v>
      </c>
      <c r="G319" s="191"/>
      <c r="H319" s="193" t="s">
        <v>19</v>
      </c>
      <c r="I319" s="195"/>
      <c r="J319" s="191"/>
      <c r="K319" s="191"/>
      <c r="L319" s="196"/>
      <c r="M319" s="197"/>
      <c r="N319" s="198"/>
      <c r="O319" s="198"/>
      <c r="P319" s="198"/>
      <c r="Q319" s="198"/>
      <c r="R319" s="198"/>
      <c r="S319" s="198"/>
      <c r="T319" s="199"/>
      <c r="AT319" s="200" t="s">
        <v>165</v>
      </c>
      <c r="AU319" s="200" t="s">
        <v>86</v>
      </c>
      <c r="AV319" s="13" t="s">
        <v>84</v>
      </c>
      <c r="AW319" s="13" t="s">
        <v>37</v>
      </c>
      <c r="AX319" s="13" t="s">
        <v>76</v>
      </c>
      <c r="AY319" s="200" t="s">
        <v>157</v>
      </c>
    </row>
    <row r="320" spans="2:51" s="13" customFormat="1" ht="10">
      <c r="B320" s="190"/>
      <c r="C320" s="191"/>
      <c r="D320" s="192" t="s">
        <v>165</v>
      </c>
      <c r="E320" s="193" t="s">
        <v>19</v>
      </c>
      <c r="F320" s="194" t="s">
        <v>2641</v>
      </c>
      <c r="G320" s="191"/>
      <c r="H320" s="193" t="s">
        <v>19</v>
      </c>
      <c r="I320" s="195"/>
      <c r="J320" s="191"/>
      <c r="K320" s="191"/>
      <c r="L320" s="196"/>
      <c r="M320" s="197"/>
      <c r="N320" s="198"/>
      <c r="O320" s="198"/>
      <c r="P320" s="198"/>
      <c r="Q320" s="198"/>
      <c r="R320" s="198"/>
      <c r="S320" s="198"/>
      <c r="T320" s="199"/>
      <c r="AT320" s="200" t="s">
        <v>165</v>
      </c>
      <c r="AU320" s="200" t="s">
        <v>86</v>
      </c>
      <c r="AV320" s="13" t="s">
        <v>84</v>
      </c>
      <c r="AW320" s="13" t="s">
        <v>37</v>
      </c>
      <c r="AX320" s="13" t="s">
        <v>76</v>
      </c>
      <c r="AY320" s="200" t="s">
        <v>157</v>
      </c>
    </row>
    <row r="321" spans="2:51" s="13" customFormat="1" ht="10">
      <c r="B321" s="190"/>
      <c r="C321" s="191"/>
      <c r="D321" s="192" t="s">
        <v>165</v>
      </c>
      <c r="E321" s="193" t="s">
        <v>19</v>
      </c>
      <c r="F321" s="194" t="s">
        <v>2737</v>
      </c>
      <c r="G321" s="191"/>
      <c r="H321" s="193" t="s">
        <v>19</v>
      </c>
      <c r="I321" s="195"/>
      <c r="J321" s="191"/>
      <c r="K321" s="191"/>
      <c r="L321" s="196"/>
      <c r="M321" s="197"/>
      <c r="N321" s="198"/>
      <c r="O321" s="198"/>
      <c r="P321" s="198"/>
      <c r="Q321" s="198"/>
      <c r="R321" s="198"/>
      <c r="S321" s="198"/>
      <c r="T321" s="199"/>
      <c r="AT321" s="200" t="s">
        <v>165</v>
      </c>
      <c r="AU321" s="200" t="s">
        <v>86</v>
      </c>
      <c r="AV321" s="13" t="s">
        <v>84</v>
      </c>
      <c r="AW321" s="13" t="s">
        <v>37</v>
      </c>
      <c r="AX321" s="13" t="s">
        <v>76</v>
      </c>
      <c r="AY321" s="200" t="s">
        <v>157</v>
      </c>
    </row>
    <row r="322" spans="2:51" s="13" customFormat="1" ht="10">
      <c r="B322" s="190"/>
      <c r="C322" s="191"/>
      <c r="D322" s="192" t="s">
        <v>165</v>
      </c>
      <c r="E322" s="193" t="s">
        <v>19</v>
      </c>
      <c r="F322" s="194" t="s">
        <v>2700</v>
      </c>
      <c r="G322" s="191"/>
      <c r="H322" s="193" t="s">
        <v>19</v>
      </c>
      <c r="I322" s="195"/>
      <c r="J322" s="191"/>
      <c r="K322" s="191"/>
      <c r="L322" s="196"/>
      <c r="M322" s="197"/>
      <c r="N322" s="198"/>
      <c r="O322" s="198"/>
      <c r="P322" s="198"/>
      <c r="Q322" s="198"/>
      <c r="R322" s="198"/>
      <c r="S322" s="198"/>
      <c r="T322" s="199"/>
      <c r="AT322" s="200" t="s">
        <v>165</v>
      </c>
      <c r="AU322" s="200" t="s">
        <v>86</v>
      </c>
      <c r="AV322" s="13" t="s">
        <v>84</v>
      </c>
      <c r="AW322" s="13" t="s">
        <v>37</v>
      </c>
      <c r="AX322" s="13" t="s">
        <v>76</v>
      </c>
      <c r="AY322" s="200" t="s">
        <v>157</v>
      </c>
    </row>
    <row r="323" spans="2:51" s="14" customFormat="1" ht="10">
      <c r="B323" s="201"/>
      <c r="C323" s="202"/>
      <c r="D323" s="192" t="s">
        <v>165</v>
      </c>
      <c r="E323" s="203" t="s">
        <v>19</v>
      </c>
      <c r="F323" s="204" t="s">
        <v>2738</v>
      </c>
      <c r="G323" s="202"/>
      <c r="H323" s="205">
        <v>3</v>
      </c>
      <c r="I323" s="206"/>
      <c r="J323" s="202"/>
      <c r="K323" s="202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165</v>
      </c>
      <c r="AU323" s="211" t="s">
        <v>86</v>
      </c>
      <c r="AV323" s="14" t="s">
        <v>86</v>
      </c>
      <c r="AW323" s="14" t="s">
        <v>37</v>
      </c>
      <c r="AX323" s="14" t="s">
        <v>84</v>
      </c>
      <c r="AY323" s="211" t="s">
        <v>157</v>
      </c>
    </row>
    <row r="324" spans="1:65" s="2" customFormat="1" ht="19.75" customHeight="1">
      <c r="A324" s="36"/>
      <c r="B324" s="37"/>
      <c r="C324" s="176" t="s">
        <v>454</v>
      </c>
      <c r="D324" s="176" t="s">
        <v>159</v>
      </c>
      <c r="E324" s="177" t="s">
        <v>2745</v>
      </c>
      <c r="F324" s="178" t="s">
        <v>2746</v>
      </c>
      <c r="G324" s="179" t="s">
        <v>162</v>
      </c>
      <c r="H324" s="180">
        <v>7</v>
      </c>
      <c r="I324" s="181"/>
      <c r="J324" s="182">
        <f>ROUND(I324*H324,2)</f>
        <v>0</v>
      </c>
      <c r="K324" s="183"/>
      <c r="L324" s="41"/>
      <c r="M324" s="184" t="s">
        <v>19</v>
      </c>
      <c r="N324" s="185" t="s">
        <v>47</v>
      </c>
      <c r="O324" s="66"/>
      <c r="P324" s="186">
        <f>O324*H324</f>
        <v>0</v>
      </c>
      <c r="Q324" s="186">
        <v>0.10714</v>
      </c>
      <c r="R324" s="186">
        <f>Q324*H324</f>
        <v>0.74998</v>
      </c>
      <c r="S324" s="186">
        <v>0</v>
      </c>
      <c r="T324" s="187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8" t="s">
        <v>163</v>
      </c>
      <c r="AT324" s="188" t="s">
        <v>159</v>
      </c>
      <c r="AU324" s="188" t="s">
        <v>86</v>
      </c>
      <c r="AY324" s="19" t="s">
        <v>157</v>
      </c>
      <c r="BE324" s="189">
        <f>IF(N324="základní",J324,0)</f>
        <v>0</v>
      </c>
      <c r="BF324" s="189">
        <f>IF(N324="snížená",J324,0)</f>
        <v>0</v>
      </c>
      <c r="BG324" s="189">
        <f>IF(N324="zákl. přenesená",J324,0)</f>
        <v>0</v>
      </c>
      <c r="BH324" s="189">
        <f>IF(N324="sníž. přenesená",J324,0)</f>
        <v>0</v>
      </c>
      <c r="BI324" s="189">
        <f>IF(N324="nulová",J324,0)</f>
        <v>0</v>
      </c>
      <c r="BJ324" s="19" t="s">
        <v>84</v>
      </c>
      <c r="BK324" s="189">
        <f>ROUND(I324*H324,2)</f>
        <v>0</v>
      </c>
      <c r="BL324" s="19" t="s">
        <v>163</v>
      </c>
      <c r="BM324" s="188" t="s">
        <v>2747</v>
      </c>
    </row>
    <row r="325" spans="1:47" s="2" customFormat="1" ht="10">
      <c r="A325" s="36"/>
      <c r="B325" s="37"/>
      <c r="C325" s="38"/>
      <c r="D325" s="212" t="s">
        <v>178</v>
      </c>
      <c r="E325" s="38"/>
      <c r="F325" s="213" t="s">
        <v>2748</v>
      </c>
      <c r="G325" s="38"/>
      <c r="H325" s="38"/>
      <c r="I325" s="214"/>
      <c r="J325" s="38"/>
      <c r="K325" s="38"/>
      <c r="L325" s="41"/>
      <c r="M325" s="215"/>
      <c r="N325" s="216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178</v>
      </c>
      <c r="AU325" s="19" t="s">
        <v>86</v>
      </c>
    </row>
    <row r="326" spans="2:51" s="13" customFormat="1" ht="10">
      <c r="B326" s="190"/>
      <c r="C326" s="191"/>
      <c r="D326" s="192" t="s">
        <v>165</v>
      </c>
      <c r="E326" s="193" t="s">
        <v>19</v>
      </c>
      <c r="F326" s="194" t="s">
        <v>343</v>
      </c>
      <c r="G326" s="191"/>
      <c r="H326" s="193" t="s">
        <v>19</v>
      </c>
      <c r="I326" s="195"/>
      <c r="J326" s="191"/>
      <c r="K326" s="191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165</v>
      </c>
      <c r="AU326" s="200" t="s">
        <v>86</v>
      </c>
      <c r="AV326" s="13" t="s">
        <v>84</v>
      </c>
      <c r="AW326" s="13" t="s">
        <v>37</v>
      </c>
      <c r="AX326" s="13" t="s">
        <v>76</v>
      </c>
      <c r="AY326" s="200" t="s">
        <v>157</v>
      </c>
    </row>
    <row r="327" spans="2:51" s="13" customFormat="1" ht="10">
      <c r="B327" s="190"/>
      <c r="C327" s="191"/>
      <c r="D327" s="192" t="s">
        <v>165</v>
      </c>
      <c r="E327" s="193" t="s">
        <v>19</v>
      </c>
      <c r="F327" s="194" t="s">
        <v>357</v>
      </c>
      <c r="G327" s="191"/>
      <c r="H327" s="193" t="s">
        <v>19</v>
      </c>
      <c r="I327" s="195"/>
      <c r="J327" s="191"/>
      <c r="K327" s="191"/>
      <c r="L327" s="196"/>
      <c r="M327" s="197"/>
      <c r="N327" s="198"/>
      <c r="O327" s="198"/>
      <c r="P327" s="198"/>
      <c r="Q327" s="198"/>
      <c r="R327" s="198"/>
      <c r="S327" s="198"/>
      <c r="T327" s="199"/>
      <c r="AT327" s="200" t="s">
        <v>165</v>
      </c>
      <c r="AU327" s="200" t="s">
        <v>86</v>
      </c>
      <c r="AV327" s="13" t="s">
        <v>84</v>
      </c>
      <c r="AW327" s="13" t="s">
        <v>37</v>
      </c>
      <c r="AX327" s="13" t="s">
        <v>76</v>
      </c>
      <c r="AY327" s="200" t="s">
        <v>157</v>
      </c>
    </row>
    <row r="328" spans="2:51" s="13" customFormat="1" ht="10">
      <c r="B328" s="190"/>
      <c r="C328" s="191"/>
      <c r="D328" s="192" t="s">
        <v>165</v>
      </c>
      <c r="E328" s="193" t="s">
        <v>19</v>
      </c>
      <c r="F328" s="194" t="s">
        <v>2641</v>
      </c>
      <c r="G328" s="191"/>
      <c r="H328" s="193" t="s">
        <v>19</v>
      </c>
      <c r="I328" s="195"/>
      <c r="J328" s="191"/>
      <c r="K328" s="191"/>
      <c r="L328" s="196"/>
      <c r="M328" s="197"/>
      <c r="N328" s="198"/>
      <c r="O328" s="198"/>
      <c r="P328" s="198"/>
      <c r="Q328" s="198"/>
      <c r="R328" s="198"/>
      <c r="S328" s="198"/>
      <c r="T328" s="199"/>
      <c r="AT328" s="200" t="s">
        <v>165</v>
      </c>
      <c r="AU328" s="200" t="s">
        <v>86</v>
      </c>
      <c r="AV328" s="13" t="s">
        <v>84</v>
      </c>
      <c r="AW328" s="13" t="s">
        <v>37</v>
      </c>
      <c r="AX328" s="13" t="s">
        <v>76</v>
      </c>
      <c r="AY328" s="200" t="s">
        <v>157</v>
      </c>
    </row>
    <row r="329" spans="2:51" s="13" customFormat="1" ht="10">
      <c r="B329" s="190"/>
      <c r="C329" s="191"/>
      <c r="D329" s="192" t="s">
        <v>165</v>
      </c>
      <c r="E329" s="193" t="s">
        <v>19</v>
      </c>
      <c r="F329" s="194" t="s">
        <v>2749</v>
      </c>
      <c r="G329" s="191"/>
      <c r="H329" s="193" t="s">
        <v>19</v>
      </c>
      <c r="I329" s="195"/>
      <c r="J329" s="191"/>
      <c r="K329" s="191"/>
      <c r="L329" s="196"/>
      <c r="M329" s="197"/>
      <c r="N329" s="198"/>
      <c r="O329" s="198"/>
      <c r="P329" s="198"/>
      <c r="Q329" s="198"/>
      <c r="R329" s="198"/>
      <c r="S329" s="198"/>
      <c r="T329" s="199"/>
      <c r="AT329" s="200" t="s">
        <v>165</v>
      </c>
      <c r="AU329" s="200" t="s">
        <v>86</v>
      </c>
      <c r="AV329" s="13" t="s">
        <v>84</v>
      </c>
      <c r="AW329" s="13" t="s">
        <v>37</v>
      </c>
      <c r="AX329" s="13" t="s">
        <v>76</v>
      </c>
      <c r="AY329" s="200" t="s">
        <v>157</v>
      </c>
    </row>
    <row r="330" spans="2:51" s="14" customFormat="1" ht="10">
      <c r="B330" s="201"/>
      <c r="C330" s="202"/>
      <c r="D330" s="192" t="s">
        <v>165</v>
      </c>
      <c r="E330" s="203" t="s">
        <v>19</v>
      </c>
      <c r="F330" s="204" t="s">
        <v>2750</v>
      </c>
      <c r="G330" s="202"/>
      <c r="H330" s="205">
        <v>3</v>
      </c>
      <c r="I330" s="206"/>
      <c r="J330" s="202"/>
      <c r="K330" s="202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165</v>
      </c>
      <c r="AU330" s="211" t="s">
        <v>86</v>
      </c>
      <c r="AV330" s="14" t="s">
        <v>86</v>
      </c>
      <c r="AW330" s="14" t="s">
        <v>37</v>
      </c>
      <c r="AX330" s="14" t="s">
        <v>76</v>
      </c>
      <c r="AY330" s="211" t="s">
        <v>157</v>
      </c>
    </row>
    <row r="331" spans="2:51" s="13" customFormat="1" ht="10">
      <c r="B331" s="190"/>
      <c r="C331" s="191"/>
      <c r="D331" s="192" t="s">
        <v>165</v>
      </c>
      <c r="E331" s="193" t="s">
        <v>19</v>
      </c>
      <c r="F331" s="194" t="s">
        <v>2751</v>
      </c>
      <c r="G331" s="191"/>
      <c r="H331" s="193" t="s">
        <v>19</v>
      </c>
      <c r="I331" s="195"/>
      <c r="J331" s="191"/>
      <c r="K331" s="191"/>
      <c r="L331" s="196"/>
      <c r="M331" s="197"/>
      <c r="N331" s="198"/>
      <c r="O331" s="198"/>
      <c r="P331" s="198"/>
      <c r="Q331" s="198"/>
      <c r="R331" s="198"/>
      <c r="S331" s="198"/>
      <c r="T331" s="199"/>
      <c r="AT331" s="200" t="s">
        <v>165</v>
      </c>
      <c r="AU331" s="200" t="s">
        <v>86</v>
      </c>
      <c r="AV331" s="13" t="s">
        <v>84</v>
      </c>
      <c r="AW331" s="13" t="s">
        <v>37</v>
      </c>
      <c r="AX331" s="13" t="s">
        <v>76</v>
      </c>
      <c r="AY331" s="200" t="s">
        <v>157</v>
      </c>
    </row>
    <row r="332" spans="2:51" s="14" customFormat="1" ht="10">
      <c r="B332" s="201"/>
      <c r="C332" s="202"/>
      <c r="D332" s="192" t="s">
        <v>165</v>
      </c>
      <c r="E332" s="203" t="s">
        <v>19</v>
      </c>
      <c r="F332" s="204" t="s">
        <v>2752</v>
      </c>
      <c r="G332" s="202"/>
      <c r="H332" s="205">
        <v>3</v>
      </c>
      <c r="I332" s="206"/>
      <c r="J332" s="202"/>
      <c r="K332" s="202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165</v>
      </c>
      <c r="AU332" s="211" t="s">
        <v>86</v>
      </c>
      <c r="AV332" s="14" t="s">
        <v>86</v>
      </c>
      <c r="AW332" s="14" t="s">
        <v>37</v>
      </c>
      <c r="AX332" s="14" t="s">
        <v>76</v>
      </c>
      <c r="AY332" s="211" t="s">
        <v>157</v>
      </c>
    </row>
    <row r="333" spans="2:51" s="13" customFormat="1" ht="10">
      <c r="B333" s="190"/>
      <c r="C333" s="191"/>
      <c r="D333" s="192" t="s">
        <v>165</v>
      </c>
      <c r="E333" s="193" t="s">
        <v>19</v>
      </c>
      <c r="F333" s="194" t="s">
        <v>2753</v>
      </c>
      <c r="G333" s="191"/>
      <c r="H333" s="193" t="s">
        <v>19</v>
      </c>
      <c r="I333" s="195"/>
      <c r="J333" s="191"/>
      <c r="K333" s="191"/>
      <c r="L333" s="196"/>
      <c r="M333" s="197"/>
      <c r="N333" s="198"/>
      <c r="O333" s="198"/>
      <c r="P333" s="198"/>
      <c r="Q333" s="198"/>
      <c r="R333" s="198"/>
      <c r="S333" s="198"/>
      <c r="T333" s="199"/>
      <c r="AT333" s="200" t="s">
        <v>165</v>
      </c>
      <c r="AU333" s="200" t="s">
        <v>86</v>
      </c>
      <c r="AV333" s="13" t="s">
        <v>84</v>
      </c>
      <c r="AW333" s="13" t="s">
        <v>37</v>
      </c>
      <c r="AX333" s="13" t="s">
        <v>76</v>
      </c>
      <c r="AY333" s="200" t="s">
        <v>157</v>
      </c>
    </row>
    <row r="334" spans="2:51" s="14" customFormat="1" ht="10">
      <c r="B334" s="201"/>
      <c r="C334" s="202"/>
      <c r="D334" s="192" t="s">
        <v>165</v>
      </c>
      <c r="E334" s="203" t="s">
        <v>19</v>
      </c>
      <c r="F334" s="204" t="s">
        <v>2754</v>
      </c>
      <c r="G334" s="202"/>
      <c r="H334" s="205">
        <v>1</v>
      </c>
      <c r="I334" s="206"/>
      <c r="J334" s="202"/>
      <c r="K334" s="202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165</v>
      </c>
      <c r="AU334" s="211" t="s">
        <v>86</v>
      </c>
      <c r="AV334" s="14" t="s">
        <v>86</v>
      </c>
      <c r="AW334" s="14" t="s">
        <v>37</v>
      </c>
      <c r="AX334" s="14" t="s">
        <v>76</v>
      </c>
      <c r="AY334" s="211" t="s">
        <v>157</v>
      </c>
    </row>
    <row r="335" spans="2:51" s="15" customFormat="1" ht="10">
      <c r="B335" s="217"/>
      <c r="C335" s="218"/>
      <c r="D335" s="192" t="s">
        <v>165</v>
      </c>
      <c r="E335" s="219" t="s">
        <v>19</v>
      </c>
      <c r="F335" s="220" t="s">
        <v>183</v>
      </c>
      <c r="G335" s="218"/>
      <c r="H335" s="221">
        <v>7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165</v>
      </c>
      <c r="AU335" s="227" t="s">
        <v>86</v>
      </c>
      <c r="AV335" s="15" t="s">
        <v>163</v>
      </c>
      <c r="AW335" s="15" t="s">
        <v>37</v>
      </c>
      <c r="AX335" s="15" t="s">
        <v>84</v>
      </c>
      <c r="AY335" s="227" t="s">
        <v>157</v>
      </c>
    </row>
    <row r="336" spans="1:65" s="2" customFormat="1" ht="14.4" customHeight="1">
      <c r="A336" s="36"/>
      <c r="B336" s="37"/>
      <c r="C336" s="239" t="s">
        <v>466</v>
      </c>
      <c r="D336" s="239" t="s">
        <v>311</v>
      </c>
      <c r="E336" s="240" t="s">
        <v>2755</v>
      </c>
      <c r="F336" s="241" t="s">
        <v>2756</v>
      </c>
      <c r="G336" s="242" t="s">
        <v>162</v>
      </c>
      <c r="H336" s="243">
        <v>3</v>
      </c>
      <c r="I336" s="244"/>
      <c r="J336" s="245">
        <f>ROUND(I336*H336,2)</f>
        <v>0</v>
      </c>
      <c r="K336" s="246"/>
      <c r="L336" s="247"/>
      <c r="M336" s="248" t="s">
        <v>19</v>
      </c>
      <c r="N336" s="249" t="s">
        <v>47</v>
      </c>
      <c r="O336" s="66"/>
      <c r="P336" s="186">
        <f>O336*H336</f>
        <v>0</v>
      </c>
      <c r="Q336" s="186">
        <v>4.6494</v>
      </c>
      <c r="R336" s="186">
        <f>Q336*H336</f>
        <v>13.9482</v>
      </c>
      <c r="S336" s="186">
        <v>0</v>
      </c>
      <c r="T336" s="187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8" t="s">
        <v>211</v>
      </c>
      <c r="AT336" s="188" t="s">
        <v>311</v>
      </c>
      <c r="AU336" s="188" t="s">
        <v>86</v>
      </c>
      <c r="AY336" s="19" t="s">
        <v>157</v>
      </c>
      <c r="BE336" s="189">
        <f>IF(N336="základní",J336,0)</f>
        <v>0</v>
      </c>
      <c r="BF336" s="189">
        <f>IF(N336="snížená",J336,0)</f>
        <v>0</v>
      </c>
      <c r="BG336" s="189">
        <f>IF(N336="zákl. přenesená",J336,0)</f>
        <v>0</v>
      </c>
      <c r="BH336" s="189">
        <f>IF(N336="sníž. přenesená",J336,0)</f>
        <v>0</v>
      </c>
      <c r="BI336" s="189">
        <f>IF(N336="nulová",J336,0)</f>
        <v>0</v>
      </c>
      <c r="BJ336" s="19" t="s">
        <v>84</v>
      </c>
      <c r="BK336" s="189">
        <f>ROUND(I336*H336,2)</f>
        <v>0</v>
      </c>
      <c r="BL336" s="19" t="s">
        <v>163</v>
      </c>
      <c r="BM336" s="188" t="s">
        <v>2757</v>
      </c>
    </row>
    <row r="337" spans="2:51" s="13" customFormat="1" ht="10">
      <c r="B337" s="190"/>
      <c r="C337" s="191"/>
      <c r="D337" s="192" t="s">
        <v>165</v>
      </c>
      <c r="E337" s="193" t="s">
        <v>19</v>
      </c>
      <c r="F337" s="194" t="s">
        <v>343</v>
      </c>
      <c r="G337" s="191"/>
      <c r="H337" s="193" t="s">
        <v>19</v>
      </c>
      <c r="I337" s="195"/>
      <c r="J337" s="191"/>
      <c r="K337" s="191"/>
      <c r="L337" s="196"/>
      <c r="M337" s="197"/>
      <c r="N337" s="198"/>
      <c r="O337" s="198"/>
      <c r="P337" s="198"/>
      <c r="Q337" s="198"/>
      <c r="R337" s="198"/>
      <c r="S337" s="198"/>
      <c r="T337" s="199"/>
      <c r="AT337" s="200" t="s">
        <v>165</v>
      </c>
      <c r="AU337" s="200" t="s">
        <v>86</v>
      </c>
      <c r="AV337" s="13" t="s">
        <v>84</v>
      </c>
      <c r="AW337" s="13" t="s">
        <v>37</v>
      </c>
      <c r="AX337" s="13" t="s">
        <v>76</v>
      </c>
      <c r="AY337" s="200" t="s">
        <v>157</v>
      </c>
    </row>
    <row r="338" spans="2:51" s="13" customFormat="1" ht="10">
      <c r="B338" s="190"/>
      <c r="C338" s="191"/>
      <c r="D338" s="192" t="s">
        <v>165</v>
      </c>
      <c r="E338" s="193" t="s">
        <v>19</v>
      </c>
      <c r="F338" s="194" t="s">
        <v>357</v>
      </c>
      <c r="G338" s="191"/>
      <c r="H338" s="193" t="s">
        <v>19</v>
      </c>
      <c r="I338" s="195"/>
      <c r="J338" s="191"/>
      <c r="K338" s="191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165</v>
      </c>
      <c r="AU338" s="200" t="s">
        <v>86</v>
      </c>
      <c r="AV338" s="13" t="s">
        <v>84</v>
      </c>
      <c r="AW338" s="13" t="s">
        <v>37</v>
      </c>
      <c r="AX338" s="13" t="s">
        <v>76</v>
      </c>
      <c r="AY338" s="200" t="s">
        <v>157</v>
      </c>
    </row>
    <row r="339" spans="2:51" s="13" customFormat="1" ht="10">
      <c r="B339" s="190"/>
      <c r="C339" s="191"/>
      <c r="D339" s="192" t="s">
        <v>165</v>
      </c>
      <c r="E339" s="193" t="s">
        <v>19</v>
      </c>
      <c r="F339" s="194" t="s">
        <v>2641</v>
      </c>
      <c r="G339" s="191"/>
      <c r="H339" s="193" t="s">
        <v>19</v>
      </c>
      <c r="I339" s="195"/>
      <c r="J339" s="191"/>
      <c r="K339" s="191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165</v>
      </c>
      <c r="AU339" s="200" t="s">
        <v>86</v>
      </c>
      <c r="AV339" s="13" t="s">
        <v>84</v>
      </c>
      <c r="AW339" s="13" t="s">
        <v>37</v>
      </c>
      <c r="AX339" s="13" t="s">
        <v>76</v>
      </c>
      <c r="AY339" s="200" t="s">
        <v>157</v>
      </c>
    </row>
    <row r="340" spans="2:51" s="13" customFormat="1" ht="10">
      <c r="B340" s="190"/>
      <c r="C340" s="191"/>
      <c r="D340" s="192" t="s">
        <v>165</v>
      </c>
      <c r="E340" s="193" t="s">
        <v>19</v>
      </c>
      <c r="F340" s="194" t="s">
        <v>2758</v>
      </c>
      <c r="G340" s="191"/>
      <c r="H340" s="193" t="s">
        <v>19</v>
      </c>
      <c r="I340" s="195"/>
      <c r="J340" s="191"/>
      <c r="K340" s="191"/>
      <c r="L340" s="196"/>
      <c r="M340" s="197"/>
      <c r="N340" s="198"/>
      <c r="O340" s="198"/>
      <c r="P340" s="198"/>
      <c r="Q340" s="198"/>
      <c r="R340" s="198"/>
      <c r="S340" s="198"/>
      <c r="T340" s="199"/>
      <c r="AT340" s="200" t="s">
        <v>165</v>
      </c>
      <c r="AU340" s="200" t="s">
        <v>86</v>
      </c>
      <c r="AV340" s="13" t="s">
        <v>84</v>
      </c>
      <c r="AW340" s="13" t="s">
        <v>37</v>
      </c>
      <c r="AX340" s="13" t="s">
        <v>76</v>
      </c>
      <c r="AY340" s="200" t="s">
        <v>157</v>
      </c>
    </row>
    <row r="341" spans="2:51" s="13" customFormat="1" ht="10">
      <c r="B341" s="190"/>
      <c r="C341" s="191"/>
      <c r="D341" s="192" t="s">
        <v>165</v>
      </c>
      <c r="E341" s="193" t="s">
        <v>19</v>
      </c>
      <c r="F341" s="194" t="s">
        <v>2700</v>
      </c>
      <c r="G341" s="191"/>
      <c r="H341" s="193" t="s">
        <v>19</v>
      </c>
      <c r="I341" s="195"/>
      <c r="J341" s="191"/>
      <c r="K341" s="191"/>
      <c r="L341" s="196"/>
      <c r="M341" s="197"/>
      <c r="N341" s="198"/>
      <c r="O341" s="198"/>
      <c r="P341" s="198"/>
      <c r="Q341" s="198"/>
      <c r="R341" s="198"/>
      <c r="S341" s="198"/>
      <c r="T341" s="199"/>
      <c r="AT341" s="200" t="s">
        <v>165</v>
      </c>
      <c r="AU341" s="200" t="s">
        <v>86</v>
      </c>
      <c r="AV341" s="13" t="s">
        <v>84</v>
      </c>
      <c r="AW341" s="13" t="s">
        <v>37</v>
      </c>
      <c r="AX341" s="13" t="s">
        <v>76</v>
      </c>
      <c r="AY341" s="200" t="s">
        <v>157</v>
      </c>
    </row>
    <row r="342" spans="2:51" s="13" customFormat="1" ht="10">
      <c r="B342" s="190"/>
      <c r="C342" s="191"/>
      <c r="D342" s="192" t="s">
        <v>165</v>
      </c>
      <c r="E342" s="193" t="s">
        <v>19</v>
      </c>
      <c r="F342" s="194" t="s">
        <v>2759</v>
      </c>
      <c r="G342" s="191"/>
      <c r="H342" s="193" t="s">
        <v>19</v>
      </c>
      <c r="I342" s="195"/>
      <c r="J342" s="191"/>
      <c r="K342" s="191"/>
      <c r="L342" s="196"/>
      <c r="M342" s="197"/>
      <c r="N342" s="198"/>
      <c r="O342" s="198"/>
      <c r="P342" s="198"/>
      <c r="Q342" s="198"/>
      <c r="R342" s="198"/>
      <c r="S342" s="198"/>
      <c r="T342" s="199"/>
      <c r="AT342" s="200" t="s">
        <v>165</v>
      </c>
      <c r="AU342" s="200" t="s">
        <v>86</v>
      </c>
      <c r="AV342" s="13" t="s">
        <v>84</v>
      </c>
      <c r="AW342" s="13" t="s">
        <v>37</v>
      </c>
      <c r="AX342" s="13" t="s">
        <v>76</v>
      </c>
      <c r="AY342" s="200" t="s">
        <v>157</v>
      </c>
    </row>
    <row r="343" spans="2:51" s="13" customFormat="1" ht="10">
      <c r="B343" s="190"/>
      <c r="C343" s="191"/>
      <c r="D343" s="192" t="s">
        <v>165</v>
      </c>
      <c r="E343" s="193" t="s">
        <v>19</v>
      </c>
      <c r="F343" s="194" t="s">
        <v>2760</v>
      </c>
      <c r="G343" s="191"/>
      <c r="H343" s="193" t="s">
        <v>19</v>
      </c>
      <c r="I343" s="195"/>
      <c r="J343" s="191"/>
      <c r="K343" s="191"/>
      <c r="L343" s="196"/>
      <c r="M343" s="197"/>
      <c r="N343" s="198"/>
      <c r="O343" s="198"/>
      <c r="P343" s="198"/>
      <c r="Q343" s="198"/>
      <c r="R343" s="198"/>
      <c r="S343" s="198"/>
      <c r="T343" s="199"/>
      <c r="AT343" s="200" t="s">
        <v>165</v>
      </c>
      <c r="AU343" s="200" t="s">
        <v>86</v>
      </c>
      <c r="AV343" s="13" t="s">
        <v>84</v>
      </c>
      <c r="AW343" s="13" t="s">
        <v>37</v>
      </c>
      <c r="AX343" s="13" t="s">
        <v>76</v>
      </c>
      <c r="AY343" s="200" t="s">
        <v>157</v>
      </c>
    </row>
    <row r="344" spans="2:51" s="14" customFormat="1" ht="10">
      <c r="B344" s="201"/>
      <c r="C344" s="202"/>
      <c r="D344" s="192" t="s">
        <v>165</v>
      </c>
      <c r="E344" s="203" t="s">
        <v>19</v>
      </c>
      <c r="F344" s="204" t="s">
        <v>2750</v>
      </c>
      <c r="G344" s="202"/>
      <c r="H344" s="205">
        <v>3</v>
      </c>
      <c r="I344" s="206"/>
      <c r="J344" s="202"/>
      <c r="K344" s="202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165</v>
      </c>
      <c r="AU344" s="211" t="s">
        <v>86</v>
      </c>
      <c r="AV344" s="14" t="s">
        <v>86</v>
      </c>
      <c r="AW344" s="14" t="s">
        <v>37</v>
      </c>
      <c r="AX344" s="14" t="s">
        <v>84</v>
      </c>
      <c r="AY344" s="211" t="s">
        <v>157</v>
      </c>
    </row>
    <row r="345" spans="1:65" s="2" customFormat="1" ht="14.4" customHeight="1">
      <c r="A345" s="36"/>
      <c r="B345" s="37"/>
      <c r="C345" s="239" t="s">
        <v>474</v>
      </c>
      <c r="D345" s="239" t="s">
        <v>311</v>
      </c>
      <c r="E345" s="240" t="s">
        <v>2761</v>
      </c>
      <c r="F345" s="241" t="s">
        <v>2762</v>
      </c>
      <c r="G345" s="242" t="s">
        <v>162</v>
      </c>
      <c r="H345" s="243">
        <v>3</v>
      </c>
      <c r="I345" s="244"/>
      <c r="J345" s="245">
        <f>ROUND(I345*H345,2)</f>
        <v>0</v>
      </c>
      <c r="K345" s="246"/>
      <c r="L345" s="247"/>
      <c r="M345" s="248" t="s">
        <v>19</v>
      </c>
      <c r="N345" s="249" t="s">
        <v>47</v>
      </c>
      <c r="O345" s="66"/>
      <c r="P345" s="186">
        <f>O345*H345</f>
        <v>0</v>
      </c>
      <c r="Q345" s="186">
        <v>3.969</v>
      </c>
      <c r="R345" s="186">
        <f>Q345*H345</f>
        <v>11.907</v>
      </c>
      <c r="S345" s="186">
        <v>0</v>
      </c>
      <c r="T345" s="187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8" t="s">
        <v>211</v>
      </c>
      <c r="AT345" s="188" t="s">
        <v>311</v>
      </c>
      <c r="AU345" s="188" t="s">
        <v>86</v>
      </c>
      <c r="AY345" s="19" t="s">
        <v>157</v>
      </c>
      <c r="BE345" s="189">
        <f>IF(N345="základní",J345,0)</f>
        <v>0</v>
      </c>
      <c r="BF345" s="189">
        <f>IF(N345="snížená",J345,0)</f>
        <v>0</v>
      </c>
      <c r="BG345" s="189">
        <f>IF(N345="zákl. přenesená",J345,0)</f>
        <v>0</v>
      </c>
      <c r="BH345" s="189">
        <f>IF(N345="sníž. přenesená",J345,0)</f>
        <v>0</v>
      </c>
      <c r="BI345" s="189">
        <f>IF(N345="nulová",J345,0)</f>
        <v>0</v>
      </c>
      <c r="BJ345" s="19" t="s">
        <v>84</v>
      </c>
      <c r="BK345" s="189">
        <f>ROUND(I345*H345,2)</f>
        <v>0</v>
      </c>
      <c r="BL345" s="19" t="s">
        <v>163</v>
      </c>
      <c r="BM345" s="188" t="s">
        <v>2763</v>
      </c>
    </row>
    <row r="346" spans="2:51" s="13" customFormat="1" ht="10">
      <c r="B346" s="190"/>
      <c r="C346" s="191"/>
      <c r="D346" s="192" t="s">
        <v>165</v>
      </c>
      <c r="E346" s="193" t="s">
        <v>19</v>
      </c>
      <c r="F346" s="194" t="s">
        <v>343</v>
      </c>
      <c r="G346" s="191"/>
      <c r="H346" s="193" t="s">
        <v>19</v>
      </c>
      <c r="I346" s="195"/>
      <c r="J346" s="191"/>
      <c r="K346" s="191"/>
      <c r="L346" s="196"/>
      <c r="M346" s="197"/>
      <c r="N346" s="198"/>
      <c r="O346" s="198"/>
      <c r="P346" s="198"/>
      <c r="Q346" s="198"/>
      <c r="R346" s="198"/>
      <c r="S346" s="198"/>
      <c r="T346" s="199"/>
      <c r="AT346" s="200" t="s">
        <v>165</v>
      </c>
      <c r="AU346" s="200" t="s">
        <v>86</v>
      </c>
      <c r="AV346" s="13" t="s">
        <v>84</v>
      </c>
      <c r="AW346" s="13" t="s">
        <v>37</v>
      </c>
      <c r="AX346" s="13" t="s">
        <v>76</v>
      </c>
      <c r="AY346" s="200" t="s">
        <v>157</v>
      </c>
    </row>
    <row r="347" spans="2:51" s="13" customFormat="1" ht="10">
      <c r="B347" s="190"/>
      <c r="C347" s="191"/>
      <c r="D347" s="192" t="s">
        <v>165</v>
      </c>
      <c r="E347" s="193" t="s">
        <v>19</v>
      </c>
      <c r="F347" s="194" t="s">
        <v>357</v>
      </c>
      <c r="G347" s="191"/>
      <c r="H347" s="193" t="s">
        <v>19</v>
      </c>
      <c r="I347" s="195"/>
      <c r="J347" s="191"/>
      <c r="K347" s="191"/>
      <c r="L347" s="196"/>
      <c r="M347" s="197"/>
      <c r="N347" s="198"/>
      <c r="O347" s="198"/>
      <c r="P347" s="198"/>
      <c r="Q347" s="198"/>
      <c r="R347" s="198"/>
      <c r="S347" s="198"/>
      <c r="T347" s="199"/>
      <c r="AT347" s="200" t="s">
        <v>165</v>
      </c>
      <c r="AU347" s="200" t="s">
        <v>86</v>
      </c>
      <c r="AV347" s="13" t="s">
        <v>84</v>
      </c>
      <c r="AW347" s="13" t="s">
        <v>37</v>
      </c>
      <c r="AX347" s="13" t="s">
        <v>76</v>
      </c>
      <c r="AY347" s="200" t="s">
        <v>157</v>
      </c>
    </row>
    <row r="348" spans="2:51" s="13" customFormat="1" ht="10">
      <c r="B348" s="190"/>
      <c r="C348" s="191"/>
      <c r="D348" s="192" t="s">
        <v>165</v>
      </c>
      <c r="E348" s="193" t="s">
        <v>19</v>
      </c>
      <c r="F348" s="194" t="s">
        <v>2641</v>
      </c>
      <c r="G348" s="191"/>
      <c r="H348" s="193" t="s">
        <v>19</v>
      </c>
      <c r="I348" s="195"/>
      <c r="J348" s="191"/>
      <c r="K348" s="191"/>
      <c r="L348" s="196"/>
      <c r="M348" s="197"/>
      <c r="N348" s="198"/>
      <c r="O348" s="198"/>
      <c r="P348" s="198"/>
      <c r="Q348" s="198"/>
      <c r="R348" s="198"/>
      <c r="S348" s="198"/>
      <c r="T348" s="199"/>
      <c r="AT348" s="200" t="s">
        <v>165</v>
      </c>
      <c r="AU348" s="200" t="s">
        <v>86</v>
      </c>
      <c r="AV348" s="13" t="s">
        <v>84</v>
      </c>
      <c r="AW348" s="13" t="s">
        <v>37</v>
      </c>
      <c r="AX348" s="13" t="s">
        <v>76</v>
      </c>
      <c r="AY348" s="200" t="s">
        <v>157</v>
      </c>
    </row>
    <row r="349" spans="2:51" s="13" customFormat="1" ht="10">
      <c r="B349" s="190"/>
      <c r="C349" s="191"/>
      <c r="D349" s="192" t="s">
        <v>165</v>
      </c>
      <c r="E349" s="193" t="s">
        <v>19</v>
      </c>
      <c r="F349" s="194" t="s">
        <v>2751</v>
      </c>
      <c r="G349" s="191"/>
      <c r="H349" s="193" t="s">
        <v>19</v>
      </c>
      <c r="I349" s="195"/>
      <c r="J349" s="191"/>
      <c r="K349" s="191"/>
      <c r="L349" s="196"/>
      <c r="M349" s="197"/>
      <c r="N349" s="198"/>
      <c r="O349" s="198"/>
      <c r="P349" s="198"/>
      <c r="Q349" s="198"/>
      <c r="R349" s="198"/>
      <c r="S349" s="198"/>
      <c r="T349" s="199"/>
      <c r="AT349" s="200" t="s">
        <v>165</v>
      </c>
      <c r="AU349" s="200" t="s">
        <v>86</v>
      </c>
      <c r="AV349" s="13" t="s">
        <v>84</v>
      </c>
      <c r="AW349" s="13" t="s">
        <v>37</v>
      </c>
      <c r="AX349" s="13" t="s">
        <v>76</v>
      </c>
      <c r="AY349" s="200" t="s">
        <v>157</v>
      </c>
    </row>
    <row r="350" spans="2:51" s="13" customFormat="1" ht="10">
      <c r="B350" s="190"/>
      <c r="C350" s="191"/>
      <c r="D350" s="192" t="s">
        <v>165</v>
      </c>
      <c r="E350" s="193" t="s">
        <v>19</v>
      </c>
      <c r="F350" s="194" t="s">
        <v>2700</v>
      </c>
      <c r="G350" s="191"/>
      <c r="H350" s="193" t="s">
        <v>19</v>
      </c>
      <c r="I350" s="195"/>
      <c r="J350" s="191"/>
      <c r="K350" s="191"/>
      <c r="L350" s="196"/>
      <c r="M350" s="197"/>
      <c r="N350" s="198"/>
      <c r="O350" s="198"/>
      <c r="P350" s="198"/>
      <c r="Q350" s="198"/>
      <c r="R350" s="198"/>
      <c r="S350" s="198"/>
      <c r="T350" s="199"/>
      <c r="AT350" s="200" t="s">
        <v>165</v>
      </c>
      <c r="AU350" s="200" t="s">
        <v>86</v>
      </c>
      <c r="AV350" s="13" t="s">
        <v>84</v>
      </c>
      <c r="AW350" s="13" t="s">
        <v>37</v>
      </c>
      <c r="AX350" s="13" t="s">
        <v>76</v>
      </c>
      <c r="AY350" s="200" t="s">
        <v>157</v>
      </c>
    </row>
    <row r="351" spans="2:51" s="13" customFormat="1" ht="10">
      <c r="B351" s="190"/>
      <c r="C351" s="191"/>
      <c r="D351" s="192" t="s">
        <v>165</v>
      </c>
      <c r="E351" s="193" t="s">
        <v>19</v>
      </c>
      <c r="F351" s="194" t="s">
        <v>2759</v>
      </c>
      <c r="G351" s="191"/>
      <c r="H351" s="193" t="s">
        <v>19</v>
      </c>
      <c r="I351" s="195"/>
      <c r="J351" s="191"/>
      <c r="K351" s="191"/>
      <c r="L351" s="196"/>
      <c r="M351" s="197"/>
      <c r="N351" s="198"/>
      <c r="O351" s="198"/>
      <c r="P351" s="198"/>
      <c r="Q351" s="198"/>
      <c r="R351" s="198"/>
      <c r="S351" s="198"/>
      <c r="T351" s="199"/>
      <c r="AT351" s="200" t="s">
        <v>165</v>
      </c>
      <c r="AU351" s="200" t="s">
        <v>86</v>
      </c>
      <c r="AV351" s="13" t="s">
        <v>84</v>
      </c>
      <c r="AW351" s="13" t="s">
        <v>37</v>
      </c>
      <c r="AX351" s="13" t="s">
        <v>76</v>
      </c>
      <c r="AY351" s="200" t="s">
        <v>157</v>
      </c>
    </row>
    <row r="352" spans="2:51" s="14" customFormat="1" ht="10">
      <c r="B352" s="201"/>
      <c r="C352" s="202"/>
      <c r="D352" s="192" t="s">
        <v>165</v>
      </c>
      <c r="E352" s="203" t="s">
        <v>19</v>
      </c>
      <c r="F352" s="204" t="s">
        <v>2752</v>
      </c>
      <c r="G352" s="202"/>
      <c r="H352" s="205">
        <v>3</v>
      </c>
      <c r="I352" s="206"/>
      <c r="J352" s="202"/>
      <c r="K352" s="202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165</v>
      </c>
      <c r="AU352" s="211" t="s">
        <v>86</v>
      </c>
      <c r="AV352" s="14" t="s">
        <v>86</v>
      </c>
      <c r="AW352" s="14" t="s">
        <v>37</v>
      </c>
      <c r="AX352" s="14" t="s">
        <v>84</v>
      </c>
      <c r="AY352" s="211" t="s">
        <v>157</v>
      </c>
    </row>
    <row r="353" spans="1:65" s="2" customFormat="1" ht="14.4" customHeight="1">
      <c r="A353" s="36"/>
      <c r="B353" s="37"/>
      <c r="C353" s="239" t="s">
        <v>480</v>
      </c>
      <c r="D353" s="239" t="s">
        <v>311</v>
      </c>
      <c r="E353" s="240" t="s">
        <v>2764</v>
      </c>
      <c r="F353" s="241" t="s">
        <v>2765</v>
      </c>
      <c r="G353" s="242" t="s">
        <v>162</v>
      </c>
      <c r="H353" s="243">
        <v>1</v>
      </c>
      <c r="I353" s="244"/>
      <c r="J353" s="245">
        <f>ROUND(I353*H353,2)</f>
        <v>0</v>
      </c>
      <c r="K353" s="246"/>
      <c r="L353" s="247"/>
      <c r="M353" s="248" t="s">
        <v>19</v>
      </c>
      <c r="N353" s="249" t="s">
        <v>47</v>
      </c>
      <c r="O353" s="66"/>
      <c r="P353" s="186">
        <f>O353*H353</f>
        <v>0</v>
      </c>
      <c r="Q353" s="186">
        <v>4.0824</v>
      </c>
      <c r="R353" s="186">
        <f>Q353*H353</f>
        <v>4.0824</v>
      </c>
      <c r="S353" s="186">
        <v>0</v>
      </c>
      <c r="T353" s="187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8" t="s">
        <v>211</v>
      </c>
      <c r="AT353" s="188" t="s">
        <v>311</v>
      </c>
      <c r="AU353" s="188" t="s">
        <v>86</v>
      </c>
      <c r="AY353" s="19" t="s">
        <v>157</v>
      </c>
      <c r="BE353" s="189">
        <f>IF(N353="základní",J353,0)</f>
        <v>0</v>
      </c>
      <c r="BF353" s="189">
        <f>IF(N353="snížená",J353,0)</f>
        <v>0</v>
      </c>
      <c r="BG353" s="189">
        <f>IF(N353="zákl. přenesená",J353,0)</f>
        <v>0</v>
      </c>
      <c r="BH353" s="189">
        <f>IF(N353="sníž. přenesená",J353,0)</f>
        <v>0</v>
      </c>
      <c r="BI353" s="189">
        <f>IF(N353="nulová",J353,0)</f>
        <v>0</v>
      </c>
      <c r="BJ353" s="19" t="s">
        <v>84</v>
      </c>
      <c r="BK353" s="189">
        <f>ROUND(I353*H353,2)</f>
        <v>0</v>
      </c>
      <c r="BL353" s="19" t="s">
        <v>163</v>
      </c>
      <c r="BM353" s="188" t="s">
        <v>2766</v>
      </c>
    </row>
    <row r="354" spans="2:51" s="13" customFormat="1" ht="10">
      <c r="B354" s="190"/>
      <c r="C354" s="191"/>
      <c r="D354" s="192" t="s">
        <v>165</v>
      </c>
      <c r="E354" s="193" t="s">
        <v>19</v>
      </c>
      <c r="F354" s="194" t="s">
        <v>343</v>
      </c>
      <c r="G354" s="191"/>
      <c r="H354" s="193" t="s">
        <v>19</v>
      </c>
      <c r="I354" s="195"/>
      <c r="J354" s="191"/>
      <c r="K354" s="191"/>
      <c r="L354" s="196"/>
      <c r="M354" s="197"/>
      <c r="N354" s="198"/>
      <c r="O354" s="198"/>
      <c r="P354" s="198"/>
      <c r="Q354" s="198"/>
      <c r="R354" s="198"/>
      <c r="S354" s="198"/>
      <c r="T354" s="199"/>
      <c r="AT354" s="200" t="s">
        <v>165</v>
      </c>
      <c r="AU354" s="200" t="s">
        <v>86</v>
      </c>
      <c r="AV354" s="13" t="s">
        <v>84</v>
      </c>
      <c r="AW354" s="13" t="s">
        <v>37</v>
      </c>
      <c r="AX354" s="13" t="s">
        <v>76</v>
      </c>
      <c r="AY354" s="200" t="s">
        <v>157</v>
      </c>
    </row>
    <row r="355" spans="2:51" s="13" customFormat="1" ht="10">
      <c r="B355" s="190"/>
      <c r="C355" s="191"/>
      <c r="D355" s="192" t="s">
        <v>165</v>
      </c>
      <c r="E355" s="193" t="s">
        <v>19</v>
      </c>
      <c r="F355" s="194" t="s">
        <v>357</v>
      </c>
      <c r="G355" s="191"/>
      <c r="H355" s="193" t="s">
        <v>19</v>
      </c>
      <c r="I355" s="195"/>
      <c r="J355" s="191"/>
      <c r="K355" s="191"/>
      <c r="L355" s="196"/>
      <c r="M355" s="197"/>
      <c r="N355" s="198"/>
      <c r="O355" s="198"/>
      <c r="P355" s="198"/>
      <c r="Q355" s="198"/>
      <c r="R355" s="198"/>
      <c r="S355" s="198"/>
      <c r="T355" s="199"/>
      <c r="AT355" s="200" t="s">
        <v>165</v>
      </c>
      <c r="AU355" s="200" t="s">
        <v>86</v>
      </c>
      <c r="AV355" s="13" t="s">
        <v>84</v>
      </c>
      <c r="AW355" s="13" t="s">
        <v>37</v>
      </c>
      <c r="AX355" s="13" t="s">
        <v>76</v>
      </c>
      <c r="AY355" s="200" t="s">
        <v>157</v>
      </c>
    </row>
    <row r="356" spans="2:51" s="13" customFormat="1" ht="10">
      <c r="B356" s="190"/>
      <c r="C356" s="191"/>
      <c r="D356" s="192" t="s">
        <v>165</v>
      </c>
      <c r="E356" s="193" t="s">
        <v>19</v>
      </c>
      <c r="F356" s="194" t="s">
        <v>2641</v>
      </c>
      <c r="G356" s="191"/>
      <c r="H356" s="193" t="s">
        <v>19</v>
      </c>
      <c r="I356" s="195"/>
      <c r="J356" s="191"/>
      <c r="K356" s="191"/>
      <c r="L356" s="196"/>
      <c r="M356" s="197"/>
      <c r="N356" s="198"/>
      <c r="O356" s="198"/>
      <c r="P356" s="198"/>
      <c r="Q356" s="198"/>
      <c r="R356" s="198"/>
      <c r="S356" s="198"/>
      <c r="T356" s="199"/>
      <c r="AT356" s="200" t="s">
        <v>165</v>
      </c>
      <c r="AU356" s="200" t="s">
        <v>86</v>
      </c>
      <c r="AV356" s="13" t="s">
        <v>84</v>
      </c>
      <c r="AW356" s="13" t="s">
        <v>37</v>
      </c>
      <c r="AX356" s="13" t="s">
        <v>76</v>
      </c>
      <c r="AY356" s="200" t="s">
        <v>157</v>
      </c>
    </row>
    <row r="357" spans="2:51" s="13" customFormat="1" ht="10">
      <c r="B357" s="190"/>
      <c r="C357" s="191"/>
      <c r="D357" s="192" t="s">
        <v>165</v>
      </c>
      <c r="E357" s="193" t="s">
        <v>19</v>
      </c>
      <c r="F357" s="194" t="s">
        <v>2753</v>
      </c>
      <c r="G357" s="191"/>
      <c r="H357" s="193" t="s">
        <v>19</v>
      </c>
      <c r="I357" s="195"/>
      <c r="J357" s="191"/>
      <c r="K357" s="191"/>
      <c r="L357" s="196"/>
      <c r="M357" s="197"/>
      <c r="N357" s="198"/>
      <c r="O357" s="198"/>
      <c r="P357" s="198"/>
      <c r="Q357" s="198"/>
      <c r="R357" s="198"/>
      <c r="S357" s="198"/>
      <c r="T357" s="199"/>
      <c r="AT357" s="200" t="s">
        <v>165</v>
      </c>
      <c r="AU357" s="200" t="s">
        <v>86</v>
      </c>
      <c r="AV357" s="13" t="s">
        <v>84</v>
      </c>
      <c r="AW357" s="13" t="s">
        <v>37</v>
      </c>
      <c r="AX357" s="13" t="s">
        <v>76</v>
      </c>
      <c r="AY357" s="200" t="s">
        <v>157</v>
      </c>
    </row>
    <row r="358" spans="2:51" s="13" customFormat="1" ht="10">
      <c r="B358" s="190"/>
      <c r="C358" s="191"/>
      <c r="D358" s="192" t="s">
        <v>165</v>
      </c>
      <c r="E358" s="193" t="s">
        <v>19</v>
      </c>
      <c r="F358" s="194" t="s">
        <v>2700</v>
      </c>
      <c r="G358" s="191"/>
      <c r="H358" s="193" t="s">
        <v>19</v>
      </c>
      <c r="I358" s="195"/>
      <c r="J358" s="191"/>
      <c r="K358" s="191"/>
      <c r="L358" s="196"/>
      <c r="M358" s="197"/>
      <c r="N358" s="198"/>
      <c r="O358" s="198"/>
      <c r="P358" s="198"/>
      <c r="Q358" s="198"/>
      <c r="R358" s="198"/>
      <c r="S358" s="198"/>
      <c r="T358" s="199"/>
      <c r="AT358" s="200" t="s">
        <v>165</v>
      </c>
      <c r="AU358" s="200" t="s">
        <v>86</v>
      </c>
      <c r="AV358" s="13" t="s">
        <v>84</v>
      </c>
      <c r="AW358" s="13" t="s">
        <v>37</v>
      </c>
      <c r="AX358" s="13" t="s">
        <v>76</v>
      </c>
      <c r="AY358" s="200" t="s">
        <v>157</v>
      </c>
    </row>
    <row r="359" spans="2:51" s="13" customFormat="1" ht="10">
      <c r="B359" s="190"/>
      <c r="C359" s="191"/>
      <c r="D359" s="192" t="s">
        <v>165</v>
      </c>
      <c r="E359" s="193" t="s">
        <v>19</v>
      </c>
      <c r="F359" s="194" t="s">
        <v>2759</v>
      </c>
      <c r="G359" s="191"/>
      <c r="H359" s="193" t="s">
        <v>19</v>
      </c>
      <c r="I359" s="195"/>
      <c r="J359" s="191"/>
      <c r="K359" s="191"/>
      <c r="L359" s="196"/>
      <c r="M359" s="197"/>
      <c r="N359" s="198"/>
      <c r="O359" s="198"/>
      <c r="P359" s="198"/>
      <c r="Q359" s="198"/>
      <c r="R359" s="198"/>
      <c r="S359" s="198"/>
      <c r="T359" s="199"/>
      <c r="AT359" s="200" t="s">
        <v>165</v>
      </c>
      <c r="AU359" s="200" t="s">
        <v>86</v>
      </c>
      <c r="AV359" s="13" t="s">
        <v>84</v>
      </c>
      <c r="AW359" s="13" t="s">
        <v>37</v>
      </c>
      <c r="AX359" s="13" t="s">
        <v>76</v>
      </c>
      <c r="AY359" s="200" t="s">
        <v>157</v>
      </c>
    </row>
    <row r="360" spans="2:51" s="14" customFormat="1" ht="10">
      <c r="B360" s="201"/>
      <c r="C360" s="202"/>
      <c r="D360" s="192" t="s">
        <v>165</v>
      </c>
      <c r="E360" s="203" t="s">
        <v>19</v>
      </c>
      <c r="F360" s="204" t="s">
        <v>2754</v>
      </c>
      <c r="G360" s="202"/>
      <c r="H360" s="205">
        <v>1</v>
      </c>
      <c r="I360" s="206"/>
      <c r="J360" s="202"/>
      <c r="K360" s="202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165</v>
      </c>
      <c r="AU360" s="211" t="s">
        <v>86</v>
      </c>
      <c r="AV360" s="14" t="s">
        <v>86</v>
      </c>
      <c r="AW360" s="14" t="s">
        <v>37</v>
      </c>
      <c r="AX360" s="14" t="s">
        <v>84</v>
      </c>
      <c r="AY360" s="211" t="s">
        <v>157</v>
      </c>
    </row>
    <row r="361" spans="1:65" s="2" customFormat="1" ht="30" customHeight="1">
      <c r="A361" s="36"/>
      <c r="B361" s="37"/>
      <c r="C361" s="176" t="s">
        <v>490</v>
      </c>
      <c r="D361" s="176" t="s">
        <v>159</v>
      </c>
      <c r="E361" s="177" t="s">
        <v>810</v>
      </c>
      <c r="F361" s="178" t="s">
        <v>811</v>
      </c>
      <c r="G361" s="179" t="s">
        <v>224</v>
      </c>
      <c r="H361" s="180">
        <v>45.6</v>
      </c>
      <c r="I361" s="181"/>
      <c r="J361" s="182">
        <f>ROUND(I361*H361,2)</f>
        <v>0</v>
      </c>
      <c r="K361" s="183"/>
      <c r="L361" s="41"/>
      <c r="M361" s="184" t="s">
        <v>19</v>
      </c>
      <c r="N361" s="185" t="s">
        <v>47</v>
      </c>
      <c r="O361" s="66"/>
      <c r="P361" s="186">
        <f>O361*H361</f>
        <v>0</v>
      </c>
      <c r="Q361" s="186">
        <v>0.03465</v>
      </c>
      <c r="R361" s="186">
        <f>Q361*H361</f>
        <v>1.5800400000000001</v>
      </c>
      <c r="S361" s="186">
        <v>0</v>
      </c>
      <c r="T361" s="187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8" t="s">
        <v>163</v>
      </c>
      <c r="AT361" s="188" t="s">
        <v>159</v>
      </c>
      <c r="AU361" s="188" t="s">
        <v>86</v>
      </c>
      <c r="AY361" s="19" t="s">
        <v>157</v>
      </c>
      <c r="BE361" s="189">
        <f>IF(N361="základní",J361,0)</f>
        <v>0</v>
      </c>
      <c r="BF361" s="189">
        <f>IF(N361="snížená",J361,0)</f>
        <v>0</v>
      </c>
      <c r="BG361" s="189">
        <f>IF(N361="zákl. přenesená",J361,0)</f>
        <v>0</v>
      </c>
      <c r="BH361" s="189">
        <f>IF(N361="sníž. přenesená",J361,0)</f>
        <v>0</v>
      </c>
      <c r="BI361" s="189">
        <f>IF(N361="nulová",J361,0)</f>
        <v>0</v>
      </c>
      <c r="BJ361" s="19" t="s">
        <v>84</v>
      </c>
      <c r="BK361" s="189">
        <f>ROUND(I361*H361,2)</f>
        <v>0</v>
      </c>
      <c r="BL361" s="19" t="s">
        <v>163</v>
      </c>
      <c r="BM361" s="188" t="s">
        <v>2767</v>
      </c>
    </row>
    <row r="362" spans="1:47" s="2" customFormat="1" ht="10">
      <c r="A362" s="36"/>
      <c r="B362" s="37"/>
      <c r="C362" s="38"/>
      <c r="D362" s="212" t="s">
        <v>178</v>
      </c>
      <c r="E362" s="38"/>
      <c r="F362" s="213" t="s">
        <v>813</v>
      </c>
      <c r="G362" s="38"/>
      <c r="H362" s="38"/>
      <c r="I362" s="214"/>
      <c r="J362" s="38"/>
      <c r="K362" s="38"/>
      <c r="L362" s="41"/>
      <c r="M362" s="215"/>
      <c r="N362" s="216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178</v>
      </c>
      <c r="AU362" s="19" t="s">
        <v>86</v>
      </c>
    </row>
    <row r="363" spans="2:51" s="13" customFormat="1" ht="10">
      <c r="B363" s="190"/>
      <c r="C363" s="191"/>
      <c r="D363" s="192" t="s">
        <v>165</v>
      </c>
      <c r="E363" s="193" t="s">
        <v>19</v>
      </c>
      <c r="F363" s="194" t="s">
        <v>343</v>
      </c>
      <c r="G363" s="191"/>
      <c r="H363" s="193" t="s">
        <v>19</v>
      </c>
      <c r="I363" s="195"/>
      <c r="J363" s="191"/>
      <c r="K363" s="191"/>
      <c r="L363" s="196"/>
      <c r="M363" s="197"/>
      <c r="N363" s="198"/>
      <c r="O363" s="198"/>
      <c r="P363" s="198"/>
      <c r="Q363" s="198"/>
      <c r="R363" s="198"/>
      <c r="S363" s="198"/>
      <c r="T363" s="199"/>
      <c r="AT363" s="200" t="s">
        <v>165</v>
      </c>
      <c r="AU363" s="200" t="s">
        <v>86</v>
      </c>
      <c r="AV363" s="13" t="s">
        <v>84</v>
      </c>
      <c r="AW363" s="13" t="s">
        <v>37</v>
      </c>
      <c r="AX363" s="13" t="s">
        <v>76</v>
      </c>
      <c r="AY363" s="200" t="s">
        <v>157</v>
      </c>
    </row>
    <row r="364" spans="2:51" s="13" customFormat="1" ht="10">
      <c r="B364" s="190"/>
      <c r="C364" s="191"/>
      <c r="D364" s="192" t="s">
        <v>165</v>
      </c>
      <c r="E364" s="193" t="s">
        <v>19</v>
      </c>
      <c r="F364" s="194" t="s">
        <v>357</v>
      </c>
      <c r="G364" s="191"/>
      <c r="H364" s="193" t="s">
        <v>19</v>
      </c>
      <c r="I364" s="195"/>
      <c r="J364" s="191"/>
      <c r="K364" s="191"/>
      <c r="L364" s="196"/>
      <c r="M364" s="197"/>
      <c r="N364" s="198"/>
      <c r="O364" s="198"/>
      <c r="P364" s="198"/>
      <c r="Q364" s="198"/>
      <c r="R364" s="198"/>
      <c r="S364" s="198"/>
      <c r="T364" s="199"/>
      <c r="AT364" s="200" t="s">
        <v>165</v>
      </c>
      <c r="AU364" s="200" t="s">
        <v>86</v>
      </c>
      <c r="AV364" s="13" t="s">
        <v>84</v>
      </c>
      <c r="AW364" s="13" t="s">
        <v>37</v>
      </c>
      <c r="AX364" s="13" t="s">
        <v>76</v>
      </c>
      <c r="AY364" s="200" t="s">
        <v>157</v>
      </c>
    </row>
    <row r="365" spans="2:51" s="13" customFormat="1" ht="10">
      <c r="B365" s="190"/>
      <c r="C365" s="191"/>
      <c r="D365" s="192" t="s">
        <v>165</v>
      </c>
      <c r="E365" s="193" t="s">
        <v>19</v>
      </c>
      <c r="F365" s="194" t="s">
        <v>2641</v>
      </c>
      <c r="G365" s="191"/>
      <c r="H365" s="193" t="s">
        <v>19</v>
      </c>
      <c r="I365" s="195"/>
      <c r="J365" s="191"/>
      <c r="K365" s="191"/>
      <c r="L365" s="196"/>
      <c r="M365" s="197"/>
      <c r="N365" s="198"/>
      <c r="O365" s="198"/>
      <c r="P365" s="198"/>
      <c r="Q365" s="198"/>
      <c r="R365" s="198"/>
      <c r="S365" s="198"/>
      <c r="T365" s="199"/>
      <c r="AT365" s="200" t="s">
        <v>165</v>
      </c>
      <c r="AU365" s="200" t="s">
        <v>86</v>
      </c>
      <c r="AV365" s="13" t="s">
        <v>84</v>
      </c>
      <c r="AW365" s="13" t="s">
        <v>37</v>
      </c>
      <c r="AX365" s="13" t="s">
        <v>76</v>
      </c>
      <c r="AY365" s="200" t="s">
        <v>157</v>
      </c>
    </row>
    <row r="366" spans="2:51" s="13" customFormat="1" ht="10">
      <c r="B366" s="190"/>
      <c r="C366" s="191"/>
      <c r="D366" s="192" t="s">
        <v>165</v>
      </c>
      <c r="E366" s="193" t="s">
        <v>19</v>
      </c>
      <c r="F366" s="194" t="s">
        <v>2768</v>
      </c>
      <c r="G366" s="191"/>
      <c r="H366" s="193" t="s">
        <v>19</v>
      </c>
      <c r="I366" s="195"/>
      <c r="J366" s="191"/>
      <c r="K366" s="191"/>
      <c r="L366" s="196"/>
      <c r="M366" s="197"/>
      <c r="N366" s="198"/>
      <c r="O366" s="198"/>
      <c r="P366" s="198"/>
      <c r="Q366" s="198"/>
      <c r="R366" s="198"/>
      <c r="S366" s="198"/>
      <c r="T366" s="199"/>
      <c r="AT366" s="200" t="s">
        <v>165</v>
      </c>
      <c r="AU366" s="200" t="s">
        <v>86</v>
      </c>
      <c r="AV366" s="13" t="s">
        <v>84</v>
      </c>
      <c r="AW366" s="13" t="s">
        <v>37</v>
      </c>
      <c r="AX366" s="13" t="s">
        <v>76</v>
      </c>
      <c r="AY366" s="200" t="s">
        <v>157</v>
      </c>
    </row>
    <row r="367" spans="2:51" s="14" customFormat="1" ht="10">
      <c r="B367" s="201"/>
      <c r="C367" s="202"/>
      <c r="D367" s="192" t="s">
        <v>165</v>
      </c>
      <c r="E367" s="203" t="s">
        <v>19</v>
      </c>
      <c r="F367" s="204" t="s">
        <v>2769</v>
      </c>
      <c r="G367" s="202"/>
      <c r="H367" s="205">
        <v>6.6</v>
      </c>
      <c r="I367" s="206"/>
      <c r="J367" s="202"/>
      <c r="K367" s="202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165</v>
      </c>
      <c r="AU367" s="211" t="s">
        <v>86</v>
      </c>
      <c r="AV367" s="14" t="s">
        <v>86</v>
      </c>
      <c r="AW367" s="14" t="s">
        <v>37</v>
      </c>
      <c r="AX367" s="14" t="s">
        <v>76</v>
      </c>
      <c r="AY367" s="211" t="s">
        <v>157</v>
      </c>
    </row>
    <row r="368" spans="2:51" s="13" customFormat="1" ht="10">
      <c r="B368" s="190"/>
      <c r="C368" s="191"/>
      <c r="D368" s="192" t="s">
        <v>165</v>
      </c>
      <c r="E368" s="193" t="s">
        <v>19</v>
      </c>
      <c r="F368" s="194" t="s">
        <v>2770</v>
      </c>
      <c r="G368" s="191"/>
      <c r="H368" s="193" t="s">
        <v>19</v>
      </c>
      <c r="I368" s="195"/>
      <c r="J368" s="191"/>
      <c r="K368" s="191"/>
      <c r="L368" s="196"/>
      <c r="M368" s="197"/>
      <c r="N368" s="198"/>
      <c r="O368" s="198"/>
      <c r="P368" s="198"/>
      <c r="Q368" s="198"/>
      <c r="R368" s="198"/>
      <c r="S368" s="198"/>
      <c r="T368" s="199"/>
      <c r="AT368" s="200" t="s">
        <v>165</v>
      </c>
      <c r="AU368" s="200" t="s">
        <v>86</v>
      </c>
      <c r="AV368" s="13" t="s">
        <v>84</v>
      </c>
      <c r="AW368" s="13" t="s">
        <v>37</v>
      </c>
      <c r="AX368" s="13" t="s">
        <v>76</v>
      </c>
      <c r="AY368" s="200" t="s">
        <v>157</v>
      </c>
    </row>
    <row r="369" spans="2:51" s="14" customFormat="1" ht="10">
      <c r="B369" s="201"/>
      <c r="C369" s="202"/>
      <c r="D369" s="192" t="s">
        <v>165</v>
      </c>
      <c r="E369" s="203" t="s">
        <v>19</v>
      </c>
      <c r="F369" s="204" t="s">
        <v>2771</v>
      </c>
      <c r="G369" s="202"/>
      <c r="H369" s="205">
        <v>6</v>
      </c>
      <c r="I369" s="206"/>
      <c r="J369" s="202"/>
      <c r="K369" s="202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165</v>
      </c>
      <c r="AU369" s="211" t="s">
        <v>86</v>
      </c>
      <c r="AV369" s="14" t="s">
        <v>86</v>
      </c>
      <c r="AW369" s="14" t="s">
        <v>37</v>
      </c>
      <c r="AX369" s="14" t="s">
        <v>76</v>
      </c>
      <c r="AY369" s="211" t="s">
        <v>157</v>
      </c>
    </row>
    <row r="370" spans="2:51" s="13" customFormat="1" ht="10">
      <c r="B370" s="190"/>
      <c r="C370" s="191"/>
      <c r="D370" s="192" t="s">
        <v>165</v>
      </c>
      <c r="E370" s="193" t="s">
        <v>19</v>
      </c>
      <c r="F370" s="194" t="s">
        <v>2772</v>
      </c>
      <c r="G370" s="191"/>
      <c r="H370" s="193" t="s">
        <v>19</v>
      </c>
      <c r="I370" s="195"/>
      <c r="J370" s="191"/>
      <c r="K370" s="191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165</v>
      </c>
      <c r="AU370" s="200" t="s">
        <v>86</v>
      </c>
      <c r="AV370" s="13" t="s">
        <v>84</v>
      </c>
      <c r="AW370" s="13" t="s">
        <v>37</v>
      </c>
      <c r="AX370" s="13" t="s">
        <v>76</v>
      </c>
      <c r="AY370" s="200" t="s">
        <v>157</v>
      </c>
    </row>
    <row r="371" spans="2:51" s="14" customFormat="1" ht="10">
      <c r="B371" s="201"/>
      <c r="C371" s="202"/>
      <c r="D371" s="192" t="s">
        <v>165</v>
      </c>
      <c r="E371" s="203" t="s">
        <v>19</v>
      </c>
      <c r="F371" s="204" t="s">
        <v>2773</v>
      </c>
      <c r="G371" s="202"/>
      <c r="H371" s="205">
        <v>3</v>
      </c>
      <c r="I371" s="206"/>
      <c r="J371" s="202"/>
      <c r="K371" s="202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165</v>
      </c>
      <c r="AU371" s="211" t="s">
        <v>86</v>
      </c>
      <c r="AV371" s="14" t="s">
        <v>86</v>
      </c>
      <c r="AW371" s="14" t="s">
        <v>37</v>
      </c>
      <c r="AX371" s="14" t="s">
        <v>76</v>
      </c>
      <c r="AY371" s="211" t="s">
        <v>157</v>
      </c>
    </row>
    <row r="372" spans="2:51" s="13" customFormat="1" ht="10">
      <c r="B372" s="190"/>
      <c r="C372" s="191"/>
      <c r="D372" s="192" t="s">
        <v>165</v>
      </c>
      <c r="E372" s="193" t="s">
        <v>19</v>
      </c>
      <c r="F372" s="194" t="s">
        <v>2774</v>
      </c>
      <c r="G372" s="191"/>
      <c r="H372" s="193" t="s">
        <v>19</v>
      </c>
      <c r="I372" s="195"/>
      <c r="J372" s="191"/>
      <c r="K372" s="191"/>
      <c r="L372" s="196"/>
      <c r="M372" s="197"/>
      <c r="N372" s="198"/>
      <c r="O372" s="198"/>
      <c r="P372" s="198"/>
      <c r="Q372" s="198"/>
      <c r="R372" s="198"/>
      <c r="S372" s="198"/>
      <c r="T372" s="199"/>
      <c r="AT372" s="200" t="s">
        <v>165</v>
      </c>
      <c r="AU372" s="200" t="s">
        <v>86</v>
      </c>
      <c r="AV372" s="13" t="s">
        <v>84</v>
      </c>
      <c r="AW372" s="13" t="s">
        <v>37</v>
      </c>
      <c r="AX372" s="13" t="s">
        <v>76</v>
      </c>
      <c r="AY372" s="200" t="s">
        <v>157</v>
      </c>
    </row>
    <row r="373" spans="2:51" s="14" customFormat="1" ht="10">
      <c r="B373" s="201"/>
      <c r="C373" s="202"/>
      <c r="D373" s="192" t="s">
        <v>165</v>
      </c>
      <c r="E373" s="203" t="s">
        <v>19</v>
      </c>
      <c r="F373" s="204" t="s">
        <v>2775</v>
      </c>
      <c r="G373" s="202"/>
      <c r="H373" s="205">
        <v>30</v>
      </c>
      <c r="I373" s="206"/>
      <c r="J373" s="202"/>
      <c r="K373" s="202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165</v>
      </c>
      <c r="AU373" s="211" t="s">
        <v>86</v>
      </c>
      <c r="AV373" s="14" t="s">
        <v>86</v>
      </c>
      <c r="AW373" s="14" t="s">
        <v>37</v>
      </c>
      <c r="AX373" s="14" t="s">
        <v>76</v>
      </c>
      <c r="AY373" s="211" t="s">
        <v>157</v>
      </c>
    </row>
    <row r="374" spans="2:51" s="15" customFormat="1" ht="10">
      <c r="B374" s="217"/>
      <c r="C374" s="218"/>
      <c r="D374" s="192" t="s">
        <v>165</v>
      </c>
      <c r="E374" s="219" t="s">
        <v>19</v>
      </c>
      <c r="F374" s="220" t="s">
        <v>183</v>
      </c>
      <c r="G374" s="218"/>
      <c r="H374" s="221">
        <v>45.6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165</v>
      </c>
      <c r="AU374" s="227" t="s">
        <v>86</v>
      </c>
      <c r="AV374" s="15" t="s">
        <v>163</v>
      </c>
      <c r="AW374" s="15" t="s">
        <v>37</v>
      </c>
      <c r="AX374" s="15" t="s">
        <v>84</v>
      </c>
      <c r="AY374" s="227" t="s">
        <v>157</v>
      </c>
    </row>
    <row r="375" spans="1:65" s="2" customFormat="1" ht="14.4" customHeight="1">
      <c r="A375" s="36"/>
      <c r="B375" s="37"/>
      <c r="C375" s="239" t="s">
        <v>497</v>
      </c>
      <c r="D375" s="239" t="s">
        <v>311</v>
      </c>
      <c r="E375" s="240" t="s">
        <v>2776</v>
      </c>
      <c r="F375" s="241" t="s">
        <v>2777</v>
      </c>
      <c r="G375" s="242" t="s">
        <v>162</v>
      </c>
      <c r="H375" s="243">
        <v>2</v>
      </c>
      <c r="I375" s="244"/>
      <c r="J375" s="245">
        <f>ROUND(I375*H375,2)</f>
        <v>0</v>
      </c>
      <c r="K375" s="246"/>
      <c r="L375" s="247"/>
      <c r="M375" s="248" t="s">
        <v>19</v>
      </c>
      <c r="N375" s="249" t="s">
        <v>47</v>
      </c>
      <c r="O375" s="66"/>
      <c r="P375" s="186">
        <f>O375*H375</f>
        <v>0</v>
      </c>
      <c r="Q375" s="186">
        <v>1.4256</v>
      </c>
      <c r="R375" s="186">
        <f>Q375*H375</f>
        <v>2.8512</v>
      </c>
      <c r="S375" s="186">
        <v>0</v>
      </c>
      <c r="T375" s="187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8" t="s">
        <v>211</v>
      </c>
      <c r="AT375" s="188" t="s">
        <v>311</v>
      </c>
      <c r="AU375" s="188" t="s">
        <v>86</v>
      </c>
      <c r="AY375" s="19" t="s">
        <v>157</v>
      </c>
      <c r="BE375" s="189">
        <f>IF(N375="základní",J375,0)</f>
        <v>0</v>
      </c>
      <c r="BF375" s="189">
        <f>IF(N375="snížená",J375,0)</f>
        <v>0</v>
      </c>
      <c r="BG375" s="189">
        <f>IF(N375="zákl. přenesená",J375,0)</f>
        <v>0</v>
      </c>
      <c r="BH375" s="189">
        <f>IF(N375="sníž. přenesená",J375,0)</f>
        <v>0</v>
      </c>
      <c r="BI375" s="189">
        <f>IF(N375="nulová",J375,0)</f>
        <v>0</v>
      </c>
      <c r="BJ375" s="19" t="s">
        <v>84</v>
      </c>
      <c r="BK375" s="189">
        <f>ROUND(I375*H375,2)</f>
        <v>0</v>
      </c>
      <c r="BL375" s="19" t="s">
        <v>163</v>
      </c>
      <c r="BM375" s="188" t="s">
        <v>2778</v>
      </c>
    </row>
    <row r="376" spans="2:51" s="13" customFormat="1" ht="10">
      <c r="B376" s="190"/>
      <c r="C376" s="191"/>
      <c r="D376" s="192" t="s">
        <v>165</v>
      </c>
      <c r="E376" s="193" t="s">
        <v>19</v>
      </c>
      <c r="F376" s="194" t="s">
        <v>343</v>
      </c>
      <c r="G376" s="191"/>
      <c r="H376" s="193" t="s">
        <v>19</v>
      </c>
      <c r="I376" s="195"/>
      <c r="J376" s="191"/>
      <c r="K376" s="191"/>
      <c r="L376" s="196"/>
      <c r="M376" s="197"/>
      <c r="N376" s="198"/>
      <c r="O376" s="198"/>
      <c r="P376" s="198"/>
      <c r="Q376" s="198"/>
      <c r="R376" s="198"/>
      <c r="S376" s="198"/>
      <c r="T376" s="199"/>
      <c r="AT376" s="200" t="s">
        <v>165</v>
      </c>
      <c r="AU376" s="200" t="s">
        <v>86</v>
      </c>
      <c r="AV376" s="13" t="s">
        <v>84</v>
      </c>
      <c r="AW376" s="13" t="s">
        <v>37</v>
      </c>
      <c r="AX376" s="13" t="s">
        <v>76</v>
      </c>
      <c r="AY376" s="200" t="s">
        <v>157</v>
      </c>
    </row>
    <row r="377" spans="2:51" s="13" customFormat="1" ht="10">
      <c r="B377" s="190"/>
      <c r="C377" s="191"/>
      <c r="D377" s="192" t="s">
        <v>165</v>
      </c>
      <c r="E377" s="193" t="s">
        <v>19</v>
      </c>
      <c r="F377" s="194" t="s">
        <v>357</v>
      </c>
      <c r="G377" s="191"/>
      <c r="H377" s="193" t="s">
        <v>19</v>
      </c>
      <c r="I377" s="195"/>
      <c r="J377" s="191"/>
      <c r="K377" s="191"/>
      <c r="L377" s="196"/>
      <c r="M377" s="197"/>
      <c r="N377" s="198"/>
      <c r="O377" s="198"/>
      <c r="P377" s="198"/>
      <c r="Q377" s="198"/>
      <c r="R377" s="198"/>
      <c r="S377" s="198"/>
      <c r="T377" s="199"/>
      <c r="AT377" s="200" t="s">
        <v>165</v>
      </c>
      <c r="AU377" s="200" t="s">
        <v>86</v>
      </c>
      <c r="AV377" s="13" t="s">
        <v>84</v>
      </c>
      <c r="AW377" s="13" t="s">
        <v>37</v>
      </c>
      <c r="AX377" s="13" t="s">
        <v>76</v>
      </c>
      <c r="AY377" s="200" t="s">
        <v>157</v>
      </c>
    </row>
    <row r="378" spans="2:51" s="13" customFormat="1" ht="10">
      <c r="B378" s="190"/>
      <c r="C378" s="191"/>
      <c r="D378" s="192" t="s">
        <v>165</v>
      </c>
      <c r="E378" s="193" t="s">
        <v>19</v>
      </c>
      <c r="F378" s="194" t="s">
        <v>2641</v>
      </c>
      <c r="G378" s="191"/>
      <c r="H378" s="193" t="s">
        <v>19</v>
      </c>
      <c r="I378" s="195"/>
      <c r="J378" s="191"/>
      <c r="K378" s="191"/>
      <c r="L378" s="196"/>
      <c r="M378" s="197"/>
      <c r="N378" s="198"/>
      <c r="O378" s="198"/>
      <c r="P378" s="198"/>
      <c r="Q378" s="198"/>
      <c r="R378" s="198"/>
      <c r="S378" s="198"/>
      <c r="T378" s="199"/>
      <c r="AT378" s="200" t="s">
        <v>165</v>
      </c>
      <c r="AU378" s="200" t="s">
        <v>86</v>
      </c>
      <c r="AV378" s="13" t="s">
        <v>84</v>
      </c>
      <c r="AW378" s="13" t="s">
        <v>37</v>
      </c>
      <c r="AX378" s="13" t="s">
        <v>76</v>
      </c>
      <c r="AY378" s="200" t="s">
        <v>157</v>
      </c>
    </row>
    <row r="379" spans="2:51" s="13" customFormat="1" ht="10">
      <c r="B379" s="190"/>
      <c r="C379" s="191"/>
      <c r="D379" s="192" t="s">
        <v>165</v>
      </c>
      <c r="E379" s="193" t="s">
        <v>19</v>
      </c>
      <c r="F379" s="194" t="s">
        <v>2768</v>
      </c>
      <c r="G379" s="191"/>
      <c r="H379" s="193" t="s">
        <v>19</v>
      </c>
      <c r="I379" s="195"/>
      <c r="J379" s="191"/>
      <c r="K379" s="191"/>
      <c r="L379" s="196"/>
      <c r="M379" s="197"/>
      <c r="N379" s="198"/>
      <c r="O379" s="198"/>
      <c r="P379" s="198"/>
      <c r="Q379" s="198"/>
      <c r="R379" s="198"/>
      <c r="S379" s="198"/>
      <c r="T379" s="199"/>
      <c r="AT379" s="200" t="s">
        <v>165</v>
      </c>
      <c r="AU379" s="200" t="s">
        <v>86</v>
      </c>
      <c r="AV379" s="13" t="s">
        <v>84</v>
      </c>
      <c r="AW379" s="13" t="s">
        <v>37</v>
      </c>
      <c r="AX379" s="13" t="s">
        <v>76</v>
      </c>
      <c r="AY379" s="200" t="s">
        <v>157</v>
      </c>
    </row>
    <row r="380" spans="2:51" s="13" customFormat="1" ht="10">
      <c r="B380" s="190"/>
      <c r="C380" s="191"/>
      <c r="D380" s="192" t="s">
        <v>165</v>
      </c>
      <c r="E380" s="193" t="s">
        <v>19</v>
      </c>
      <c r="F380" s="194" t="s">
        <v>2700</v>
      </c>
      <c r="G380" s="191"/>
      <c r="H380" s="193" t="s">
        <v>19</v>
      </c>
      <c r="I380" s="195"/>
      <c r="J380" s="191"/>
      <c r="K380" s="191"/>
      <c r="L380" s="196"/>
      <c r="M380" s="197"/>
      <c r="N380" s="198"/>
      <c r="O380" s="198"/>
      <c r="P380" s="198"/>
      <c r="Q380" s="198"/>
      <c r="R380" s="198"/>
      <c r="S380" s="198"/>
      <c r="T380" s="199"/>
      <c r="AT380" s="200" t="s">
        <v>165</v>
      </c>
      <c r="AU380" s="200" t="s">
        <v>86</v>
      </c>
      <c r="AV380" s="13" t="s">
        <v>84</v>
      </c>
      <c r="AW380" s="13" t="s">
        <v>37</v>
      </c>
      <c r="AX380" s="13" t="s">
        <v>76</v>
      </c>
      <c r="AY380" s="200" t="s">
        <v>157</v>
      </c>
    </row>
    <row r="381" spans="2:51" s="13" customFormat="1" ht="10">
      <c r="B381" s="190"/>
      <c r="C381" s="191"/>
      <c r="D381" s="192" t="s">
        <v>165</v>
      </c>
      <c r="E381" s="193" t="s">
        <v>19</v>
      </c>
      <c r="F381" s="194" t="s">
        <v>2759</v>
      </c>
      <c r="G381" s="191"/>
      <c r="H381" s="193" t="s">
        <v>19</v>
      </c>
      <c r="I381" s="195"/>
      <c r="J381" s="191"/>
      <c r="K381" s="191"/>
      <c r="L381" s="196"/>
      <c r="M381" s="197"/>
      <c r="N381" s="198"/>
      <c r="O381" s="198"/>
      <c r="P381" s="198"/>
      <c r="Q381" s="198"/>
      <c r="R381" s="198"/>
      <c r="S381" s="198"/>
      <c r="T381" s="199"/>
      <c r="AT381" s="200" t="s">
        <v>165</v>
      </c>
      <c r="AU381" s="200" t="s">
        <v>86</v>
      </c>
      <c r="AV381" s="13" t="s">
        <v>84</v>
      </c>
      <c r="AW381" s="13" t="s">
        <v>37</v>
      </c>
      <c r="AX381" s="13" t="s">
        <v>76</v>
      </c>
      <c r="AY381" s="200" t="s">
        <v>157</v>
      </c>
    </row>
    <row r="382" spans="2:51" s="14" customFormat="1" ht="10">
      <c r="B382" s="201"/>
      <c r="C382" s="202"/>
      <c r="D382" s="192" t="s">
        <v>165</v>
      </c>
      <c r="E382" s="203" t="s">
        <v>19</v>
      </c>
      <c r="F382" s="204" t="s">
        <v>2779</v>
      </c>
      <c r="G382" s="202"/>
      <c r="H382" s="205">
        <v>2</v>
      </c>
      <c r="I382" s="206"/>
      <c r="J382" s="202"/>
      <c r="K382" s="202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165</v>
      </c>
      <c r="AU382" s="211" t="s">
        <v>86</v>
      </c>
      <c r="AV382" s="14" t="s">
        <v>86</v>
      </c>
      <c r="AW382" s="14" t="s">
        <v>37</v>
      </c>
      <c r="AX382" s="14" t="s">
        <v>84</v>
      </c>
      <c r="AY382" s="211" t="s">
        <v>157</v>
      </c>
    </row>
    <row r="383" spans="1:65" s="2" customFormat="1" ht="14.4" customHeight="1">
      <c r="A383" s="36"/>
      <c r="B383" s="37"/>
      <c r="C383" s="239" t="s">
        <v>510</v>
      </c>
      <c r="D383" s="239" t="s">
        <v>311</v>
      </c>
      <c r="E383" s="240" t="s">
        <v>2780</v>
      </c>
      <c r="F383" s="241" t="s">
        <v>2781</v>
      </c>
      <c r="G383" s="242" t="s">
        <v>162</v>
      </c>
      <c r="H383" s="243">
        <v>2</v>
      </c>
      <c r="I383" s="244"/>
      <c r="J383" s="245">
        <f>ROUND(I383*H383,2)</f>
        <v>0</v>
      </c>
      <c r="K383" s="246"/>
      <c r="L383" s="247"/>
      <c r="M383" s="248" t="s">
        <v>19</v>
      </c>
      <c r="N383" s="249" t="s">
        <v>47</v>
      </c>
      <c r="O383" s="66"/>
      <c r="P383" s="186">
        <f>O383*H383</f>
        <v>0</v>
      </c>
      <c r="Q383" s="186">
        <v>1.296</v>
      </c>
      <c r="R383" s="186">
        <f>Q383*H383</f>
        <v>2.592</v>
      </c>
      <c r="S383" s="186">
        <v>0</v>
      </c>
      <c r="T383" s="187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8" t="s">
        <v>211</v>
      </c>
      <c r="AT383" s="188" t="s">
        <v>311</v>
      </c>
      <c r="AU383" s="188" t="s">
        <v>86</v>
      </c>
      <c r="AY383" s="19" t="s">
        <v>157</v>
      </c>
      <c r="BE383" s="189">
        <f>IF(N383="základní",J383,0)</f>
        <v>0</v>
      </c>
      <c r="BF383" s="189">
        <f>IF(N383="snížená",J383,0)</f>
        <v>0</v>
      </c>
      <c r="BG383" s="189">
        <f>IF(N383="zákl. přenesená",J383,0)</f>
        <v>0</v>
      </c>
      <c r="BH383" s="189">
        <f>IF(N383="sníž. přenesená",J383,0)</f>
        <v>0</v>
      </c>
      <c r="BI383" s="189">
        <f>IF(N383="nulová",J383,0)</f>
        <v>0</v>
      </c>
      <c r="BJ383" s="19" t="s">
        <v>84</v>
      </c>
      <c r="BK383" s="189">
        <f>ROUND(I383*H383,2)</f>
        <v>0</v>
      </c>
      <c r="BL383" s="19" t="s">
        <v>163</v>
      </c>
      <c r="BM383" s="188" t="s">
        <v>2782</v>
      </c>
    </row>
    <row r="384" spans="2:51" s="13" customFormat="1" ht="10">
      <c r="B384" s="190"/>
      <c r="C384" s="191"/>
      <c r="D384" s="192" t="s">
        <v>165</v>
      </c>
      <c r="E384" s="193" t="s">
        <v>19</v>
      </c>
      <c r="F384" s="194" t="s">
        <v>343</v>
      </c>
      <c r="G384" s="191"/>
      <c r="H384" s="193" t="s">
        <v>19</v>
      </c>
      <c r="I384" s="195"/>
      <c r="J384" s="191"/>
      <c r="K384" s="191"/>
      <c r="L384" s="196"/>
      <c r="M384" s="197"/>
      <c r="N384" s="198"/>
      <c r="O384" s="198"/>
      <c r="P384" s="198"/>
      <c r="Q384" s="198"/>
      <c r="R384" s="198"/>
      <c r="S384" s="198"/>
      <c r="T384" s="199"/>
      <c r="AT384" s="200" t="s">
        <v>165</v>
      </c>
      <c r="AU384" s="200" t="s">
        <v>86</v>
      </c>
      <c r="AV384" s="13" t="s">
        <v>84</v>
      </c>
      <c r="AW384" s="13" t="s">
        <v>37</v>
      </c>
      <c r="AX384" s="13" t="s">
        <v>76</v>
      </c>
      <c r="AY384" s="200" t="s">
        <v>157</v>
      </c>
    </row>
    <row r="385" spans="2:51" s="13" customFormat="1" ht="10">
      <c r="B385" s="190"/>
      <c r="C385" s="191"/>
      <c r="D385" s="192" t="s">
        <v>165</v>
      </c>
      <c r="E385" s="193" t="s">
        <v>19</v>
      </c>
      <c r="F385" s="194" t="s">
        <v>357</v>
      </c>
      <c r="G385" s="191"/>
      <c r="H385" s="193" t="s">
        <v>19</v>
      </c>
      <c r="I385" s="195"/>
      <c r="J385" s="191"/>
      <c r="K385" s="191"/>
      <c r="L385" s="196"/>
      <c r="M385" s="197"/>
      <c r="N385" s="198"/>
      <c r="O385" s="198"/>
      <c r="P385" s="198"/>
      <c r="Q385" s="198"/>
      <c r="R385" s="198"/>
      <c r="S385" s="198"/>
      <c r="T385" s="199"/>
      <c r="AT385" s="200" t="s">
        <v>165</v>
      </c>
      <c r="AU385" s="200" t="s">
        <v>86</v>
      </c>
      <c r="AV385" s="13" t="s">
        <v>84</v>
      </c>
      <c r="AW385" s="13" t="s">
        <v>37</v>
      </c>
      <c r="AX385" s="13" t="s">
        <v>76</v>
      </c>
      <c r="AY385" s="200" t="s">
        <v>157</v>
      </c>
    </row>
    <row r="386" spans="2:51" s="13" customFormat="1" ht="10">
      <c r="B386" s="190"/>
      <c r="C386" s="191"/>
      <c r="D386" s="192" t="s">
        <v>165</v>
      </c>
      <c r="E386" s="193" t="s">
        <v>19</v>
      </c>
      <c r="F386" s="194" t="s">
        <v>2641</v>
      </c>
      <c r="G386" s="191"/>
      <c r="H386" s="193" t="s">
        <v>19</v>
      </c>
      <c r="I386" s="195"/>
      <c r="J386" s="191"/>
      <c r="K386" s="191"/>
      <c r="L386" s="196"/>
      <c r="M386" s="197"/>
      <c r="N386" s="198"/>
      <c r="O386" s="198"/>
      <c r="P386" s="198"/>
      <c r="Q386" s="198"/>
      <c r="R386" s="198"/>
      <c r="S386" s="198"/>
      <c r="T386" s="199"/>
      <c r="AT386" s="200" t="s">
        <v>165</v>
      </c>
      <c r="AU386" s="200" t="s">
        <v>86</v>
      </c>
      <c r="AV386" s="13" t="s">
        <v>84</v>
      </c>
      <c r="AW386" s="13" t="s">
        <v>37</v>
      </c>
      <c r="AX386" s="13" t="s">
        <v>76</v>
      </c>
      <c r="AY386" s="200" t="s">
        <v>157</v>
      </c>
    </row>
    <row r="387" spans="2:51" s="13" customFormat="1" ht="10">
      <c r="B387" s="190"/>
      <c r="C387" s="191"/>
      <c r="D387" s="192" t="s">
        <v>165</v>
      </c>
      <c r="E387" s="193" t="s">
        <v>19</v>
      </c>
      <c r="F387" s="194" t="s">
        <v>2770</v>
      </c>
      <c r="G387" s="191"/>
      <c r="H387" s="193" t="s">
        <v>19</v>
      </c>
      <c r="I387" s="195"/>
      <c r="J387" s="191"/>
      <c r="K387" s="191"/>
      <c r="L387" s="196"/>
      <c r="M387" s="197"/>
      <c r="N387" s="198"/>
      <c r="O387" s="198"/>
      <c r="P387" s="198"/>
      <c r="Q387" s="198"/>
      <c r="R387" s="198"/>
      <c r="S387" s="198"/>
      <c r="T387" s="199"/>
      <c r="AT387" s="200" t="s">
        <v>165</v>
      </c>
      <c r="AU387" s="200" t="s">
        <v>86</v>
      </c>
      <c r="AV387" s="13" t="s">
        <v>84</v>
      </c>
      <c r="AW387" s="13" t="s">
        <v>37</v>
      </c>
      <c r="AX387" s="13" t="s">
        <v>76</v>
      </c>
      <c r="AY387" s="200" t="s">
        <v>157</v>
      </c>
    </row>
    <row r="388" spans="2:51" s="13" customFormat="1" ht="10">
      <c r="B388" s="190"/>
      <c r="C388" s="191"/>
      <c r="D388" s="192" t="s">
        <v>165</v>
      </c>
      <c r="E388" s="193" t="s">
        <v>19</v>
      </c>
      <c r="F388" s="194" t="s">
        <v>2700</v>
      </c>
      <c r="G388" s="191"/>
      <c r="H388" s="193" t="s">
        <v>19</v>
      </c>
      <c r="I388" s="195"/>
      <c r="J388" s="191"/>
      <c r="K388" s="191"/>
      <c r="L388" s="196"/>
      <c r="M388" s="197"/>
      <c r="N388" s="198"/>
      <c r="O388" s="198"/>
      <c r="P388" s="198"/>
      <c r="Q388" s="198"/>
      <c r="R388" s="198"/>
      <c r="S388" s="198"/>
      <c r="T388" s="199"/>
      <c r="AT388" s="200" t="s">
        <v>165</v>
      </c>
      <c r="AU388" s="200" t="s">
        <v>86</v>
      </c>
      <c r="AV388" s="13" t="s">
        <v>84</v>
      </c>
      <c r="AW388" s="13" t="s">
        <v>37</v>
      </c>
      <c r="AX388" s="13" t="s">
        <v>76</v>
      </c>
      <c r="AY388" s="200" t="s">
        <v>157</v>
      </c>
    </row>
    <row r="389" spans="2:51" s="13" customFormat="1" ht="10">
      <c r="B389" s="190"/>
      <c r="C389" s="191"/>
      <c r="D389" s="192" t="s">
        <v>165</v>
      </c>
      <c r="E389" s="193" t="s">
        <v>19</v>
      </c>
      <c r="F389" s="194" t="s">
        <v>2759</v>
      </c>
      <c r="G389" s="191"/>
      <c r="H389" s="193" t="s">
        <v>19</v>
      </c>
      <c r="I389" s="195"/>
      <c r="J389" s="191"/>
      <c r="K389" s="191"/>
      <c r="L389" s="196"/>
      <c r="M389" s="197"/>
      <c r="N389" s="198"/>
      <c r="O389" s="198"/>
      <c r="P389" s="198"/>
      <c r="Q389" s="198"/>
      <c r="R389" s="198"/>
      <c r="S389" s="198"/>
      <c r="T389" s="199"/>
      <c r="AT389" s="200" t="s">
        <v>165</v>
      </c>
      <c r="AU389" s="200" t="s">
        <v>86</v>
      </c>
      <c r="AV389" s="13" t="s">
        <v>84</v>
      </c>
      <c r="AW389" s="13" t="s">
        <v>37</v>
      </c>
      <c r="AX389" s="13" t="s">
        <v>76</v>
      </c>
      <c r="AY389" s="200" t="s">
        <v>157</v>
      </c>
    </row>
    <row r="390" spans="2:51" s="13" customFormat="1" ht="10">
      <c r="B390" s="190"/>
      <c r="C390" s="191"/>
      <c r="D390" s="192" t="s">
        <v>165</v>
      </c>
      <c r="E390" s="193" t="s">
        <v>19</v>
      </c>
      <c r="F390" s="194" t="s">
        <v>2783</v>
      </c>
      <c r="G390" s="191"/>
      <c r="H390" s="193" t="s">
        <v>19</v>
      </c>
      <c r="I390" s="195"/>
      <c r="J390" s="191"/>
      <c r="K390" s="191"/>
      <c r="L390" s="196"/>
      <c r="M390" s="197"/>
      <c r="N390" s="198"/>
      <c r="O390" s="198"/>
      <c r="P390" s="198"/>
      <c r="Q390" s="198"/>
      <c r="R390" s="198"/>
      <c r="S390" s="198"/>
      <c r="T390" s="199"/>
      <c r="AT390" s="200" t="s">
        <v>165</v>
      </c>
      <c r="AU390" s="200" t="s">
        <v>86</v>
      </c>
      <c r="AV390" s="13" t="s">
        <v>84</v>
      </c>
      <c r="AW390" s="13" t="s">
        <v>37</v>
      </c>
      <c r="AX390" s="13" t="s">
        <v>76</v>
      </c>
      <c r="AY390" s="200" t="s">
        <v>157</v>
      </c>
    </row>
    <row r="391" spans="2:51" s="14" customFormat="1" ht="10">
      <c r="B391" s="201"/>
      <c r="C391" s="202"/>
      <c r="D391" s="192" t="s">
        <v>165</v>
      </c>
      <c r="E391" s="203" t="s">
        <v>19</v>
      </c>
      <c r="F391" s="204" t="s">
        <v>2784</v>
      </c>
      <c r="G391" s="202"/>
      <c r="H391" s="205">
        <v>2</v>
      </c>
      <c r="I391" s="206"/>
      <c r="J391" s="202"/>
      <c r="K391" s="202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165</v>
      </c>
      <c r="AU391" s="211" t="s">
        <v>86</v>
      </c>
      <c r="AV391" s="14" t="s">
        <v>86</v>
      </c>
      <c r="AW391" s="14" t="s">
        <v>37</v>
      </c>
      <c r="AX391" s="14" t="s">
        <v>84</v>
      </c>
      <c r="AY391" s="211" t="s">
        <v>157</v>
      </c>
    </row>
    <row r="392" spans="1:65" s="2" customFormat="1" ht="14.4" customHeight="1">
      <c r="A392" s="36"/>
      <c r="B392" s="37"/>
      <c r="C392" s="239" t="s">
        <v>516</v>
      </c>
      <c r="D392" s="239" t="s">
        <v>311</v>
      </c>
      <c r="E392" s="240" t="s">
        <v>2785</v>
      </c>
      <c r="F392" s="241" t="s">
        <v>2786</v>
      </c>
      <c r="G392" s="242" t="s">
        <v>162</v>
      </c>
      <c r="H392" s="243">
        <v>1</v>
      </c>
      <c r="I392" s="244"/>
      <c r="J392" s="245">
        <f>ROUND(I392*H392,2)</f>
        <v>0</v>
      </c>
      <c r="K392" s="246"/>
      <c r="L392" s="247"/>
      <c r="M392" s="248" t="s">
        <v>19</v>
      </c>
      <c r="N392" s="249" t="s">
        <v>47</v>
      </c>
      <c r="O392" s="66"/>
      <c r="P392" s="186">
        <f>O392*H392</f>
        <v>0</v>
      </c>
      <c r="Q392" s="186">
        <v>1.728</v>
      </c>
      <c r="R392" s="186">
        <f>Q392*H392</f>
        <v>1.728</v>
      </c>
      <c r="S392" s="186">
        <v>0</v>
      </c>
      <c r="T392" s="187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8" t="s">
        <v>211</v>
      </c>
      <c r="AT392" s="188" t="s">
        <v>311</v>
      </c>
      <c r="AU392" s="188" t="s">
        <v>86</v>
      </c>
      <c r="AY392" s="19" t="s">
        <v>157</v>
      </c>
      <c r="BE392" s="189">
        <f>IF(N392="základní",J392,0)</f>
        <v>0</v>
      </c>
      <c r="BF392" s="189">
        <f>IF(N392="snížená",J392,0)</f>
        <v>0</v>
      </c>
      <c r="BG392" s="189">
        <f>IF(N392="zákl. přenesená",J392,0)</f>
        <v>0</v>
      </c>
      <c r="BH392" s="189">
        <f>IF(N392="sníž. přenesená",J392,0)</f>
        <v>0</v>
      </c>
      <c r="BI392" s="189">
        <f>IF(N392="nulová",J392,0)</f>
        <v>0</v>
      </c>
      <c r="BJ392" s="19" t="s">
        <v>84</v>
      </c>
      <c r="BK392" s="189">
        <f>ROUND(I392*H392,2)</f>
        <v>0</v>
      </c>
      <c r="BL392" s="19" t="s">
        <v>163</v>
      </c>
      <c r="BM392" s="188" t="s">
        <v>2787</v>
      </c>
    </row>
    <row r="393" spans="2:51" s="13" customFormat="1" ht="10">
      <c r="B393" s="190"/>
      <c r="C393" s="191"/>
      <c r="D393" s="192" t="s">
        <v>165</v>
      </c>
      <c r="E393" s="193" t="s">
        <v>19</v>
      </c>
      <c r="F393" s="194" t="s">
        <v>343</v>
      </c>
      <c r="G393" s="191"/>
      <c r="H393" s="193" t="s">
        <v>19</v>
      </c>
      <c r="I393" s="195"/>
      <c r="J393" s="191"/>
      <c r="K393" s="191"/>
      <c r="L393" s="196"/>
      <c r="M393" s="197"/>
      <c r="N393" s="198"/>
      <c r="O393" s="198"/>
      <c r="P393" s="198"/>
      <c r="Q393" s="198"/>
      <c r="R393" s="198"/>
      <c r="S393" s="198"/>
      <c r="T393" s="199"/>
      <c r="AT393" s="200" t="s">
        <v>165</v>
      </c>
      <c r="AU393" s="200" t="s">
        <v>86</v>
      </c>
      <c r="AV393" s="13" t="s">
        <v>84</v>
      </c>
      <c r="AW393" s="13" t="s">
        <v>37</v>
      </c>
      <c r="AX393" s="13" t="s">
        <v>76</v>
      </c>
      <c r="AY393" s="200" t="s">
        <v>157</v>
      </c>
    </row>
    <row r="394" spans="2:51" s="13" customFormat="1" ht="10">
      <c r="B394" s="190"/>
      <c r="C394" s="191"/>
      <c r="D394" s="192" t="s">
        <v>165</v>
      </c>
      <c r="E394" s="193" t="s">
        <v>19</v>
      </c>
      <c r="F394" s="194" t="s">
        <v>357</v>
      </c>
      <c r="G394" s="191"/>
      <c r="H394" s="193" t="s">
        <v>19</v>
      </c>
      <c r="I394" s="195"/>
      <c r="J394" s="191"/>
      <c r="K394" s="191"/>
      <c r="L394" s="196"/>
      <c r="M394" s="197"/>
      <c r="N394" s="198"/>
      <c r="O394" s="198"/>
      <c r="P394" s="198"/>
      <c r="Q394" s="198"/>
      <c r="R394" s="198"/>
      <c r="S394" s="198"/>
      <c r="T394" s="199"/>
      <c r="AT394" s="200" t="s">
        <v>165</v>
      </c>
      <c r="AU394" s="200" t="s">
        <v>86</v>
      </c>
      <c r="AV394" s="13" t="s">
        <v>84</v>
      </c>
      <c r="AW394" s="13" t="s">
        <v>37</v>
      </c>
      <c r="AX394" s="13" t="s">
        <v>76</v>
      </c>
      <c r="AY394" s="200" t="s">
        <v>157</v>
      </c>
    </row>
    <row r="395" spans="2:51" s="13" customFormat="1" ht="10">
      <c r="B395" s="190"/>
      <c r="C395" s="191"/>
      <c r="D395" s="192" t="s">
        <v>165</v>
      </c>
      <c r="E395" s="193" t="s">
        <v>19</v>
      </c>
      <c r="F395" s="194" t="s">
        <v>2641</v>
      </c>
      <c r="G395" s="191"/>
      <c r="H395" s="193" t="s">
        <v>19</v>
      </c>
      <c r="I395" s="195"/>
      <c r="J395" s="191"/>
      <c r="K395" s="191"/>
      <c r="L395" s="196"/>
      <c r="M395" s="197"/>
      <c r="N395" s="198"/>
      <c r="O395" s="198"/>
      <c r="P395" s="198"/>
      <c r="Q395" s="198"/>
      <c r="R395" s="198"/>
      <c r="S395" s="198"/>
      <c r="T395" s="199"/>
      <c r="AT395" s="200" t="s">
        <v>165</v>
      </c>
      <c r="AU395" s="200" t="s">
        <v>86</v>
      </c>
      <c r="AV395" s="13" t="s">
        <v>84</v>
      </c>
      <c r="AW395" s="13" t="s">
        <v>37</v>
      </c>
      <c r="AX395" s="13" t="s">
        <v>76</v>
      </c>
      <c r="AY395" s="200" t="s">
        <v>157</v>
      </c>
    </row>
    <row r="396" spans="2:51" s="13" customFormat="1" ht="10">
      <c r="B396" s="190"/>
      <c r="C396" s="191"/>
      <c r="D396" s="192" t="s">
        <v>165</v>
      </c>
      <c r="E396" s="193" t="s">
        <v>19</v>
      </c>
      <c r="F396" s="194" t="s">
        <v>2772</v>
      </c>
      <c r="G396" s="191"/>
      <c r="H396" s="193" t="s">
        <v>19</v>
      </c>
      <c r="I396" s="195"/>
      <c r="J396" s="191"/>
      <c r="K396" s="191"/>
      <c r="L396" s="196"/>
      <c r="M396" s="197"/>
      <c r="N396" s="198"/>
      <c r="O396" s="198"/>
      <c r="P396" s="198"/>
      <c r="Q396" s="198"/>
      <c r="R396" s="198"/>
      <c r="S396" s="198"/>
      <c r="T396" s="199"/>
      <c r="AT396" s="200" t="s">
        <v>165</v>
      </c>
      <c r="AU396" s="200" t="s">
        <v>86</v>
      </c>
      <c r="AV396" s="13" t="s">
        <v>84</v>
      </c>
      <c r="AW396" s="13" t="s">
        <v>37</v>
      </c>
      <c r="AX396" s="13" t="s">
        <v>76</v>
      </c>
      <c r="AY396" s="200" t="s">
        <v>157</v>
      </c>
    </row>
    <row r="397" spans="2:51" s="13" customFormat="1" ht="10">
      <c r="B397" s="190"/>
      <c r="C397" s="191"/>
      <c r="D397" s="192" t="s">
        <v>165</v>
      </c>
      <c r="E397" s="193" t="s">
        <v>19</v>
      </c>
      <c r="F397" s="194" t="s">
        <v>2700</v>
      </c>
      <c r="G397" s="191"/>
      <c r="H397" s="193" t="s">
        <v>19</v>
      </c>
      <c r="I397" s="195"/>
      <c r="J397" s="191"/>
      <c r="K397" s="191"/>
      <c r="L397" s="196"/>
      <c r="M397" s="197"/>
      <c r="N397" s="198"/>
      <c r="O397" s="198"/>
      <c r="P397" s="198"/>
      <c r="Q397" s="198"/>
      <c r="R397" s="198"/>
      <c r="S397" s="198"/>
      <c r="T397" s="199"/>
      <c r="AT397" s="200" t="s">
        <v>165</v>
      </c>
      <c r="AU397" s="200" t="s">
        <v>86</v>
      </c>
      <c r="AV397" s="13" t="s">
        <v>84</v>
      </c>
      <c r="AW397" s="13" t="s">
        <v>37</v>
      </c>
      <c r="AX397" s="13" t="s">
        <v>76</v>
      </c>
      <c r="AY397" s="200" t="s">
        <v>157</v>
      </c>
    </row>
    <row r="398" spans="2:51" s="13" customFormat="1" ht="10">
      <c r="B398" s="190"/>
      <c r="C398" s="191"/>
      <c r="D398" s="192" t="s">
        <v>165</v>
      </c>
      <c r="E398" s="193" t="s">
        <v>19</v>
      </c>
      <c r="F398" s="194" t="s">
        <v>2759</v>
      </c>
      <c r="G398" s="191"/>
      <c r="H398" s="193" t="s">
        <v>19</v>
      </c>
      <c r="I398" s="195"/>
      <c r="J398" s="191"/>
      <c r="K398" s="191"/>
      <c r="L398" s="196"/>
      <c r="M398" s="197"/>
      <c r="N398" s="198"/>
      <c r="O398" s="198"/>
      <c r="P398" s="198"/>
      <c r="Q398" s="198"/>
      <c r="R398" s="198"/>
      <c r="S398" s="198"/>
      <c r="T398" s="199"/>
      <c r="AT398" s="200" t="s">
        <v>165</v>
      </c>
      <c r="AU398" s="200" t="s">
        <v>86</v>
      </c>
      <c r="AV398" s="13" t="s">
        <v>84</v>
      </c>
      <c r="AW398" s="13" t="s">
        <v>37</v>
      </c>
      <c r="AX398" s="13" t="s">
        <v>76</v>
      </c>
      <c r="AY398" s="200" t="s">
        <v>157</v>
      </c>
    </row>
    <row r="399" spans="2:51" s="13" customFormat="1" ht="10">
      <c r="B399" s="190"/>
      <c r="C399" s="191"/>
      <c r="D399" s="192" t="s">
        <v>165</v>
      </c>
      <c r="E399" s="193" t="s">
        <v>19</v>
      </c>
      <c r="F399" s="194" t="s">
        <v>2783</v>
      </c>
      <c r="G399" s="191"/>
      <c r="H399" s="193" t="s">
        <v>19</v>
      </c>
      <c r="I399" s="195"/>
      <c r="J399" s="191"/>
      <c r="K399" s="191"/>
      <c r="L399" s="196"/>
      <c r="M399" s="197"/>
      <c r="N399" s="198"/>
      <c r="O399" s="198"/>
      <c r="P399" s="198"/>
      <c r="Q399" s="198"/>
      <c r="R399" s="198"/>
      <c r="S399" s="198"/>
      <c r="T399" s="199"/>
      <c r="AT399" s="200" t="s">
        <v>165</v>
      </c>
      <c r="AU399" s="200" t="s">
        <v>86</v>
      </c>
      <c r="AV399" s="13" t="s">
        <v>84</v>
      </c>
      <c r="AW399" s="13" t="s">
        <v>37</v>
      </c>
      <c r="AX399" s="13" t="s">
        <v>76</v>
      </c>
      <c r="AY399" s="200" t="s">
        <v>157</v>
      </c>
    </row>
    <row r="400" spans="2:51" s="14" customFormat="1" ht="10">
      <c r="B400" s="201"/>
      <c r="C400" s="202"/>
      <c r="D400" s="192" t="s">
        <v>165</v>
      </c>
      <c r="E400" s="203" t="s">
        <v>19</v>
      </c>
      <c r="F400" s="204" t="s">
        <v>2788</v>
      </c>
      <c r="G400" s="202"/>
      <c r="H400" s="205">
        <v>1</v>
      </c>
      <c r="I400" s="206"/>
      <c r="J400" s="202"/>
      <c r="K400" s="202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165</v>
      </c>
      <c r="AU400" s="211" t="s">
        <v>86</v>
      </c>
      <c r="AV400" s="14" t="s">
        <v>86</v>
      </c>
      <c r="AW400" s="14" t="s">
        <v>37</v>
      </c>
      <c r="AX400" s="14" t="s">
        <v>84</v>
      </c>
      <c r="AY400" s="211" t="s">
        <v>157</v>
      </c>
    </row>
    <row r="401" spans="1:65" s="2" customFormat="1" ht="14.4" customHeight="1">
      <c r="A401" s="36"/>
      <c r="B401" s="37"/>
      <c r="C401" s="239" t="s">
        <v>528</v>
      </c>
      <c r="D401" s="239" t="s">
        <v>311</v>
      </c>
      <c r="E401" s="240" t="s">
        <v>823</v>
      </c>
      <c r="F401" s="241" t="s">
        <v>824</v>
      </c>
      <c r="G401" s="242" t="s">
        <v>162</v>
      </c>
      <c r="H401" s="243">
        <v>30</v>
      </c>
      <c r="I401" s="244"/>
      <c r="J401" s="245">
        <f>ROUND(I401*H401,2)</f>
        <v>0</v>
      </c>
      <c r="K401" s="246"/>
      <c r="L401" s="247"/>
      <c r="M401" s="248" t="s">
        <v>19</v>
      </c>
      <c r="N401" s="249" t="s">
        <v>47</v>
      </c>
      <c r="O401" s="66"/>
      <c r="P401" s="186">
        <f>O401*H401</f>
        <v>0</v>
      </c>
      <c r="Q401" s="186">
        <v>0.12</v>
      </c>
      <c r="R401" s="186">
        <f>Q401*H401</f>
        <v>3.5999999999999996</v>
      </c>
      <c r="S401" s="186">
        <v>0</v>
      </c>
      <c r="T401" s="187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8" t="s">
        <v>211</v>
      </c>
      <c r="AT401" s="188" t="s">
        <v>311</v>
      </c>
      <c r="AU401" s="188" t="s">
        <v>86</v>
      </c>
      <c r="AY401" s="19" t="s">
        <v>157</v>
      </c>
      <c r="BE401" s="189">
        <f>IF(N401="základní",J401,0)</f>
        <v>0</v>
      </c>
      <c r="BF401" s="189">
        <f>IF(N401="snížená",J401,0)</f>
        <v>0</v>
      </c>
      <c r="BG401" s="189">
        <f>IF(N401="zákl. přenesená",J401,0)</f>
        <v>0</v>
      </c>
      <c r="BH401" s="189">
        <f>IF(N401="sníž. přenesená",J401,0)</f>
        <v>0</v>
      </c>
      <c r="BI401" s="189">
        <f>IF(N401="nulová",J401,0)</f>
        <v>0</v>
      </c>
      <c r="BJ401" s="19" t="s">
        <v>84</v>
      </c>
      <c r="BK401" s="189">
        <f>ROUND(I401*H401,2)</f>
        <v>0</v>
      </c>
      <c r="BL401" s="19" t="s">
        <v>163</v>
      </c>
      <c r="BM401" s="188" t="s">
        <v>2789</v>
      </c>
    </row>
    <row r="402" spans="1:47" s="2" customFormat="1" ht="10">
      <c r="A402" s="36"/>
      <c r="B402" s="37"/>
      <c r="C402" s="38"/>
      <c r="D402" s="212" t="s">
        <v>178</v>
      </c>
      <c r="E402" s="38"/>
      <c r="F402" s="213" t="s">
        <v>826</v>
      </c>
      <c r="G402" s="38"/>
      <c r="H402" s="38"/>
      <c r="I402" s="214"/>
      <c r="J402" s="38"/>
      <c r="K402" s="38"/>
      <c r="L402" s="41"/>
      <c r="M402" s="215"/>
      <c r="N402" s="216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178</v>
      </c>
      <c r="AU402" s="19" t="s">
        <v>86</v>
      </c>
    </row>
    <row r="403" spans="2:51" s="13" customFormat="1" ht="10">
      <c r="B403" s="190"/>
      <c r="C403" s="191"/>
      <c r="D403" s="192" t="s">
        <v>165</v>
      </c>
      <c r="E403" s="193" t="s">
        <v>19</v>
      </c>
      <c r="F403" s="194" t="s">
        <v>2790</v>
      </c>
      <c r="G403" s="191"/>
      <c r="H403" s="193" t="s">
        <v>19</v>
      </c>
      <c r="I403" s="195"/>
      <c r="J403" s="191"/>
      <c r="K403" s="191"/>
      <c r="L403" s="196"/>
      <c r="M403" s="197"/>
      <c r="N403" s="198"/>
      <c r="O403" s="198"/>
      <c r="P403" s="198"/>
      <c r="Q403" s="198"/>
      <c r="R403" s="198"/>
      <c r="S403" s="198"/>
      <c r="T403" s="199"/>
      <c r="AT403" s="200" t="s">
        <v>165</v>
      </c>
      <c r="AU403" s="200" t="s">
        <v>86</v>
      </c>
      <c r="AV403" s="13" t="s">
        <v>84</v>
      </c>
      <c r="AW403" s="13" t="s">
        <v>37</v>
      </c>
      <c r="AX403" s="13" t="s">
        <v>76</v>
      </c>
      <c r="AY403" s="200" t="s">
        <v>157</v>
      </c>
    </row>
    <row r="404" spans="2:51" s="14" customFormat="1" ht="10">
      <c r="B404" s="201"/>
      <c r="C404" s="202"/>
      <c r="D404" s="192" t="s">
        <v>165</v>
      </c>
      <c r="E404" s="203" t="s">
        <v>19</v>
      </c>
      <c r="F404" s="204" t="s">
        <v>2791</v>
      </c>
      <c r="G404" s="202"/>
      <c r="H404" s="205">
        <v>30</v>
      </c>
      <c r="I404" s="206"/>
      <c r="J404" s="202"/>
      <c r="K404" s="202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165</v>
      </c>
      <c r="AU404" s="211" t="s">
        <v>86</v>
      </c>
      <c r="AV404" s="14" t="s">
        <v>86</v>
      </c>
      <c r="AW404" s="14" t="s">
        <v>37</v>
      </c>
      <c r="AX404" s="14" t="s">
        <v>84</v>
      </c>
      <c r="AY404" s="211" t="s">
        <v>157</v>
      </c>
    </row>
    <row r="405" spans="2:63" s="12" customFormat="1" ht="22.75" customHeight="1">
      <c r="B405" s="160"/>
      <c r="C405" s="161"/>
      <c r="D405" s="162" t="s">
        <v>75</v>
      </c>
      <c r="E405" s="174" t="s">
        <v>221</v>
      </c>
      <c r="F405" s="174" t="s">
        <v>1106</v>
      </c>
      <c r="G405" s="161"/>
      <c r="H405" s="161"/>
      <c r="I405" s="164"/>
      <c r="J405" s="175">
        <f>BK405</f>
        <v>0</v>
      </c>
      <c r="K405" s="161"/>
      <c r="L405" s="166"/>
      <c r="M405" s="167"/>
      <c r="N405" s="168"/>
      <c r="O405" s="168"/>
      <c r="P405" s="169">
        <f>SUM(P406:P416)</f>
        <v>0</v>
      </c>
      <c r="Q405" s="168"/>
      <c r="R405" s="169">
        <f>SUM(R406:R416)</f>
        <v>0.062</v>
      </c>
      <c r="S405" s="168"/>
      <c r="T405" s="170">
        <f>SUM(T406:T416)</f>
        <v>0</v>
      </c>
      <c r="AR405" s="171" t="s">
        <v>84</v>
      </c>
      <c r="AT405" s="172" t="s">
        <v>75</v>
      </c>
      <c r="AU405" s="172" t="s">
        <v>84</v>
      </c>
      <c r="AY405" s="171" t="s">
        <v>157</v>
      </c>
      <c r="BK405" s="173">
        <f>SUM(BK406:BK416)</f>
        <v>0</v>
      </c>
    </row>
    <row r="406" spans="1:65" s="2" customFormat="1" ht="14.4" customHeight="1">
      <c r="A406" s="36"/>
      <c r="B406" s="37"/>
      <c r="C406" s="176" t="s">
        <v>534</v>
      </c>
      <c r="D406" s="176" t="s">
        <v>159</v>
      </c>
      <c r="E406" s="177" t="s">
        <v>2792</v>
      </c>
      <c r="F406" s="178" t="s">
        <v>2793</v>
      </c>
      <c r="G406" s="179" t="s">
        <v>224</v>
      </c>
      <c r="H406" s="180">
        <v>37.713</v>
      </c>
      <c r="I406" s="181"/>
      <c r="J406" s="182">
        <f>ROUND(I406*H406,2)</f>
        <v>0</v>
      </c>
      <c r="K406" s="183"/>
      <c r="L406" s="41"/>
      <c r="M406" s="184" t="s">
        <v>19</v>
      </c>
      <c r="N406" s="185" t="s">
        <v>47</v>
      </c>
      <c r="O406" s="66"/>
      <c r="P406" s="186">
        <f>O406*H406</f>
        <v>0</v>
      </c>
      <c r="Q406" s="186">
        <v>0</v>
      </c>
      <c r="R406" s="186">
        <f>Q406*H406</f>
        <v>0</v>
      </c>
      <c r="S406" s="186">
        <v>0</v>
      </c>
      <c r="T406" s="187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8" t="s">
        <v>163</v>
      </c>
      <c r="AT406" s="188" t="s">
        <v>159</v>
      </c>
      <c r="AU406" s="188" t="s">
        <v>86</v>
      </c>
      <c r="AY406" s="19" t="s">
        <v>157</v>
      </c>
      <c r="BE406" s="189">
        <f>IF(N406="základní",J406,0)</f>
        <v>0</v>
      </c>
      <c r="BF406" s="189">
        <f>IF(N406="snížená",J406,0)</f>
        <v>0</v>
      </c>
      <c r="BG406" s="189">
        <f>IF(N406="zákl. přenesená",J406,0)</f>
        <v>0</v>
      </c>
      <c r="BH406" s="189">
        <f>IF(N406="sníž. přenesená",J406,0)</f>
        <v>0</v>
      </c>
      <c r="BI406" s="189">
        <f>IF(N406="nulová",J406,0)</f>
        <v>0</v>
      </c>
      <c r="BJ406" s="19" t="s">
        <v>84</v>
      </c>
      <c r="BK406" s="189">
        <f>ROUND(I406*H406,2)</f>
        <v>0</v>
      </c>
      <c r="BL406" s="19" t="s">
        <v>163</v>
      </c>
      <c r="BM406" s="188" t="s">
        <v>2794</v>
      </c>
    </row>
    <row r="407" spans="2:51" s="13" customFormat="1" ht="10">
      <c r="B407" s="190"/>
      <c r="C407" s="191"/>
      <c r="D407" s="192" t="s">
        <v>165</v>
      </c>
      <c r="E407" s="193" t="s">
        <v>19</v>
      </c>
      <c r="F407" s="194" t="s">
        <v>289</v>
      </c>
      <c r="G407" s="191"/>
      <c r="H407" s="193" t="s">
        <v>19</v>
      </c>
      <c r="I407" s="195"/>
      <c r="J407" s="191"/>
      <c r="K407" s="191"/>
      <c r="L407" s="196"/>
      <c r="M407" s="197"/>
      <c r="N407" s="198"/>
      <c r="O407" s="198"/>
      <c r="P407" s="198"/>
      <c r="Q407" s="198"/>
      <c r="R407" s="198"/>
      <c r="S407" s="198"/>
      <c r="T407" s="199"/>
      <c r="AT407" s="200" t="s">
        <v>165</v>
      </c>
      <c r="AU407" s="200" t="s">
        <v>86</v>
      </c>
      <c r="AV407" s="13" t="s">
        <v>84</v>
      </c>
      <c r="AW407" s="13" t="s">
        <v>37</v>
      </c>
      <c r="AX407" s="13" t="s">
        <v>76</v>
      </c>
      <c r="AY407" s="200" t="s">
        <v>157</v>
      </c>
    </row>
    <row r="408" spans="2:51" s="13" customFormat="1" ht="10">
      <c r="B408" s="190"/>
      <c r="C408" s="191"/>
      <c r="D408" s="192" t="s">
        <v>165</v>
      </c>
      <c r="E408" s="193" t="s">
        <v>19</v>
      </c>
      <c r="F408" s="194" t="s">
        <v>2604</v>
      </c>
      <c r="G408" s="191"/>
      <c r="H408" s="193" t="s">
        <v>19</v>
      </c>
      <c r="I408" s="195"/>
      <c r="J408" s="191"/>
      <c r="K408" s="191"/>
      <c r="L408" s="196"/>
      <c r="M408" s="197"/>
      <c r="N408" s="198"/>
      <c r="O408" s="198"/>
      <c r="P408" s="198"/>
      <c r="Q408" s="198"/>
      <c r="R408" s="198"/>
      <c r="S408" s="198"/>
      <c r="T408" s="199"/>
      <c r="AT408" s="200" t="s">
        <v>165</v>
      </c>
      <c r="AU408" s="200" t="s">
        <v>86</v>
      </c>
      <c r="AV408" s="13" t="s">
        <v>84</v>
      </c>
      <c r="AW408" s="13" t="s">
        <v>37</v>
      </c>
      <c r="AX408" s="13" t="s">
        <v>76</v>
      </c>
      <c r="AY408" s="200" t="s">
        <v>157</v>
      </c>
    </row>
    <row r="409" spans="2:51" s="13" customFormat="1" ht="10">
      <c r="B409" s="190"/>
      <c r="C409" s="191"/>
      <c r="D409" s="192" t="s">
        <v>165</v>
      </c>
      <c r="E409" s="193" t="s">
        <v>19</v>
      </c>
      <c r="F409" s="194" t="s">
        <v>2795</v>
      </c>
      <c r="G409" s="191"/>
      <c r="H409" s="193" t="s">
        <v>19</v>
      </c>
      <c r="I409" s="195"/>
      <c r="J409" s="191"/>
      <c r="K409" s="191"/>
      <c r="L409" s="196"/>
      <c r="M409" s="197"/>
      <c r="N409" s="198"/>
      <c r="O409" s="198"/>
      <c r="P409" s="198"/>
      <c r="Q409" s="198"/>
      <c r="R409" s="198"/>
      <c r="S409" s="198"/>
      <c r="T409" s="199"/>
      <c r="AT409" s="200" t="s">
        <v>165</v>
      </c>
      <c r="AU409" s="200" t="s">
        <v>86</v>
      </c>
      <c r="AV409" s="13" t="s">
        <v>84</v>
      </c>
      <c r="AW409" s="13" t="s">
        <v>37</v>
      </c>
      <c r="AX409" s="13" t="s">
        <v>76</v>
      </c>
      <c r="AY409" s="200" t="s">
        <v>157</v>
      </c>
    </row>
    <row r="410" spans="2:51" s="14" customFormat="1" ht="10">
      <c r="B410" s="201"/>
      <c r="C410" s="202"/>
      <c r="D410" s="192" t="s">
        <v>165</v>
      </c>
      <c r="E410" s="203" t="s">
        <v>19</v>
      </c>
      <c r="F410" s="204" t="s">
        <v>2796</v>
      </c>
      <c r="G410" s="202"/>
      <c r="H410" s="205">
        <v>37.713</v>
      </c>
      <c r="I410" s="206"/>
      <c r="J410" s="202"/>
      <c r="K410" s="202"/>
      <c r="L410" s="207"/>
      <c r="M410" s="208"/>
      <c r="N410" s="209"/>
      <c r="O410" s="209"/>
      <c r="P410" s="209"/>
      <c r="Q410" s="209"/>
      <c r="R410" s="209"/>
      <c r="S410" s="209"/>
      <c r="T410" s="210"/>
      <c r="AT410" s="211" t="s">
        <v>165</v>
      </c>
      <c r="AU410" s="211" t="s">
        <v>86</v>
      </c>
      <c r="AV410" s="14" t="s">
        <v>86</v>
      </c>
      <c r="AW410" s="14" t="s">
        <v>37</v>
      </c>
      <c r="AX410" s="14" t="s">
        <v>84</v>
      </c>
      <c r="AY410" s="211" t="s">
        <v>157</v>
      </c>
    </row>
    <row r="411" spans="1:65" s="2" customFormat="1" ht="14.4" customHeight="1">
      <c r="A411" s="36"/>
      <c r="B411" s="37"/>
      <c r="C411" s="239" t="s">
        <v>543</v>
      </c>
      <c r="D411" s="239" t="s">
        <v>311</v>
      </c>
      <c r="E411" s="240" t="s">
        <v>2797</v>
      </c>
      <c r="F411" s="241" t="s">
        <v>2798</v>
      </c>
      <c r="G411" s="242" t="s">
        <v>162</v>
      </c>
      <c r="H411" s="243">
        <v>50</v>
      </c>
      <c r="I411" s="244"/>
      <c r="J411" s="245">
        <f>ROUND(I411*H411,2)</f>
        <v>0</v>
      </c>
      <c r="K411" s="246"/>
      <c r="L411" s="247"/>
      <c r="M411" s="248" t="s">
        <v>19</v>
      </c>
      <c r="N411" s="249" t="s">
        <v>47</v>
      </c>
      <c r="O411" s="66"/>
      <c r="P411" s="186">
        <f>O411*H411</f>
        <v>0</v>
      </c>
      <c r="Q411" s="186">
        <v>0.00124</v>
      </c>
      <c r="R411" s="186">
        <f>Q411*H411</f>
        <v>0.062</v>
      </c>
      <c r="S411" s="186">
        <v>0</v>
      </c>
      <c r="T411" s="187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8" t="s">
        <v>1148</v>
      </c>
      <c r="AT411" s="188" t="s">
        <v>311</v>
      </c>
      <c r="AU411" s="188" t="s">
        <v>86</v>
      </c>
      <c r="AY411" s="19" t="s">
        <v>157</v>
      </c>
      <c r="BE411" s="189">
        <f>IF(N411="základní",J411,0)</f>
        <v>0</v>
      </c>
      <c r="BF411" s="189">
        <f>IF(N411="snížená",J411,0)</f>
        <v>0</v>
      </c>
      <c r="BG411" s="189">
        <f>IF(N411="zákl. přenesená",J411,0)</f>
        <v>0</v>
      </c>
      <c r="BH411" s="189">
        <f>IF(N411="sníž. přenesená",J411,0)</f>
        <v>0</v>
      </c>
      <c r="BI411" s="189">
        <f>IF(N411="nulová",J411,0)</f>
        <v>0</v>
      </c>
      <c r="BJ411" s="19" t="s">
        <v>84</v>
      </c>
      <c r="BK411" s="189">
        <f>ROUND(I411*H411,2)</f>
        <v>0</v>
      </c>
      <c r="BL411" s="19" t="s">
        <v>1148</v>
      </c>
      <c r="BM411" s="188" t="s">
        <v>2799</v>
      </c>
    </row>
    <row r="412" spans="2:51" s="13" customFormat="1" ht="10">
      <c r="B412" s="190"/>
      <c r="C412" s="191"/>
      <c r="D412" s="192" t="s">
        <v>165</v>
      </c>
      <c r="E412" s="193" t="s">
        <v>19</v>
      </c>
      <c r="F412" s="194" t="s">
        <v>289</v>
      </c>
      <c r="G412" s="191"/>
      <c r="H412" s="193" t="s">
        <v>19</v>
      </c>
      <c r="I412" s="195"/>
      <c r="J412" s="191"/>
      <c r="K412" s="191"/>
      <c r="L412" s="196"/>
      <c r="M412" s="197"/>
      <c r="N412" s="198"/>
      <c r="O412" s="198"/>
      <c r="P412" s="198"/>
      <c r="Q412" s="198"/>
      <c r="R412" s="198"/>
      <c r="S412" s="198"/>
      <c r="T412" s="199"/>
      <c r="AT412" s="200" t="s">
        <v>165</v>
      </c>
      <c r="AU412" s="200" t="s">
        <v>86</v>
      </c>
      <c r="AV412" s="13" t="s">
        <v>84</v>
      </c>
      <c r="AW412" s="13" t="s">
        <v>37</v>
      </c>
      <c r="AX412" s="13" t="s">
        <v>76</v>
      </c>
      <c r="AY412" s="200" t="s">
        <v>157</v>
      </c>
    </row>
    <row r="413" spans="2:51" s="13" customFormat="1" ht="10">
      <c r="B413" s="190"/>
      <c r="C413" s="191"/>
      <c r="D413" s="192" t="s">
        <v>165</v>
      </c>
      <c r="E413" s="193" t="s">
        <v>19</v>
      </c>
      <c r="F413" s="194" t="s">
        <v>2604</v>
      </c>
      <c r="G413" s="191"/>
      <c r="H413" s="193" t="s">
        <v>19</v>
      </c>
      <c r="I413" s="195"/>
      <c r="J413" s="191"/>
      <c r="K413" s="191"/>
      <c r="L413" s="196"/>
      <c r="M413" s="197"/>
      <c r="N413" s="198"/>
      <c r="O413" s="198"/>
      <c r="P413" s="198"/>
      <c r="Q413" s="198"/>
      <c r="R413" s="198"/>
      <c r="S413" s="198"/>
      <c r="T413" s="199"/>
      <c r="AT413" s="200" t="s">
        <v>165</v>
      </c>
      <c r="AU413" s="200" t="s">
        <v>86</v>
      </c>
      <c r="AV413" s="13" t="s">
        <v>84</v>
      </c>
      <c r="AW413" s="13" t="s">
        <v>37</v>
      </c>
      <c r="AX413" s="13" t="s">
        <v>76</v>
      </c>
      <c r="AY413" s="200" t="s">
        <v>157</v>
      </c>
    </row>
    <row r="414" spans="2:51" s="13" customFormat="1" ht="10">
      <c r="B414" s="190"/>
      <c r="C414" s="191"/>
      <c r="D414" s="192" t="s">
        <v>165</v>
      </c>
      <c r="E414" s="193" t="s">
        <v>19</v>
      </c>
      <c r="F414" s="194" t="s">
        <v>2795</v>
      </c>
      <c r="G414" s="191"/>
      <c r="H414" s="193" t="s">
        <v>19</v>
      </c>
      <c r="I414" s="195"/>
      <c r="J414" s="191"/>
      <c r="K414" s="191"/>
      <c r="L414" s="196"/>
      <c r="M414" s="197"/>
      <c r="N414" s="198"/>
      <c r="O414" s="198"/>
      <c r="P414" s="198"/>
      <c r="Q414" s="198"/>
      <c r="R414" s="198"/>
      <c r="S414" s="198"/>
      <c r="T414" s="199"/>
      <c r="AT414" s="200" t="s">
        <v>165</v>
      </c>
      <c r="AU414" s="200" t="s">
        <v>86</v>
      </c>
      <c r="AV414" s="13" t="s">
        <v>84</v>
      </c>
      <c r="AW414" s="13" t="s">
        <v>37</v>
      </c>
      <c r="AX414" s="13" t="s">
        <v>76</v>
      </c>
      <c r="AY414" s="200" t="s">
        <v>157</v>
      </c>
    </row>
    <row r="415" spans="2:51" s="14" customFormat="1" ht="10">
      <c r="B415" s="201"/>
      <c r="C415" s="202"/>
      <c r="D415" s="192" t="s">
        <v>165</v>
      </c>
      <c r="E415" s="203" t="s">
        <v>19</v>
      </c>
      <c r="F415" s="204" t="s">
        <v>2800</v>
      </c>
      <c r="G415" s="202"/>
      <c r="H415" s="205">
        <v>49.498</v>
      </c>
      <c r="I415" s="206"/>
      <c r="J415" s="202"/>
      <c r="K415" s="202"/>
      <c r="L415" s="207"/>
      <c r="M415" s="208"/>
      <c r="N415" s="209"/>
      <c r="O415" s="209"/>
      <c r="P415" s="209"/>
      <c r="Q415" s="209"/>
      <c r="R415" s="209"/>
      <c r="S415" s="209"/>
      <c r="T415" s="210"/>
      <c r="AT415" s="211" t="s">
        <v>165</v>
      </c>
      <c r="AU415" s="211" t="s">
        <v>86</v>
      </c>
      <c r="AV415" s="14" t="s">
        <v>86</v>
      </c>
      <c r="AW415" s="14" t="s">
        <v>37</v>
      </c>
      <c r="AX415" s="14" t="s">
        <v>76</v>
      </c>
      <c r="AY415" s="211" t="s">
        <v>157</v>
      </c>
    </row>
    <row r="416" spans="2:51" s="14" customFormat="1" ht="10">
      <c r="B416" s="201"/>
      <c r="C416" s="202"/>
      <c r="D416" s="192" t="s">
        <v>165</v>
      </c>
      <c r="E416" s="203" t="s">
        <v>19</v>
      </c>
      <c r="F416" s="204" t="s">
        <v>2801</v>
      </c>
      <c r="G416" s="202"/>
      <c r="H416" s="205">
        <v>50</v>
      </c>
      <c r="I416" s="206"/>
      <c r="J416" s="202"/>
      <c r="K416" s="202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165</v>
      </c>
      <c r="AU416" s="211" t="s">
        <v>86</v>
      </c>
      <c r="AV416" s="14" t="s">
        <v>86</v>
      </c>
      <c r="AW416" s="14" t="s">
        <v>37</v>
      </c>
      <c r="AX416" s="14" t="s">
        <v>84</v>
      </c>
      <c r="AY416" s="211" t="s">
        <v>157</v>
      </c>
    </row>
    <row r="417" spans="2:63" s="12" customFormat="1" ht="22.75" customHeight="1">
      <c r="B417" s="160"/>
      <c r="C417" s="161"/>
      <c r="D417" s="162" t="s">
        <v>75</v>
      </c>
      <c r="E417" s="174" t="s">
        <v>1651</v>
      </c>
      <c r="F417" s="174" t="s">
        <v>1652</v>
      </c>
      <c r="G417" s="161"/>
      <c r="H417" s="161"/>
      <c r="I417" s="164"/>
      <c r="J417" s="175">
        <f>BK417</f>
        <v>0</v>
      </c>
      <c r="K417" s="161"/>
      <c r="L417" s="166"/>
      <c r="M417" s="167"/>
      <c r="N417" s="168"/>
      <c r="O417" s="168"/>
      <c r="P417" s="169">
        <f>SUM(P418:P419)</f>
        <v>0</v>
      </c>
      <c r="Q417" s="168"/>
      <c r="R417" s="169">
        <f>SUM(R418:R419)</f>
        <v>0</v>
      </c>
      <c r="S417" s="168"/>
      <c r="T417" s="170">
        <f>SUM(T418:T419)</f>
        <v>0</v>
      </c>
      <c r="AR417" s="171" t="s">
        <v>84</v>
      </c>
      <c r="AT417" s="172" t="s">
        <v>75</v>
      </c>
      <c r="AU417" s="172" t="s">
        <v>84</v>
      </c>
      <c r="AY417" s="171" t="s">
        <v>157</v>
      </c>
      <c r="BK417" s="173">
        <f>SUM(BK418:BK419)</f>
        <v>0</v>
      </c>
    </row>
    <row r="418" spans="1:65" s="2" customFormat="1" ht="22.25" customHeight="1">
      <c r="A418" s="36"/>
      <c r="B418" s="37"/>
      <c r="C418" s="176" t="s">
        <v>551</v>
      </c>
      <c r="D418" s="176" t="s">
        <v>159</v>
      </c>
      <c r="E418" s="177" t="s">
        <v>1654</v>
      </c>
      <c r="F418" s="178" t="s">
        <v>1655</v>
      </c>
      <c r="G418" s="179" t="s">
        <v>483</v>
      </c>
      <c r="H418" s="180">
        <v>239.671</v>
      </c>
      <c r="I418" s="181"/>
      <c r="J418" s="182">
        <f>ROUND(I418*H418,2)</f>
        <v>0</v>
      </c>
      <c r="K418" s="183"/>
      <c r="L418" s="41"/>
      <c r="M418" s="184" t="s">
        <v>19</v>
      </c>
      <c r="N418" s="185" t="s">
        <v>47</v>
      </c>
      <c r="O418" s="66"/>
      <c r="P418" s="186">
        <f>O418*H418</f>
        <v>0</v>
      </c>
      <c r="Q418" s="186">
        <v>0</v>
      </c>
      <c r="R418" s="186">
        <f>Q418*H418</f>
        <v>0</v>
      </c>
      <c r="S418" s="186">
        <v>0</v>
      </c>
      <c r="T418" s="187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8" t="s">
        <v>163</v>
      </c>
      <c r="AT418" s="188" t="s">
        <v>159</v>
      </c>
      <c r="AU418" s="188" t="s">
        <v>86</v>
      </c>
      <c r="AY418" s="19" t="s">
        <v>157</v>
      </c>
      <c r="BE418" s="189">
        <f>IF(N418="základní",J418,0)</f>
        <v>0</v>
      </c>
      <c r="BF418" s="189">
        <f>IF(N418="snížená",J418,0)</f>
        <v>0</v>
      </c>
      <c r="BG418" s="189">
        <f>IF(N418="zákl. přenesená",J418,0)</f>
        <v>0</v>
      </c>
      <c r="BH418" s="189">
        <f>IF(N418="sníž. přenesená",J418,0)</f>
        <v>0</v>
      </c>
      <c r="BI418" s="189">
        <f>IF(N418="nulová",J418,0)</f>
        <v>0</v>
      </c>
      <c r="BJ418" s="19" t="s">
        <v>84</v>
      </c>
      <c r="BK418" s="189">
        <f>ROUND(I418*H418,2)</f>
        <v>0</v>
      </c>
      <c r="BL418" s="19" t="s">
        <v>163</v>
      </c>
      <c r="BM418" s="188" t="s">
        <v>2802</v>
      </c>
    </row>
    <row r="419" spans="1:47" s="2" customFormat="1" ht="10">
      <c r="A419" s="36"/>
      <c r="B419" s="37"/>
      <c r="C419" s="38"/>
      <c r="D419" s="212" t="s">
        <v>178</v>
      </c>
      <c r="E419" s="38"/>
      <c r="F419" s="213" t="s">
        <v>1657</v>
      </c>
      <c r="G419" s="38"/>
      <c r="H419" s="38"/>
      <c r="I419" s="214"/>
      <c r="J419" s="38"/>
      <c r="K419" s="38"/>
      <c r="L419" s="41"/>
      <c r="M419" s="215"/>
      <c r="N419" s="216"/>
      <c r="O419" s="66"/>
      <c r="P419" s="66"/>
      <c r="Q419" s="66"/>
      <c r="R419" s="66"/>
      <c r="S419" s="66"/>
      <c r="T419" s="6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178</v>
      </c>
      <c r="AU419" s="19" t="s">
        <v>86</v>
      </c>
    </row>
    <row r="420" spans="2:63" s="12" customFormat="1" ht="25.9" customHeight="1">
      <c r="B420" s="160"/>
      <c r="C420" s="161"/>
      <c r="D420" s="162" t="s">
        <v>75</v>
      </c>
      <c r="E420" s="163" t="s">
        <v>1658</v>
      </c>
      <c r="F420" s="163" t="s">
        <v>1659</v>
      </c>
      <c r="G420" s="161"/>
      <c r="H420" s="161"/>
      <c r="I420" s="164"/>
      <c r="J420" s="165">
        <f>BK420</f>
        <v>0</v>
      </c>
      <c r="K420" s="161"/>
      <c r="L420" s="166"/>
      <c r="M420" s="167"/>
      <c r="N420" s="168"/>
      <c r="O420" s="168"/>
      <c r="P420" s="169">
        <f>P421</f>
        <v>0</v>
      </c>
      <c r="Q420" s="168"/>
      <c r="R420" s="169">
        <f>R421</f>
        <v>0.866125</v>
      </c>
      <c r="S420" s="168"/>
      <c r="T420" s="170">
        <f>T421</f>
        <v>0</v>
      </c>
      <c r="AR420" s="171" t="s">
        <v>86</v>
      </c>
      <c r="AT420" s="172" t="s">
        <v>75</v>
      </c>
      <c r="AU420" s="172" t="s">
        <v>76</v>
      </c>
      <c r="AY420" s="171" t="s">
        <v>157</v>
      </c>
      <c r="BK420" s="173">
        <f>BK421</f>
        <v>0</v>
      </c>
    </row>
    <row r="421" spans="2:63" s="12" customFormat="1" ht="22.75" customHeight="1">
      <c r="B421" s="160"/>
      <c r="C421" s="161"/>
      <c r="D421" s="162" t="s">
        <v>75</v>
      </c>
      <c r="E421" s="174" t="s">
        <v>1694</v>
      </c>
      <c r="F421" s="174" t="s">
        <v>1695</v>
      </c>
      <c r="G421" s="161"/>
      <c r="H421" s="161"/>
      <c r="I421" s="164"/>
      <c r="J421" s="175">
        <f>BK421</f>
        <v>0</v>
      </c>
      <c r="K421" s="161"/>
      <c r="L421" s="166"/>
      <c r="M421" s="167"/>
      <c r="N421" s="168"/>
      <c r="O421" s="168"/>
      <c r="P421" s="169">
        <f>SUM(P422:P427)</f>
        <v>0</v>
      </c>
      <c r="Q421" s="168"/>
      <c r="R421" s="169">
        <f>SUM(R422:R427)</f>
        <v>0.866125</v>
      </c>
      <c r="S421" s="168"/>
      <c r="T421" s="170">
        <f>SUM(T422:T427)</f>
        <v>0</v>
      </c>
      <c r="AR421" s="171" t="s">
        <v>86</v>
      </c>
      <c r="AT421" s="172" t="s">
        <v>75</v>
      </c>
      <c r="AU421" s="172" t="s">
        <v>84</v>
      </c>
      <c r="AY421" s="171" t="s">
        <v>157</v>
      </c>
      <c r="BK421" s="173">
        <f>SUM(BK422:BK427)</f>
        <v>0</v>
      </c>
    </row>
    <row r="422" spans="1:65" s="2" customFormat="1" ht="30" customHeight="1">
      <c r="A422" s="36"/>
      <c r="B422" s="37"/>
      <c r="C422" s="176" t="s">
        <v>558</v>
      </c>
      <c r="D422" s="176" t="s">
        <v>159</v>
      </c>
      <c r="E422" s="177" t="s">
        <v>2803</v>
      </c>
      <c r="F422" s="178" t="s">
        <v>2804</v>
      </c>
      <c r="G422" s="179" t="s">
        <v>176</v>
      </c>
      <c r="H422" s="180">
        <v>21.125</v>
      </c>
      <c r="I422" s="181"/>
      <c r="J422" s="182">
        <f>ROUND(I422*H422,2)</f>
        <v>0</v>
      </c>
      <c r="K422" s="183"/>
      <c r="L422" s="41"/>
      <c r="M422" s="184" t="s">
        <v>19</v>
      </c>
      <c r="N422" s="185" t="s">
        <v>47</v>
      </c>
      <c r="O422" s="66"/>
      <c r="P422" s="186">
        <f>O422*H422</f>
        <v>0</v>
      </c>
      <c r="Q422" s="186">
        <v>0.041</v>
      </c>
      <c r="R422" s="186">
        <f>Q422*H422</f>
        <v>0.866125</v>
      </c>
      <c r="S422" s="186">
        <v>0</v>
      </c>
      <c r="T422" s="187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8" t="s">
        <v>310</v>
      </c>
      <c r="AT422" s="188" t="s">
        <v>159</v>
      </c>
      <c r="AU422" s="188" t="s">
        <v>86</v>
      </c>
      <c r="AY422" s="19" t="s">
        <v>157</v>
      </c>
      <c r="BE422" s="189">
        <f>IF(N422="základní",J422,0)</f>
        <v>0</v>
      </c>
      <c r="BF422" s="189">
        <f>IF(N422="snížená",J422,0)</f>
        <v>0</v>
      </c>
      <c r="BG422" s="189">
        <f>IF(N422="zákl. přenesená",J422,0)</f>
        <v>0</v>
      </c>
      <c r="BH422" s="189">
        <f>IF(N422="sníž. přenesená",J422,0)</f>
        <v>0</v>
      </c>
      <c r="BI422" s="189">
        <f>IF(N422="nulová",J422,0)</f>
        <v>0</v>
      </c>
      <c r="BJ422" s="19" t="s">
        <v>84</v>
      </c>
      <c r="BK422" s="189">
        <f>ROUND(I422*H422,2)</f>
        <v>0</v>
      </c>
      <c r="BL422" s="19" t="s">
        <v>310</v>
      </c>
      <c r="BM422" s="188" t="s">
        <v>2805</v>
      </c>
    </row>
    <row r="423" spans="2:51" s="13" customFormat="1" ht="10">
      <c r="B423" s="190"/>
      <c r="C423" s="191"/>
      <c r="D423" s="192" t="s">
        <v>165</v>
      </c>
      <c r="E423" s="193" t="s">
        <v>19</v>
      </c>
      <c r="F423" s="194" t="s">
        <v>289</v>
      </c>
      <c r="G423" s="191"/>
      <c r="H423" s="193" t="s">
        <v>19</v>
      </c>
      <c r="I423" s="195"/>
      <c r="J423" s="191"/>
      <c r="K423" s="191"/>
      <c r="L423" s="196"/>
      <c r="M423" s="197"/>
      <c r="N423" s="198"/>
      <c r="O423" s="198"/>
      <c r="P423" s="198"/>
      <c r="Q423" s="198"/>
      <c r="R423" s="198"/>
      <c r="S423" s="198"/>
      <c r="T423" s="199"/>
      <c r="AT423" s="200" t="s">
        <v>165</v>
      </c>
      <c r="AU423" s="200" t="s">
        <v>86</v>
      </c>
      <c r="AV423" s="13" t="s">
        <v>84</v>
      </c>
      <c r="AW423" s="13" t="s">
        <v>37</v>
      </c>
      <c r="AX423" s="13" t="s">
        <v>76</v>
      </c>
      <c r="AY423" s="200" t="s">
        <v>157</v>
      </c>
    </row>
    <row r="424" spans="2:51" s="13" customFormat="1" ht="10">
      <c r="B424" s="190"/>
      <c r="C424" s="191"/>
      <c r="D424" s="192" t="s">
        <v>165</v>
      </c>
      <c r="E424" s="193" t="s">
        <v>19</v>
      </c>
      <c r="F424" s="194" t="s">
        <v>2604</v>
      </c>
      <c r="G424" s="191"/>
      <c r="H424" s="193" t="s">
        <v>19</v>
      </c>
      <c r="I424" s="195"/>
      <c r="J424" s="191"/>
      <c r="K424" s="191"/>
      <c r="L424" s="196"/>
      <c r="M424" s="197"/>
      <c r="N424" s="198"/>
      <c r="O424" s="198"/>
      <c r="P424" s="198"/>
      <c r="Q424" s="198"/>
      <c r="R424" s="198"/>
      <c r="S424" s="198"/>
      <c r="T424" s="199"/>
      <c r="AT424" s="200" t="s">
        <v>165</v>
      </c>
      <c r="AU424" s="200" t="s">
        <v>86</v>
      </c>
      <c r="AV424" s="13" t="s">
        <v>84</v>
      </c>
      <c r="AW424" s="13" t="s">
        <v>37</v>
      </c>
      <c r="AX424" s="13" t="s">
        <v>76</v>
      </c>
      <c r="AY424" s="200" t="s">
        <v>157</v>
      </c>
    </row>
    <row r="425" spans="2:51" s="13" customFormat="1" ht="10">
      <c r="B425" s="190"/>
      <c r="C425" s="191"/>
      <c r="D425" s="192" t="s">
        <v>165</v>
      </c>
      <c r="E425" s="193" t="s">
        <v>19</v>
      </c>
      <c r="F425" s="194" t="s">
        <v>2806</v>
      </c>
      <c r="G425" s="191"/>
      <c r="H425" s="193" t="s">
        <v>19</v>
      </c>
      <c r="I425" s="195"/>
      <c r="J425" s="191"/>
      <c r="K425" s="191"/>
      <c r="L425" s="196"/>
      <c r="M425" s="197"/>
      <c r="N425" s="198"/>
      <c r="O425" s="198"/>
      <c r="P425" s="198"/>
      <c r="Q425" s="198"/>
      <c r="R425" s="198"/>
      <c r="S425" s="198"/>
      <c r="T425" s="199"/>
      <c r="AT425" s="200" t="s">
        <v>165</v>
      </c>
      <c r="AU425" s="200" t="s">
        <v>86</v>
      </c>
      <c r="AV425" s="13" t="s">
        <v>84</v>
      </c>
      <c r="AW425" s="13" t="s">
        <v>37</v>
      </c>
      <c r="AX425" s="13" t="s">
        <v>76</v>
      </c>
      <c r="AY425" s="200" t="s">
        <v>157</v>
      </c>
    </row>
    <row r="426" spans="2:51" s="14" customFormat="1" ht="10">
      <c r="B426" s="201"/>
      <c r="C426" s="202"/>
      <c r="D426" s="192" t="s">
        <v>165</v>
      </c>
      <c r="E426" s="203" t="s">
        <v>19</v>
      </c>
      <c r="F426" s="204" t="s">
        <v>2807</v>
      </c>
      <c r="G426" s="202"/>
      <c r="H426" s="205">
        <v>21.125</v>
      </c>
      <c r="I426" s="206"/>
      <c r="J426" s="202"/>
      <c r="K426" s="202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165</v>
      </c>
      <c r="AU426" s="211" t="s">
        <v>86</v>
      </c>
      <c r="AV426" s="14" t="s">
        <v>86</v>
      </c>
      <c r="AW426" s="14" t="s">
        <v>37</v>
      </c>
      <c r="AX426" s="14" t="s">
        <v>76</v>
      </c>
      <c r="AY426" s="211" t="s">
        <v>157</v>
      </c>
    </row>
    <row r="427" spans="2:51" s="15" customFormat="1" ht="10">
      <c r="B427" s="217"/>
      <c r="C427" s="218"/>
      <c r="D427" s="192" t="s">
        <v>165</v>
      </c>
      <c r="E427" s="219" t="s">
        <v>19</v>
      </c>
      <c r="F427" s="220" t="s">
        <v>183</v>
      </c>
      <c r="G427" s="218"/>
      <c r="H427" s="221">
        <v>21.125</v>
      </c>
      <c r="I427" s="222"/>
      <c r="J427" s="218"/>
      <c r="K427" s="218"/>
      <c r="L427" s="223"/>
      <c r="M427" s="258"/>
      <c r="N427" s="259"/>
      <c r="O427" s="259"/>
      <c r="P427" s="259"/>
      <c r="Q427" s="259"/>
      <c r="R427" s="259"/>
      <c r="S427" s="259"/>
      <c r="T427" s="260"/>
      <c r="AT427" s="227" t="s">
        <v>165</v>
      </c>
      <c r="AU427" s="227" t="s">
        <v>86</v>
      </c>
      <c r="AV427" s="15" t="s">
        <v>163</v>
      </c>
      <c r="AW427" s="15" t="s">
        <v>37</v>
      </c>
      <c r="AX427" s="15" t="s">
        <v>84</v>
      </c>
      <c r="AY427" s="227" t="s">
        <v>157</v>
      </c>
    </row>
    <row r="428" spans="1:31" s="2" customFormat="1" ht="7" customHeight="1">
      <c r="A428" s="36"/>
      <c r="B428" s="49"/>
      <c r="C428" s="50"/>
      <c r="D428" s="50"/>
      <c r="E428" s="50"/>
      <c r="F428" s="50"/>
      <c r="G428" s="50"/>
      <c r="H428" s="50"/>
      <c r="I428" s="50"/>
      <c r="J428" s="50"/>
      <c r="K428" s="50"/>
      <c r="L428" s="41"/>
      <c r="M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</row>
  </sheetData>
  <sheetProtection algorithmName="SHA-512" hashValue="ePNgn3bZboEdVv69g+ukwkpmJyuph3/0jwmsclxAhNJakHPgZB+xC5liHfwHgg2HIWzXTnZYlSdtAztW86oKCg==" saltValue="BfjaX9WJa0bxFNZz5+sQB7cD85Ixv70zVa9ayXM+/jnk7PXtec4y5Ih8Zo1PI2CiUBznROqZ5gnMuQWc+ko19A==" spinCount="100000" sheet="1" objects="1" scenarios="1" formatColumns="0" formatRows="0" autoFilter="0"/>
  <autoFilter ref="C87:K42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22251101"/>
    <hyperlink ref="F104" r:id="rId2" display="https://podminky.urs.cz/item/CS_URS_2021_01/132251101"/>
    <hyperlink ref="F115" r:id="rId3" display="https://podminky.urs.cz/item/CS_URS_2021_01/162351104"/>
    <hyperlink ref="F123" r:id="rId4" display="https://podminky.urs.cz/item/CS_URS_2021_01/167151111"/>
    <hyperlink ref="F130" r:id="rId5" display="https://podminky.urs.cz/item/CS_URS_2021_01/171151112"/>
    <hyperlink ref="F167" r:id="rId6" display="https://podminky.urs.cz/item/CS_URS_2021_01/273313611"/>
    <hyperlink ref="F180" r:id="rId7" display="https://podminky.urs.cz/item/CS_URS_2021_01/273321511"/>
    <hyperlink ref="F186" r:id="rId8" display="https://podminky.urs.cz/item/CS_URS_2021_01/274321511"/>
    <hyperlink ref="F193" r:id="rId9" display="https://podminky.urs.cz/item/CS_URS_2021_01/274361821"/>
    <hyperlink ref="F200" r:id="rId10" display="https://podminky.urs.cz/item/CS_URS_2021_01/311213112"/>
    <hyperlink ref="F207" r:id="rId11" display="https://podminky.urs.cz/item/CS_URS_2021_01/311213911"/>
    <hyperlink ref="F210" r:id="rId12" display="https://podminky.urs.cz/item/CS_URS_2021_01/313322511"/>
    <hyperlink ref="F217" r:id="rId13" display="https://podminky.urs.cz/item/CS_URS_2021_01/312351311"/>
    <hyperlink ref="F223" r:id="rId14" display="https://podminky.urs.cz/item/CS_URS_2021_01/312351312"/>
    <hyperlink ref="F227" r:id="rId15" display="https://podminky.urs.cz/item/CS_URS_2021_01/413125014"/>
    <hyperlink ref="F252" r:id="rId16" display="https://podminky.urs.cz/item/CS_URS_2021_01/413125015"/>
    <hyperlink ref="F287" r:id="rId17" display="https://podminky.urs.cz/item/CS_URS_2021_01/413125016"/>
    <hyperlink ref="F301" r:id="rId18" display="https://podminky.urs.cz/item/CS_URS_2021_01/431124221"/>
    <hyperlink ref="F325" r:id="rId19" display="https://podminky.urs.cz/item/CS_URS_2021_01/431124231"/>
    <hyperlink ref="F362" r:id="rId20" display="https://podminky.urs.cz/item/CS_URS_2021_01/434121425"/>
    <hyperlink ref="F402" r:id="rId21" display="https://podminky.urs.cz/item/CS_URS_2021_01/59373003.1"/>
    <hyperlink ref="F419" r:id="rId22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98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2808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ROUND((SUM(BE85:BE178)),2)</f>
        <v>0</v>
      </c>
      <c r="G33" s="36"/>
      <c r="H33" s="36"/>
      <c r="I33" s="120">
        <v>0.21</v>
      </c>
      <c r="J33" s="119">
        <f>ROUND(((SUM(BE85:BE178))*I33),2)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ROUND((SUM(BF85:BF178)),2)</f>
        <v>0</v>
      </c>
      <c r="G34" s="36"/>
      <c r="H34" s="36"/>
      <c r="I34" s="120">
        <v>0.15</v>
      </c>
      <c r="J34" s="119">
        <f>ROUND(((SUM(BF85:BF178))*I34),2)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ROUND((SUM(BG85:BG178)),2)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ROUND((SUM(BH85:BH178)),2)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ROUND((SUM(BI85:BI178)),2)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SO05 - Veřejné osvětlení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2809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2810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2811</v>
      </c>
      <c r="E62" s="145"/>
      <c r="F62" s="145"/>
      <c r="G62" s="145"/>
      <c r="H62" s="145"/>
      <c r="I62" s="145"/>
      <c r="J62" s="146">
        <f>J134</f>
        <v>0</v>
      </c>
      <c r="K62" s="143"/>
      <c r="L62" s="147"/>
    </row>
    <row r="63" spans="2:12" s="9" customFormat="1" ht="25" customHeight="1">
      <c r="B63" s="136"/>
      <c r="C63" s="137"/>
      <c r="D63" s="138" t="s">
        <v>2812</v>
      </c>
      <c r="E63" s="139"/>
      <c r="F63" s="139"/>
      <c r="G63" s="139"/>
      <c r="H63" s="139"/>
      <c r="I63" s="139"/>
      <c r="J63" s="140">
        <f>J170</f>
        <v>0</v>
      </c>
      <c r="K63" s="137"/>
      <c r="L63" s="141"/>
    </row>
    <row r="64" spans="2:12" s="10" customFormat="1" ht="19.9" customHeight="1">
      <c r="B64" s="142"/>
      <c r="C64" s="143"/>
      <c r="D64" s="144" t="s">
        <v>2813</v>
      </c>
      <c r="E64" s="145"/>
      <c r="F64" s="145"/>
      <c r="G64" s="145"/>
      <c r="H64" s="145"/>
      <c r="I64" s="145"/>
      <c r="J64" s="146">
        <f>J171</f>
        <v>0</v>
      </c>
      <c r="K64" s="143"/>
      <c r="L64" s="147"/>
    </row>
    <row r="65" spans="2:12" s="10" customFormat="1" ht="19.9" customHeight="1">
      <c r="B65" s="142"/>
      <c r="C65" s="143"/>
      <c r="D65" s="144" t="s">
        <v>2814</v>
      </c>
      <c r="E65" s="145"/>
      <c r="F65" s="145"/>
      <c r="G65" s="145"/>
      <c r="H65" s="145"/>
      <c r="I65" s="145"/>
      <c r="J65" s="146">
        <f>J175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7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7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5" customHeight="1">
      <c r="A72" s="36"/>
      <c r="B72" s="37"/>
      <c r="C72" s="25" t="s">
        <v>142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7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4.4" customHeight="1">
      <c r="A75" s="36"/>
      <c r="B75" s="37"/>
      <c r="C75" s="38"/>
      <c r="D75" s="38"/>
      <c r="E75" s="393" t="str">
        <f>E7</f>
        <v>Úprava prostranství před Hvězdou</v>
      </c>
      <c r="F75" s="394"/>
      <c r="G75" s="394"/>
      <c r="H75" s="394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121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65" customHeight="1">
      <c r="A77" s="36"/>
      <c r="B77" s="37"/>
      <c r="C77" s="38"/>
      <c r="D77" s="38"/>
      <c r="E77" s="350" t="str">
        <f>E9</f>
        <v>SO05 - Veřejné osvětlení</v>
      </c>
      <c r="F77" s="395"/>
      <c r="G77" s="395"/>
      <c r="H77" s="395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p.č. 2675/1, 5713, 2436</v>
      </c>
      <c r="G79" s="38"/>
      <c r="H79" s="38"/>
      <c r="I79" s="31" t="s">
        <v>23</v>
      </c>
      <c r="J79" s="61" t="str">
        <f>IF(J12="","",J12)</f>
        <v>24. 11. 2021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6.4" customHeight="1">
      <c r="A81" s="36"/>
      <c r="B81" s="37"/>
      <c r="C81" s="31" t="s">
        <v>25</v>
      </c>
      <c r="D81" s="38"/>
      <c r="E81" s="38"/>
      <c r="F81" s="29" t="str">
        <f>E15</f>
        <v>Město Beroun</v>
      </c>
      <c r="G81" s="38"/>
      <c r="H81" s="38"/>
      <c r="I81" s="31" t="s">
        <v>33</v>
      </c>
      <c r="J81" s="34" t="str">
        <f>E21</f>
        <v>Spektra PRO spol. s r.o.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65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38</v>
      </c>
      <c r="J82" s="34" t="str">
        <f>E24</f>
        <v>p. Martin Donda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2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143</v>
      </c>
      <c r="D84" s="151" t="s">
        <v>61</v>
      </c>
      <c r="E84" s="151" t="s">
        <v>57</v>
      </c>
      <c r="F84" s="151" t="s">
        <v>58</v>
      </c>
      <c r="G84" s="151" t="s">
        <v>144</v>
      </c>
      <c r="H84" s="151" t="s">
        <v>145</v>
      </c>
      <c r="I84" s="151" t="s">
        <v>146</v>
      </c>
      <c r="J84" s="152" t="s">
        <v>125</v>
      </c>
      <c r="K84" s="153" t="s">
        <v>147</v>
      </c>
      <c r="L84" s="154"/>
      <c r="M84" s="70" t="s">
        <v>19</v>
      </c>
      <c r="N84" s="71" t="s">
        <v>46</v>
      </c>
      <c r="O84" s="71" t="s">
        <v>148</v>
      </c>
      <c r="P84" s="71" t="s">
        <v>149</v>
      </c>
      <c r="Q84" s="71" t="s">
        <v>150</v>
      </c>
      <c r="R84" s="71" t="s">
        <v>151</v>
      </c>
      <c r="S84" s="71" t="s">
        <v>152</v>
      </c>
      <c r="T84" s="72" t="s">
        <v>153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75" customHeight="1">
      <c r="A85" s="36"/>
      <c r="B85" s="37"/>
      <c r="C85" s="77" t="s">
        <v>154</v>
      </c>
      <c r="D85" s="38"/>
      <c r="E85" s="38"/>
      <c r="F85" s="38"/>
      <c r="G85" s="38"/>
      <c r="H85" s="38"/>
      <c r="I85" s="38"/>
      <c r="J85" s="155">
        <f>BK85</f>
        <v>0</v>
      </c>
      <c r="K85" s="38"/>
      <c r="L85" s="41"/>
      <c r="M85" s="73"/>
      <c r="N85" s="156"/>
      <c r="O85" s="74"/>
      <c r="P85" s="157">
        <f>P86+P170</f>
        <v>0</v>
      </c>
      <c r="Q85" s="74"/>
      <c r="R85" s="157">
        <f>R86+R170</f>
        <v>0.501</v>
      </c>
      <c r="S85" s="74"/>
      <c r="T85" s="158">
        <f>T86+T170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75</v>
      </c>
      <c r="AU85" s="19" t="s">
        <v>126</v>
      </c>
      <c r="BK85" s="159">
        <f>BK86+BK170</f>
        <v>0</v>
      </c>
    </row>
    <row r="86" spans="2:63" s="12" customFormat="1" ht="25.9" customHeight="1">
      <c r="B86" s="160"/>
      <c r="C86" s="161"/>
      <c r="D86" s="162" t="s">
        <v>75</v>
      </c>
      <c r="E86" s="163" t="s">
        <v>311</v>
      </c>
      <c r="F86" s="163" t="s">
        <v>2815</v>
      </c>
      <c r="G86" s="161"/>
      <c r="H86" s="161"/>
      <c r="I86" s="164"/>
      <c r="J86" s="165">
        <f>BK86</f>
        <v>0</v>
      </c>
      <c r="K86" s="161"/>
      <c r="L86" s="166"/>
      <c r="M86" s="167"/>
      <c r="N86" s="168"/>
      <c r="O86" s="168"/>
      <c r="P86" s="169">
        <f>P87+P134</f>
        <v>0</v>
      </c>
      <c r="Q86" s="168"/>
      <c r="R86" s="169">
        <f>R87+R134</f>
        <v>0.501</v>
      </c>
      <c r="S86" s="168"/>
      <c r="T86" s="170">
        <f>T87+T134</f>
        <v>0</v>
      </c>
      <c r="AR86" s="171" t="s">
        <v>173</v>
      </c>
      <c r="AT86" s="172" t="s">
        <v>75</v>
      </c>
      <c r="AU86" s="172" t="s">
        <v>76</v>
      </c>
      <c r="AY86" s="171" t="s">
        <v>157</v>
      </c>
      <c r="BK86" s="173">
        <f>BK87+BK134</f>
        <v>0</v>
      </c>
    </row>
    <row r="87" spans="2:63" s="12" customFormat="1" ht="22.75" customHeight="1">
      <c r="B87" s="160"/>
      <c r="C87" s="161"/>
      <c r="D87" s="162" t="s">
        <v>75</v>
      </c>
      <c r="E87" s="174" t="s">
        <v>2816</v>
      </c>
      <c r="F87" s="174" t="s">
        <v>2817</v>
      </c>
      <c r="G87" s="161"/>
      <c r="H87" s="161"/>
      <c r="I87" s="164"/>
      <c r="J87" s="175">
        <f>BK87</f>
        <v>0</v>
      </c>
      <c r="K87" s="161"/>
      <c r="L87" s="166"/>
      <c r="M87" s="167"/>
      <c r="N87" s="168"/>
      <c r="O87" s="168"/>
      <c r="P87" s="169">
        <f>SUM(P88:P133)</f>
        <v>0</v>
      </c>
      <c r="Q87" s="168"/>
      <c r="R87" s="169">
        <f>SUM(R88:R133)</f>
        <v>0.245</v>
      </c>
      <c r="S87" s="168"/>
      <c r="T87" s="170">
        <f>SUM(T88:T133)</f>
        <v>0</v>
      </c>
      <c r="AR87" s="171" t="s">
        <v>173</v>
      </c>
      <c r="AT87" s="172" t="s">
        <v>75</v>
      </c>
      <c r="AU87" s="172" t="s">
        <v>84</v>
      </c>
      <c r="AY87" s="171" t="s">
        <v>157</v>
      </c>
      <c r="BK87" s="173">
        <f>SUM(BK88:BK133)</f>
        <v>0</v>
      </c>
    </row>
    <row r="88" spans="1:65" s="2" customFormat="1" ht="14.4" customHeight="1">
      <c r="A88" s="36"/>
      <c r="B88" s="37"/>
      <c r="C88" s="176" t="s">
        <v>84</v>
      </c>
      <c r="D88" s="176" t="s">
        <v>159</v>
      </c>
      <c r="E88" s="177" t="s">
        <v>2818</v>
      </c>
      <c r="F88" s="178" t="s">
        <v>2819</v>
      </c>
      <c r="G88" s="179" t="s">
        <v>162</v>
      </c>
      <c r="H88" s="180">
        <v>1</v>
      </c>
      <c r="I88" s="181"/>
      <c r="J88" s="182">
        <f>ROUND(I88*H88,2)</f>
        <v>0</v>
      </c>
      <c r="K88" s="183"/>
      <c r="L88" s="41"/>
      <c r="M88" s="184" t="s">
        <v>19</v>
      </c>
      <c r="N88" s="185" t="s">
        <v>47</v>
      </c>
      <c r="O88" s="66"/>
      <c r="P88" s="186">
        <f>O88*H88</f>
        <v>0</v>
      </c>
      <c r="Q88" s="186">
        <v>0</v>
      </c>
      <c r="R88" s="186">
        <f>Q88*H88</f>
        <v>0</v>
      </c>
      <c r="S88" s="186">
        <v>0</v>
      </c>
      <c r="T88" s="18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8" t="s">
        <v>718</v>
      </c>
      <c r="AT88" s="188" t="s">
        <v>159</v>
      </c>
      <c r="AU88" s="188" t="s">
        <v>86</v>
      </c>
      <c r="AY88" s="19" t="s">
        <v>157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19" t="s">
        <v>84</v>
      </c>
      <c r="BK88" s="189">
        <f>ROUND(I88*H88,2)</f>
        <v>0</v>
      </c>
      <c r="BL88" s="19" t="s">
        <v>718</v>
      </c>
      <c r="BM88" s="188" t="s">
        <v>2820</v>
      </c>
    </row>
    <row r="89" spans="2:51" s="13" customFormat="1" ht="10">
      <c r="B89" s="190"/>
      <c r="C89" s="191"/>
      <c r="D89" s="192" t="s">
        <v>165</v>
      </c>
      <c r="E89" s="193" t="s">
        <v>19</v>
      </c>
      <c r="F89" s="194" t="s">
        <v>2821</v>
      </c>
      <c r="G89" s="191"/>
      <c r="H89" s="193" t="s">
        <v>19</v>
      </c>
      <c r="I89" s="195"/>
      <c r="J89" s="191"/>
      <c r="K89" s="191"/>
      <c r="L89" s="196"/>
      <c r="M89" s="197"/>
      <c r="N89" s="198"/>
      <c r="O89" s="198"/>
      <c r="P89" s="198"/>
      <c r="Q89" s="198"/>
      <c r="R89" s="198"/>
      <c r="S89" s="198"/>
      <c r="T89" s="199"/>
      <c r="AT89" s="200" t="s">
        <v>165</v>
      </c>
      <c r="AU89" s="200" t="s">
        <v>86</v>
      </c>
      <c r="AV89" s="13" t="s">
        <v>84</v>
      </c>
      <c r="AW89" s="13" t="s">
        <v>37</v>
      </c>
      <c r="AX89" s="13" t="s">
        <v>76</v>
      </c>
      <c r="AY89" s="200" t="s">
        <v>157</v>
      </c>
    </row>
    <row r="90" spans="2:51" s="13" customFormat="1" ht="10">
      <c r="B90" s="190"/>
      <c r="C90" s="191"/>
      <c r="D90" s="192" t="s">
        <v>165</v>
      </c>
      <c r="E90" s="193" t="s">
        <v>19</v>
      </c>
      <c r="F90" s="194" t="s">
        <v>2822</v>
      </c>
      <c r="G90" s="191"/>
      <c r="H90" s="193" t="s">
        <v>19</v>
      </c>
      <c r="I90" s="195"/>
      <c r="J90" s="191"/>
      <c r="K90" s="191"/>
      <c r="L90" s="196"/>
      <c r="M90" s="197"/>
      <c r="N90" s="198"/>
      <c r="O90" s="198"/>
      <c r="P90" s="198"/>
      <c r="Q90" s="198"/>
      <c r="R90" s="198"/>
      <c r="S90" s="198"/>
      <c r="T90" s="199"/>
      <c r="AT90" s="200" t="s">
        <v>165</v>
      </c>
      <c r="AU90" s="200" t="s">
        <v>86</v>
      </c>
      <c r="AV90" s="13" t="s">
        <v>84</v>
      </c>
      <c r="AW90" s="13" t="s">
        <v>37</v>
      </c>
      <c r="AX90" s="13" t="s">
        <v>76</v>
      </c>
      <c r="AY90" s="200" t="s">
        <v>157</v>
      </c>
    </row>
    <row r="91" spans="2:51" s="13" customFormat="1" ht="10">
      <c r="B91" s="190"/>
      <c r="C91" s="191"/>
      <c r="D91" s="192" t="s">
        <v>165</v>
      </c>
      <c r="E91" s="193" t="s">
        <v>19</v>
      </c>
      <c r="F91" s="194" t="s">
        <v>2823</v>
      </c>
      <c r="G91" s="191"/>
      <c r="H91" s="193" t="s">
        <v>19</v>
      </c>
      <c r="I91" s="195"/>
      <c r="J91" s="191"/>
      <c r="K91" s="191"/>
      <c r="L91" s="196"/>
      <c r="M91" s="197"/>
      <c r="N91" s="198"/>
      <c r="O91" s="198"/>
      <c r="P91" s="198"/>
      <c r="Q91" s="198"/>
      <c r="R91" s="198"/>
      <c r="S91" s="198"/>
      <c r="T91" s="199"/>
      <c r="AT91" s="200" t="s">
        <v>165</v>
      </c>
      <c r="AU91" s="200" t="s">
        <v>86</v>
      </c>
      <c r="AV91" s="13" t="s">
        <v>84</v>
      </c>
      <c r="AW91" s="13" t="s">
        <v>37</v>
      </c>
      <c r="AX91" s="13" t="s">
        <v>76</v>
      </c>
      <c r="AY91" s="200" t="s">
        <v>157</v>
      </c>
    </row>
    <row r="92" spans="2:51" s="13" customFormat="1" ht="10">
      <c r="B92" s="190"/>
      <c r="C92" s="191"/>
      <c r="D92" s="192" t="s">
        <v>165</v>
      </c>
      <c r="E92" s="193" t="s">
        <v>19</v>
      </c>
      <c r="F92" s="194" t="s">
        <v>2824</v>
      </c>
      <c r="G92" s="191"/>
      <c r="H92" s="193" t="s">
        <v>19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165</v>
      </c>
      <c r="AU92" s="200" t="s">
        <v>86</v>
      </c>
      <c r="AV92" s="13" t="s">
        <v>84</v>
      </c>
      <c r="AW92" s="13" t="s">
        <v>37</v>
      </c>
      <c r="AX92" s="13" t="s">
        <v>76</v>
      </c>
      <c r="AY92" s="200" t="s">
        <v>157</v>
      </c>
    </row>
    <row r="93" spans="2:51" s="14" customFormat="1" ht="10">
      <c r="B93" s="201"/>
      <c r="C93" s="202"/>
      <c r="D93" s="192" t="s">
        <v>165</v>
      </c>
      <c r="E93" s="203" t="s">
        <v>19</v>
      </c>
      <c r="F93" s="204" t="s">
        <v>84</v>
      </c>
      <c r="G93" s="202"/>
      <c r="H93" s="205">
        <v>1</v>
      </c>
      <c r="I93" s="206"/>
      <c r="J93" s="202"/>
      <c r="K93" s="202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165</v>
      </c>
      <c r="AU93" s="211" t="s">
        <v>86</v>
      </c>
      <c r="AV93" s="14" t="s">
        <v>86</v>
      </c>
      <c r="AW93" s="14" t="s">
        <v>37</v>
      </c>
      <c r="AX93" s="14" t="s">
        <v>84</v>
      </c>
      <c r="AY93" s="211" t="s">
        <v>157</v>
      </c>
    </row>
    <row r="94" spans="1:65" s="2" customFormat="1" ht="14.4" customHeight="1">
      <c r="A94" s="36"/>
      <c r="B94" s="37"/>
      <c r="C94" s="239" t="s">
        <v>86</v>
      </c>
      <c r="D94" s="239" t="s">
        <v>311</v>
      </c>
      <c r="E94" s="240" t="s">
        <v>2825</v>
      </c>
      <c r="F94" s="241" t="s">
        <v>2826</v>
      </c>
      <c r="G94" s="242" t="s">
        <v>162</v>
      </c>
      <c r="H94" s="243">
        <v>1</v>
      </c>
      <c r="I94" s="244"/>
      <c r="J94" s="245">
        <f>ROUND(I94*H94,2)</f>
        <v>0</v>
      </c>
      <c r="K94" s="246"/>
      <c r="L94" s="247"/>
      <c r="M94" s="248" t="s">
        <v>19</v>
      </c>
      <c r="N94" s="249" t="s">
        <v>47</v>
      </c>
      <c r="O94" s="66"/>
      <c r="P94" s="186">
        <f>O94*H94</f>
        <v>0</v>
      </c>
      <c r="Q94" s="186">
        <v>0.245</v>
      </c>
      <c r="R94" s="186">
        <f>Q94*H94</f>
        <v>0.245</v>
      </c>
      <c r="S94" s="186">
        <v>0</v>
      </c>
      <c r="T94" s="18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8" t="s">
        <v>2827</v>
      </c>
      <c r="AT94" s="188" t="s">
        <v>311</v>
      </c>
      <c r="AU94" s="188" t="s">
        <v>86</v>
      </c>
      <c r="AY94" s="19" t="s">
        <v>157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9" t="s">
        <v>84</v>
      </c>
      <c r="BK94" s="189">
        <f>ROUND(I94*H94,2)</f>
        <v>0</v>
      </c>
      <c r="BL94" s="19" t="s">
        <v>718</v>
      </c>
      <c r="BM94" s="188" t="s">
        <v>2828</v>
      </c>
    </row>
    <row r="95" spans="2:51" s="13" customFormat="1" ht="10">
      <c r="B95" s="190"/>
      <c r="C95" s="191"/>
      <c r="D95" s="192" t="s">
        <v>165</v>
      </c>
      <c r="E95" s="193" t="s">
        <v>19</v>
      </c>
      <c r="F95" s="194" t="s">
        <v>2821</v>
      </c>
      <c r="G95" s="191"/>
      <c r="H95" s="193" t="s">
        <v>19</v>
      </c>
      <c r="I95" s="195"/>
      <c r="J95" s="191"/>
      <c r="K95" s="191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165</v>
      </c>
      <c r="AU95" s="200" t="s">
        <v>86</v>
      </c>
      <c r="AV95" s="13" t="s">
        <v>84</v>
      </c>
      <c r="AW95" s="13" t="s">
        <v>37</v>
      </c>
      <c r="AX95" s="13" t="s">
        <v>76</v>
      </c>
      <c r="AY95" s="200" t="s">
        <v>157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2822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3" customFormat="1" ht="10">
      <c r="B97" s="190"/>
      <c r="C97" s="191"/>
      <c r="D97" s="192" t="s">
        <v>165</v>
      </c>
      <c r="E97" s="193" t="s">
        <v>19</v>
      </c>
      <c r="F97" s="194" t="s">
        <v>2823</v>
      </c>
      <c r="G97" s="191"/>
      <c r="H97" s="193" t="s">
        <v>19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165</v>
      </c>
      <c r="AU97" s="200" t="s">
        <v>86</v>
      </c>
      <c r="AV97" s="13" t="s">
        <v>84</v>
      </c>
      <c r="AW97" s="13" t="s">
        <v>37</v>
      </c>
      <c r="AX97" s="13" t="s">
        <v>76</v>
      </c>
      <c r="AY97" s="200" t="s">
        <v>157</v>
      </c>
    </row>
    <row r="98" spans="2:51" s="13" customFormat="1" ht="10">
      <c r="B98" s="190"/>
      <c r="C98" s="191"/>
      <c r="D98" s="192" t="s">
        <v>165</v>
      </c>
      <c r="E98" s="193" t="s">
        <v>19</v>
      </c>
      <c r="F98" s="194" t="s">
        <v>2824</v>
      </c>
      <c r="G98" s="191"/>
      <c r="H98" s="193" t="s">
        <v>19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165</v>
      </c>
      <c r="AU98" s="200" t="s">
        <v>86</v>
      </c>
      <c r="AV98" s="13" t="s">
        <v>84</v>
      </c>
      <c r="AW98" s="13" t="s">
        <v>37</v>
      </c>
      <c r="AX98" s="13" t="s">
        <v>76</v>
      </c>
      <c r="AY98" s="200" t="s">
        <v>157</v>
      </c>
    </row>
    <row r="99" spans="2:51" s="14" customFormat="1" ht="20">
      <c r="B99" s="201"/>
      <c r="C99" s="202"/>
      <c r="D99" s="192" t="s">
        <v>165</v>
      </c>
      <c r="E99" s="203" t="s">
        <v>19</v>
      </c>
      <c r="F99" s="204" t="s">
        <v>2829</v>
      </c>
      <c r="G99" s="202"/>
      <c r="H99" s="205">
        <v>1</v>
      </c>
      <c r="I99" s="206"/>
      <c r="J99" s="202"/>
      <c r="K99" s="202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165</v>
      </c>
      <c r="AU99" s="211" t="s">
        <v>86</v>
      </c>
      <c r="AV99" s="14" t="s">
        <v>86</v>
      </c>
      <c r="AW99" s="14" t="s">
        <v>37</v>
      </c>
      <c r="AX99" s="14" t="s">
        <v>84</v>
      </c>
      <c r="AY99" s="211" t="s">
        <v>157</v>
      </c>
    </row>
    <row r="100" spans="2:51" s="13" customFormat="1" ht="10">
      <c r="B100" s="190"/>
      <c r="C100" s="191"/>
      <c r="D100" s="192" t="s">
        <v>165</v>
      </c>
      <c r="E100" s="193" t="s">
        <v>19</v>
      </c>
      <c r="F100" s="194" t="s">
        <v>2830</v>
      </c>
      <c r="G100" s="191"/>
      <c r="H100" s="193" t="s">
        <v>19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165</v>
      </c>
      <c r="AU100" s="200" t="s">
        <v>86</v>
      </c>
      <c r="AV100" s="13" t="s">
        <v>84</v>
      </c>
      <c r="AW100" s="13" t="s">
        <v>37</v>
      </c>
      <c r="AX100" s="13" t="s">
        <v>76</v>
      </c>
      <c r="AY100" s="200" t="s">
        <v>157</v>
      </c>
    </row>
    <row r="101" spans="1:65" s="2" customFormat="1" ht="19.75" customHeight="1">
      <c r="A101" s="36"/>
      <c r="B101" s="37"/>
      <c r="C101" s="176" t="s">
        <v>173</v>
      </c>
      <c r="D101" s="176" t="s">
        <v>159</v>
      </c>
      <c r="E101" s="177" t="s">
        <v>2831</v>
      </c>
      <c r="F101" s="178" t="s">
        <v>2832</v>
      </c>
      <c r="G101" s="179" t="s">
        <v>2833</v>
      </c>
      <c r="H101" s="180">
        <v>26</v>
      </c>
      <c r="I101" s="181"/>
      <c r="J101" s="182">
        <f>ROUND(I101*H101,2)</f>
        <v>0</v>
      </c>
      <c r="K101" s="183"/>
      <c r="L101" s="41"/>
      <c r="M101" s="184" t="s">
        <v>19</v>
      </c>
      <c r="N101" s="185" t="s">
        <v>47</v>
      </c>
      <c r="O101" s="66"/>
      <c r="P101" s="186">
        <f>O101*H101</f>
        <v>0</v>
      </c>
      <c r="Q101" s="186">
        <v>0</v>
      </c>
      <c r="R101" s="186">
        <f>Q101*H101</f>
        <v>0</v>
      </c>
      <c r="S101" s="186">
        <v>0</v>
      </c>
      <c r="T101" s="187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8" t="s">
        <v>718</v>
      </c>
      <c r="AT101" s="188" t="s">
        <v>159</v>
      </c>
      <c r="AU101" s="188" t="s">
        <v>86</v>
      </c>
      <c r="AY101" s="19" t="s">
        <v>157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9" t="s">
        <v>84</v>
      </c>
      <c r="BK101" s="189">
        <f>ROUND(I101*H101,2)</f>
        <v>0</v>
      </c>
      <c r="BL101" s="19" t="s">
        <v>718</v>
      </c>
      <c r="BM101" s="188" t="s">
        <v>2834</v>
      </c>
    </row>
    <row r="102" spans="2:51" s="13" customFormat="1" ht="10">
      <c r="B102" s="190"/>
      <c r="C102" s="191"/>
      <c r="D102" s="192" t="s">
        <v>165</v>
      </c>
      <c r="E102" s="193" t="s">
        <v>19</v>
      </c>
      <c r="F102" s="194" t="s">
        <v>2821</v>
      </c>
      <c r="G102" s="191"/>
      <c r="H102" s="193" t="s">
        <v>19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165</v>
      </c>
      <c r="AU102" s="200" t="s">
        <v>86</v>
      </c>
      <c r="AV102" s="13" t="s">
        <v>84</v>
      </c>
      <c r="AW102" s="13" t="s">
        <v>37</v>
      </c>
      <c r="AX102" s="13" t="s">
        <v>76</v>
      </c>
      <c r="AY102" s="200" t="s">
        <v>157</v>
      </c>
    </row>
    <row r="103" spans="2:51" s="13" customFormat="1" ht="10">
      <c r="B103" s="190"/>
      <c r="C103" s="191"/>
      <c r="D103" s="192" t="s">
        <v>165</v>
      </c>
      <c r="E103" s="193" t="s">
        <v>19</v>
      </c>
      <c r="F103" s="194" t="s">
        <v>2822</v>
      </c>
      <c r="G103" s="191"/>
      <c r="H103" s="193" t="s">
        <v>19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165</v>
      </c>
      <c r="AU103" s="200" t="s">
        <v>86</v>
      </c>
      <c r="AV103" s="13" t="s">
        <v>84</v>
      </c>
      <c r="AW103" s="13" t="s">
        <v>37</v>
      </c>
      <c r="AX103" s="13" t="s">
        <v>76</v>
      </c>
      <c r="AY103" s="200" t="s">
        <v>157</v>
      </c>
    </row>
    <row r="104" spans="2:51" s="13" customFormat="1" ht="10">
      <c r="B104" s="190"/>
      <c r="C104" s="191"/>
      <c r="D104" s="192" t="s">
        <v>165</v>
      </c>
      <c r="E104" s="193" t="s">
        <v>19</v>
      </c>
      <c r="F104" s="194" t="s">
        <v>2823</v>
      </c>
      <c r="G104" s="191"/>
      <c r="H104" s="193" t="s">
        <v>19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165</v>
      </c>
      <c r="AU104" s="200" t="s">
        <v>86</v>
      </c>
      <c r="AV104" s="13" t="s">
        <v>84</v>
      </c>
      <c r="AW104" s="13" t="s">
        <v>37</v>
      </c>
      <c r="AX104" s="13" t="s">
        <v>76</v>
      </c>
      <c r="AY104" s="200" t="s">
        <v>157</v>
      </c>
    </row>
    <row r="105" spans="2:51" s="13" customFormat="1" ht="10">
      <c r="B105" s="190"/>
      <c r="C105" s="191"/>
      <c r="D105" s="192" t="s">
        <v>165</v>
      </c>
      <c r="E105" s="193" t="s">
        <v>19</v>
      </c>
      <c r="F105" s="194" t="s">
        <v>2824</v>
      </c>
      <c r="G105" s="191"/>
      <c r="H105" s="193" t="s">
        <v>19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165</v>
      </c>
      <c r="AU105" s="200" t="s">
        <v>86</v>
      </c>
      <c r="AV105" s="13" t="s">
        <v>84</v>
      </c>
      <c r="AW105" s="13" t="s">
        <v>37</v>
      </c>
      <c r="AX105" s="13" t="s">
        <v>76</v>
      </c>
      <c r="AY105" s="200" t="s">
        <v>157</v>
      </c>
    </row>
    <row r="106" spans="2:51" s="14" customFormat="1" ht="10">
      <c r="B106" s="201"/>
      <c r="C106" s="202"/>
      <c r="D106" s="192" t="s">
        <v>165</v>
      </c>
      <c r="E106" s="203" t="s">
        <v>19</v>
      </c>
      <c r="F106" s="204" t="s">
        <v>2835</v>
      </c>
      <c r="G106" s="202"/>
      <c r="H106" s="205">
        <v>14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165</v>
      </c>
      <c r="AU106" s="211" t="s">
        <v>86</v>
      </c>
      <c r="AV106" s="14" t="s">
        <v>86</v>
      </c>
      <c r="AW106" s="14" t="s">
        <v>37</v>
      </c>
      <c r="AX106" s="14" t="s">
        <v>76</v>
      </c>
      <c r="AY106" s="211" t="s">
        <v>157</v>
      </c>
    </row>
    <row r="107" spans="2:51" s="14" customFormat="1" ht="10">
      <c r="B107" s="201"/>
      <c r="C107" s="202"/>
      <c r="D107" s="192" t="s">
        <v>165</v>
      </c>
      <c r="E107" s="203" t="s">
        <v>19</v>
      </c>
      <c r="F107" s="204" t="s">
        <v>2836</v>
      </c>
      <c r="G107" s="202"/>
      <c r="H107" s="205">
        <v>12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165</v>
      </c>
      <c r="AU107" s="211" t="s">
        <v>86</v>
      </c>
      <c r="AV107" s="14" t="s">
        <v>86</v>
      </c>
      <c r="AW107" s="14" t="s">
        <v>37</v>
      </c>
      <c r="AX107" s="14" t="s">
        <v>76</v>
      </c>
      <c r="AY107" s="211" t="s">
        <v>157</v>
      </c>
    </row>
    <row r="108" spans="2:51" s="15" customFormat="1" ht="10">
      <c r="B108" s="217"/>
      <c r="C108" s="218"/>
      <c r="D108" s="192" t="s">
        <v>165</v>
      </c>
      <c r="E108" s="219" t="s">
        <v>19</v>
      </c>
      <c r="F108" s="220" t="s">
        <v>183</v>
      </c>
      <c r="G108" s="218"/>
      <c r="H108" s="221">
        <v>26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165</v>
      </c>
      <c r="AU108" s="227" t="s">
        <v>86</v>
      </c>
      <c r="AV108" s="15" t="s">
        <v>163</v>
      </c>
      <c r="AW108" s="15" t="s">
        <v>37</v>
      </c>
      <c r="AX108" s="15" t="s">
        <v>84</v>
      </c>
      <c r="AY108" s="227" t="s">
        <v>157</v>
      </c>
    </row>
    <row r="109" spans="1:65" s="2" customFormat="1" ht="19.75" customHeight="1">
      <c r="A109" s="36"/>
      <c r="B109" s="37"/>
      <c r="C109" s="239" t="s">
        <v>163</v>
      </c>
      <c r="D109" s="239" t="s">
        <v>311</v>
      </c>
      <c r="E109" s="240" t="s">
        <v>2837</v>
      </c>
      <c r="F109" s="241" t="s">
        <v>2838</v>
      </c>
      <c r="G109" s="242" t="s">
        <v>2833</v>
      </c>
      <c r="H109" s="243">
        <v>14</v>
      </c>
      <c r="I109" s="244"/>
      <c r="J109" s="245">
        <f>ROUND(I109*H109,2)</f>
        <v>0</v>
      </c>
      <c r="K109" s="246"/>
      <c r="L109" s="247"/>
      <c r="M109" s="248" t="s">
        <v>19</v>
      </c>
      <c r="N109" s="249" t="s">
        <v>47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</v>
      </c>
      <c r="T109" s="187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1148</v>
      </c>
      <c r="AT109" s="188" t="s">
        <v>311</v>
      </c>
      <c r="AU109" s="188" t="s">
        <v>86</v>
      </c>
      <c r="AY109" s="19" t="s">
        <v>157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84</v>
      </c>
      <c r="BK109" s="189">
        <f>ROUND(I109*H109,2)</f>
        <v>0</v>
      </c>
      <c r="BL109" s="19" t="s">
        <v>1148</v>
      </c>
      <c r="BM109" s="188" t="s">
        <v>2839</v>
      </c>
    </row>
    <row r="110" spans="1:47" s="2" customFormat="1" ht="10">
      <c r="A110" s="36"/>
      <c r="B110" s="37"/>
      <c r="C110" s="38"/>
      <c r="D110" s="212" t="s">
        <v>178</v>
      </c>
      <c r="E110" s="38"/>
      <c r="F110" s="213" t="s">
        <v>2840</v>
      </c>
      <c r="G110" s="38"/>
      <c r="H110" s="38"/>
      <c r="I110" s="214"/>
      <c r="J110" s="38"/>
      <c r="K110" s="38"/>
      <c r="L110" s="41"/>
      <c r="M110" s="215"/>
      <c r="N110" s="216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178</v>
      </c>
      <c r="AU110" s="19" t="s">
        <v>86</v>
      </c>
    </row>
    <row r="111" spans="2:51" s="13" customFormat="1" ht="10">
      <c r="B111" s="190"/>
      <c r="C111" s="191"/>
      <c r="D111" s="192" t="s">
        <v>165</v>
      </c>
      <c r="E111" s="193" t="s">
        <v>19</v>
      </c>
      <c r="F111" s="194" t="s">
        <v>2821</v>
      </c>
      <c r="G111" s="191"/>
      <c r="H111" s="193" t="s">
        <v>19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165</v>
      </c>
      <c r="AU111" s="200" t="s">
        <v>86</v>
      </c>
      <c r="AV111" s="13" t="s">
        <v>84</v>
      </c>
      <c r="AW111" s="13" t="s">
        <v>37</v>
      </c>
      <c r="AX111" s="13" t="s">
        <v>76</v>
      </c>
      <c r="AY111" s="200" t="s">
        <v>157</v>
      </c>
    </row>
    <row r="112" spans="2:51" s="13" customFormat="1" ht="10">
      <c r="B112" s="190"/>
      <c r="C112" s="191"/>
      <c r="D112" s="192" t="s">
        <v>165</v>
      </c>
      <c r="E112" s="193" t="s">
        <v>19</v>
      </c>
      <c r="F112" s="194" t="s">
        <v>2822</v>
      </c>
      <c r="G112" s="191"/>
      <c r="H112" s="193" t="s">
        <v>19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165</v>
      </c>
      <c r="AU112" s="200" t="s">
        <v>86</v>
      </c>
      <c r="AV112" s="13" t="s">
        <v>84</v>
      </c>
      <c r="AW112" s="13" t="s">
        <v>37</v>
      </c>
      <c r="AX112" s="13" t="s">
        <v>76</v>
      </c>
      <c r="AY112" s="200" t="s">
        <v>157</v>
      </c>
    </row>
    <row r="113" spans="2:51" s="13" customFormat="1" ht="10">
      <c r="B113" s="190"/>
      <c r="C113" s="191"/>
      <c r="D113" s="192" t="s">
        <v>165</v>
      </c>
      <c r="E113" s="193" t="s">
        <v>19</v>
      </c>
      <c r="F113" s="194" t="s">
        <v>2823</v>
      </c>
      <c r="G113" s="191"/>
      <c r="H113" s="193" t="s">
        <v>19</v>
      </c>
      <c r="I113" s="195"/>
      <c r="J113" s="191"/>
      <c r="K113" s="191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165</v>
      </c>
      <c r="AU113" s="200" t="s">
        <v>86</v>
      </c>
      <c r="AV113" s="13" t="s">
        <v>84</v>
      </c>
      <c r="AW113" s="13" t="s">
        <v>37</v>
      </c>
      <c r="AX113" s="13" t="s">
        <v>76</v>
      </c>
      <c r="AY113" s="200" t="s">
        <v>157</v>
      </c>
    </row>
    <row r="114" spans="2:51" s="13" customFormat="1" ht="10">
      <c r="B114" s="190"/>
      <c r="C114" s="191"/>
      <c r="D114" s="192" t="s">
        <v>165</v>
      </c>
      <c r="E114" s="193" t="s">
        <v>19</v>
      </c>
      <c r="F114" s="194" t="s">
        <v>2824</v>
      </c>
      <c r="G114" s="191"/>
      <c r="H114" s="193" t="s">
        <v>19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165</v>
      </c>
      <c r="AU114" s="200" t="s">
        <v>86</v>
      </c>
      <c r="AV114" s="13" t="s">
        <v>84</v>
      </c>
      <c r="AW114" s="13" t="s">
        <v>37</v>
      </c>
      <c r="AX114" s="13" t="s">
        <v>76</v>
      </c>
      <c r="AY114" s="200" t="s">
        <v>157</v>
      </c>
    </row>
    <row r="115" spans="2:51" s="14" customFormat="1" ht="10">
      <c r="B115" s="201"/>
      <c r="C115" s="202"/>
      <c r="D115" s="192" t="s">
        <v>165</v>
      </c>
      <c r="E115" s="203" t="s">
        <v>19</v>
      </c>
      <c r="F115" s="204" t="s">
        <v>2835</v>
      </c>
      <c r="G115" s="202"/>
      <c r="H115" s="205">
        <v>14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165</v>
      </c>
      <c r="AU115" s="211" t="s">
        <v>86</v>
      </c>
      <c r="AV115" s="14" t="s">
        <v>86</v>
      </c>
      <c r="AW115" s="14" t="s">
        <v>37</v>
      </c>
      <c r="AX115" s="14" t="s">
        <v>84</v>
      </c>
      <c r="AY115" s="211" t="s">
        <v>157</v>
      </c>
    </row>
    <row r="116" spans="1:65" s="2" customFormat="1" ht="19.75" customHeight="1">
      <c r="A116" s="36"/>
      <c r="B116" s="37"/>
      <c r="C116" s="239" t="s">
        <v>191</v>
      </c>
      <c r="D116" s="239" t="s">
        <v>311</v>
      </c>
      <c r="E116" s="240" t="s">
        <v>2841</v>
      </c>
      <c r="F116" s="241" t="s">
        <v>2842</v>
      </c>
      <c r="G116" s="242" t="s">
        <v>2833</v>
      </c>
      <c r="H116" s="243">
        <v>1</v>
      </c>
      <c r="I116" s="244"/>
      <c r="J116" s="245">
        <f>ROUND(I116*H116,2)</f>
        <v>0</v>
      </c>
      <c r="K116" s="246"/>
      <c r="L116" s="247"/>
      <c r="M116" s="248" t="s">
        <v>19</v>
      </c>
      <c r="N116" s="249" t="s">
        <v>47</v>
      </c>
      <c r="O116" s="66"/>
      <c r="P116" s="186">
        <f>O116*H116</f>
        <v>0</v>
      </c>
      <c r="Q116" s="186">
        <v>0</v>
      </c>
      <c r="R116" s="186">
        <f>Q116*H116</f>
        <v>0</v>
      </c>
      <c r="S116" s="186">
        <v>0</v>
      </c>
      <c r="T116" s="187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8" t="s">
        <v>1148</v>
      </c>
      <c r="AT116" s="188" t="s">
        <v>311</v>
      </c>
      <c r="AU116" s="188" t="s">
        <v>86</v>
      </c>
      <c r="AY116" s="19" t="s">
        <v>157</v>
      </c>
      <c r="BE116" s="189">
        <f>IF(N116="základní",J116,0)</f>
        <v>0</v>
      </c>
      <c r="BF116" s="189">
        <f>IF(N116="snížená",J116,0)</f>
        <v>0</v>
      </c>
      <c r="BG116" s="189">
        <f>IF(N116="zákl. přenesená",J116,0)</f>
        <v>0</v>
      </c>
      <c r="BH116" s="189">
        <f>IF(N116="sníž. přenesená",J116,0)</f>
        <v>0</v>
      </c>
      <c r="BI116" s="189">
        <f>IF(N116="nulová",J116,0)</f>
        <v>0</v>
      </c>
      <c r="BJ116" s="19" t="s">
        <v>84</v>
      </c>
      <c r="BK116" s="189">
        <f>ROUND(I116*H116,2)</f>
        <v>0</v>
      </c>
      <c r="BL116" s="19" t="s">
        <v>1148</v>
      </c>
      <c r="BM116" s="188" t="s">
        <v>2843</v>
      </c>
    </row>
    <row r="117" spans="2:51" s="13" customFormat="1" ht="10">
      <c r="B117" s="190"/>
      <c r="C117" s="191"/>
      <c r="D117" s="192" t="s">
        <v>165</v>
      </c>
      <c r="E117" s="193" t="s">
        <v>19</v>
      </c>
      <c r="F117" s="194" t="s">
        <v>2821</v>
      </c>
      <c r="G117" s="191"/>
      <c r="H117" s="193" t="s">
        <v>19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165</v>
      </c>
      <c r="AU117" s="200" t="s">
        <v>86</v>
      </c>
      <c r="AV117" s="13" t="s">
        <v>84</v>
      </c>
      <c r="AW117" s="13" t="s">
        <v>37</v>
      </c>
      <c r="AX117" s="13" t="s">
        <v>76</v>
      </c>
      <c r="AY117" s="200" t="s">
        <v>157</v>
      </c>
    </row>
    <row r="118" spans="2:51" s="13" customFormat="1" ht="10">
      <c r="B118" s="190"/>
      <c r="C118" s="191"/>
      <c r="D118" s="192" t="s">
        <v>165</v>
      </c>
      <c r="E118" s="193" t="s">
        <v>19</v>
      </c>
      <c r="F118" s="194" t="s">
        <v>2822</v>
      </c>
      <c r="G118" s="191"/>
      <c r="H118" s="193" t="s">
        <v>19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165</v>
      </c>
      <c r="AU118" s="200" t="s">
        <v>86</v>
      </c>
      <c r="AV118" s="13" t="s">
        <v>84</v>
      </c>
      <c r="AW118" s="13" t="s">
        <v>37</v>
      </c>
      <c r="AX118" s="13" t="s">
        <v>76</v>
      </c>
      <c r="AY118" s="200" t="s">
        <v>157</v>
      </c>
    </row>
    <row r="119" spans="2:51" s="13" customFormat="1" ht="10">
      <c r="B119" s="190"/>
      <c r="C119" s="191"/>
      <c r="D119" s="192" t="s">
        <v>165</v>
      </c>
      <c r="E119" s="193" t="s">
        <v>19</v>
      </c>
      <c r="F119" s="194" t="s">
        <v>2823</v>
      </c>
      <c r="G119" s="191"/>
      <c r="H119" s="193" t="s">
        <v>19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165</v>
      </c>
      <c r="AU119" s="200" t="s">
        <v>86</v>
      </c>
      <c r="AV119" s="13" t="s">
        <v>84</v>
      </c>
      <c r="AW119" s="13" t="s">
        <v>37</v>
      </c>
      <c r="AX119" s="13" t="s">
        <v>76</v>
      </c>
      <c r="AY119" s="200" t="s">
        <v>157</v>
      </c>
    </row>
    <row r="120" spans="2:51" s="13" customFormat="1" ht="10">
      <c r="B120" s="190"/>
      <c r="C120" s="191"/>
      <c r="D120" s="192" t="s">
        <v>165</v>
      </c>
      <c r="E120" s="193" t="s">
        <v>19</v>
      </c>
      <c r="F120" s="194" t="s">
        <v>2824</v>
      </c>
      <c r="G120" s="191"/>
      <c r="H120" s="193" t="s">
        <v>19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165</v>
      </c>
      <c r="AU120" s="200" t="s">
        <v>86</v>
      </c>
      <c r="AV120" s="13" t="s">
        <v>84</v>
      </c>
      <c r="AW120" s="13" t="s">
        <v>37</v>
      </c>
      <c r="AX120" s="13" t="s">
        <v>76</v>
      </c>
      <c r="AY120" s="200" t="s">
        <v>157</v>
      </c>
    </row>
    <row r="121" spans="2:51" s="14" customFormat="1" ht="10">
      <c r="B121" s="201"/>
      <c r="C121" s="202"/>
      <c r="D121" s="192" t="s">
        <v>165</v>
      </c>
      <c r="E121" s="203" t="s">
        <v>19</v>
      </c>
      <c r="F121" s="204" t="s">
        <v>2844</v>
      </c>
      <c r="G121" s="202"/>
      <c r="H121" s="205">
        <v>1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165</v>
      </c>
      <c r="AU121" s="211" t="s">
        <v>86</v>
      </c>
      <c r="AV121" s="14" t="s">
        <v>86</v>
      </c>
      <c r="AW121" s="14" t="s">
        <v>37</v>
      </c>
      <c r="AX121" s="14" t="s">
        <v>84</v>
      </c>
      <c r="AY121" s="211" t="s">
        <v>157</v>
      </c>
    </row>
    <row r="122" spans="1:65" s="2" customFormat="1" ht="14.4" customHeight="1">
      <c r="A122" s="36"/>
      <c r="B122" s="37"/>
      <c r="C122" s="239" t="s">
        <v>196</v>
      </c>
      <c r="D122" s="239" t="s">
        <v>311</v>
      </c>
      <c r="E122" s="240" t="s">
        <v>2845</v>
      </c>
      <c r="F122" s="241" t="s">
        <v>2846</v>
      </c>
      <c r="G122" s="242" t="s">
        <v>2833</v>
      </c>
      <c r="H122" s="243">
        <v>9</v>
      </c>
      <c r="I122" s="244"/>
      <c r="J122" s="245">
        <f>ROUND(I122*H122,2)</f>
        <v>0</v>
      </c>
      <c r="K122" s="246"/>
      <c r="L122" s="247"/>
      <c r="M122" s="248" t="s">
        <v>19</v>
      </c>
      <c r="N122" s="249" t="s">
        <v>47</v>
      </c>
      <c r="O122" s="66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8" t="s">
        <v>1148</v>
      </c>
      <c r="AT122" s="188" t="s">
        <v>311</v>
      </c>
      <c r="AU122" s="188" t="s">
        <v>86</v>
      </c>
      <c r="AY122" s="19" t="s">
        <v>157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84</v>
      </c>
      <c r="BK122" s="189">
        <f>ROUND(I122*H122,2)</f>
        <v>0</v>
      </c>
      <c r="BL122" s="19" t="s">
        <v>1148</v>
      </c>
      <c r="BM122" s="188" t="s">
        <v>2847</v>
      </c>
    </row>
    <row r="123" spans="2:51" s="13" customFormat="1" ht="10">
      <c r="B123" s="190"/>
      <c r="C123" s="191"/>
      <c r="D123" s="192" t="s">
        <v>165</v>
      </c>
      <c r="E123" s="193" t="s">
        <v>19</v>
      </c>
      <c r="F123" s="194" t="s">
        <v>2821</v>
      </c>
      <c r="G123" s="191"/>
      <c r="H123" s="193" t="s">
        <v>19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165</v>
      </c>
      <c r="AU123" s="200" t="s">
        <v>86</v>
      </c>
      <c r="AV123" s="13" t="s">
        <v>84</v>
      </c>
      <c r="AW123" s="13" t="s">
        <v>37</v>
      </c>
      <c r="AX123" s="13" t="s">
        <v>76</v>
      </c>
      <c r="AY123" s="200" t="s">
        <v>157</v>
      </c>
    </row>
    <row r="124" spans="2:51" s="13" customFormat="1" ht="10">
      <c r="B124" s="190"/>
      <c r="C124" s="191"/>
      <c r="D124" s="192" t="s">
        <v>165</v>
      </c>
      <c r="E124" s="193" t="s">
        <v>19</v>
      </c>
      <c r="F124" s="194" t="s">
        <v>2822</v>
      </c>
      <c r="G124" s="191"/>
      <c r="H124" s="193" t="s">
        <v>19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165</v>
      </c>
      <c r="AU124" s="200" t="s">
        <v>86</v>
      </c>
      <c r="AV124" s="13" t="s">
        <v>84</v>
      </c>
      <c r="AW124" s="13" t="s">
        <v>37</v>
      </c>
      <c r="AX124" s="13" t="s">
        <v>76</v>
      </c>
      <c r="AY124" s="200" t="s">
        <v>157</v>
      </c>
    </row>
    <row r="125" spans="2:51" s="13" customFormat="1" ht="10">
      <c r="B125" s="190"/>
      <c r="C125" s="191"/>
      <c r="D125" s="192" t="s">
        <v>165</v>
      </c>
      <c r="E125" s="193" t="s">
        <v>19</v>
      </c>
      <c r="F125" s="194" t="s">
        <v>2823</v>
      </c>
      <c r="G125" s="191"/>
      <c r="H125" s="193" t="s">
        <v>19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165</v>
      </c>
      <c r="AU125" s="200" t="s">
        <v>86</v>
      </c>
      <c r="AV125" s="13" t="s">
        <v>84</v>
      </c>
      <c r="AW125" s="13" t="s">
        <v>37</v>
      </c>
      <c r="AX125" s="13" t="s">
        <v>76</v>
      </c>
      <c r="AY125" s="200" t="s">
        <v>157</v>
      </c>
    </row>
    <row r="126" spans="2:51" s="13" customFormat="1" ht="10">
      <c r="B126" s="190"/>
      <c r="C126" s="191"/>
      <c r="D126" s="192" t="s">
        <v>165</v>
      </c>
      <c r="E126" s="193" t="s">
        <v>19</v>
      </c>
      <c r="F126" s="194" t="s">
        <v>2824</v>
      </c>
      <c r="G126" s="191"/>
      <c r="H126" s="193" t="s">
        <v>19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165</v>
      </c>
      <c r="AU126" s="200" t="s">
        <v>86</v>
      </c>
      <c r="AV126" s="13" t="s">
        <v>84</v>
      </c>
      <c r="AW126" s="13" t="s">
        <v>37</v>
      </c>
      <c r="AX126" s="13" t="s">
        <v>76</v>
      </c>
      <c r="AY126" s="200" t="s">
        <v>157</v>
      </c>
    </row>
    <row r="127" spans="2:51" s="14" customFormat="1" ht="10">
      <c r="B127" s="201"/>
      <c r="C127" s="202"/>
      <c r="D127" s="192" t="s">
        <v>165</v>
      </c>
      <c r="E127" s="203" t="s">
        <v>19</v>
      </c>
      <c r="F127" s="204" t="s">
        <v>2848</v>
      </c>
      <c r="G127" s="202"/>
      <c r="H127" s="205">
        <v>9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165</v>
      </c>
      <c r="AU127" s="211" t="s">
        <v>86</v>
      </c>
      <c r="AV127" s="14" t="s">
        <v>86</v>
      </c>
      <c r="AW127" s="14" t="s">
        <v>37</v>
      </c>
      <c r="AX127" s="14" t="s">
        <v>84</v>
      </c>
      <c r="AY127" s="211" t="s">
        <v>157</v>
      </c>
    </row>
    <row r="128" spans="1:65" s="2" customFormat="1" ht="14.4" customHeight="1">
      <c r="A128" s="36"/>
      <c r="B128" s="37"/>
      <c r="C128" s="239" t="s">
        <v>203</v>
      </c>
      <c r="D128" s="239" t="s">
        <v>311</v>
      </c>
      <c r="E128" s="240" t="s">
        <v>2849</v>
      </c>
      <c r="F128" s="241" t="s">
        <v>2850</v>
      </c>
      <c r="G128" s="242" t="s">
        <v>2833</v>
      </c>
      <c r="H128" s="243">
        <v>2</v>
      </c>
      <c r="I128" s="244"/>
      <c r="J128" s="245">
        <f>ROUND(I128*H128,2)</f>
        <v>0</v>
      </c>
      <c r="K128" s="246"/>
      <c r="L128" s="247"/>
      <c r="M128" s="248" t="s">
        <v>19</v>
      </c>
      <c r="N128" s="249" t="s">
        <v>47</v>
      </c>
      <c r="O128" s="66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8" t="s">
        <v>1148</v>
      </c>
      <c r="AT128" s="188" t="s">
        <v>311</v>
      </c>
      <c r="AU128" s="188" t="s">
        <v>86</v>
      </c>
      <c r="AY128" s="19" t="s">
        <v>157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9" t="s">
        <v>84</v>
      </c>
      <c r="BK128" s="189">
        <f>ROUND(I128*H128,2)</f>
        <v>0</v>
      </c>
      <c r="BL128" s="19" t="s">
        <v>1148</v>
      </c>
      <c r="BM128" s="188" t="s">
        <v>2851</v>
      </c>
    </row>
    <row r="129" spans="2:51" s="13" customFormat="1" ht="10">
      <c r="B129" s="190"/>
      <c r="C129" s="191"/>
      <c r="D129" s="192" t="s">
        <v>165</v>
      </c>
      <c r="E129" s="193" t="s">
        <v>19</v>
      </c>
      <c r="F129" s="194" t="s">
        <v>2821</v>
      </c>
      <c r="G129" s="191"/>
      <c r="H129" s="193" t="s">
        <v>19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165</v>
      </c>
      <c r="AU129" s="200" t="s">
        <v>86</v>
      </c>
      <c r="AV129" s="13" t="s">
        <v>84</v>
      </c>
      <c r="AW129" s="13" t="s">
        <v>37</v>
      </c>
      <c r="AX129" s="13" t="s">
        <v>76</v>
      </c>
      <c r="AY129" s="200" t="s">
        <v>157</v>
      </c>
    </row>
    <row r="130" spans="2:51" s="13" customFormat="1" ht="10">
      <c r="B130" s="190"/>
      <c r="C130" s="191"/>
      <c r="D130" s="192" t="s">
        <v>165</v>
      </c>
      <c r="E130" s="193" t="s">
        <v>19</v>
      </c>
      <c r="F130" s="194" t="s">
        <v>2822</v>
      </c>
      <c r="G130" s="191"/>
      <c r="H130" s="193" t="s">
        <v>19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165</v>
      </c>
      <c r="AU130" s="200" t="s">
        <v>86</v>
      </c>
      <c r="AV130" s="13" t="s">
        <v>84</v>
      </c>
      <c r="AW130" s="13" t="s">
        <v>37</v>
      </c>
      <c r="AX130" s="13" t="s">
        <v>76</v>
      </c>
      <c r="AY130" s="200" t="s">
        <v>157</v>
      </c>
    </row>
    <row r="131" spans="2:51" s="13" customFormat="1" ht="10">
      <c r="B131" s="190"/>
      <c r="C131" s="191"/>
      <c r="D131" s="192" t="s">
        <v>165</v>
      </c>
      <c r="E131" s="193" t="s">
        <v>19</v>
      </c>
      <c r="F131" s="194" t="s">
        <v>2823</v>
      </c>
      <c r="G131" s="191"/>
      <c r="H131" s="193" t="s">
        <v>19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165</v>
      </c>
      <c r="AU131" s="200" t="s">
        <v>86</v>
      </c>
      <c r="AV131" s="13" t="s">
        <v>84</v>
      </c>
      <c r="AW131" s="13" t="s">
        <v>37</v>
      </c>
      <c r="AX131" s="13" t="s">
        <v>76</v>
      </c>
      <c r="AY131" s="200" t="s">
        <v>157</v>
      </c>
    </row>
    <row r="132" spans="2:51" s="13" customFormat="1" ht="10">
      <c r="B132" s="190"/>
      <c r="C132" s="191"/>
      <c r="D132" s="192" t="s">
        <v>165</v>
      </c>
      <c r="E132" s="193" t="s">
        <v>19</v>
      </c>
      <c r="F132" s="194" t="s">
        <v>2824</v>
      </c>
      <c r="G132" s="191"/>
      <c r="H132" s="193" t="s">
        <v>19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165</v>
      </c>
      <c r="AU132" s="200" t="s">
        <v>86</v>
      </c>
      <c r="AV132" s="13" t="s">
        <v>84</v>
      </c>
      <c r="AW132" s="13" t="s">
        <v>37</v>
      </c>
      <c r="AX132" s="13" t="s">
        <v>76</v>
      </c>
      <c r="AY132" s="200" t="s">
        <v>157</v>
      </c>
    </row>
    <row r="133" spans="2:51" s="14" customFormat="1" ht="10">
      <c r="B133" s="201"/>
      <c r="C133" s="202"/>
      <c r="D133" s="192" t="s">
        <v>165</v>
      </c>
      <c r="E133" s="203" t="s">
        <v>19</v>
      </c>
      <c r="F133" s="204" t="s">
        <v>2852</v>
      </c>
      <c r="G133" s="202"/>
      <c r="H133" s="205">
        <v>2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165</v>
      </c>
      <c r="AU133" s="211" t="s">
        <v>86</v>
      </c>
      <c r="AV133" s="14" t="s">
        <v>86</v>
      </c>
      <c r="AW133" s="14" t="s">
        <v>37</v>
      </c>
      <c r="AX133" s="14" t="s">
        <v>84</v>
      </c>
      <c r="AY133" s="211" t="s">
        <v>157</v>
      </c>
    </row>
    <row r="134" spans="2:63" s="12" customFormat="1" ht="22.75" customHeight="1">
      <c r="B134" s="160"/>
      <c r="C134" s="161"/>
      <c r="D134" s="162" t="s">
        <v>75</v>
      </c>
      <c r="E134" s="174" t="s">
        <v>2853</v>
      </c>
      <c r="F134" s="174" t="s">
        <v>2854</v>
      </c>
      <c r="G134" s="161"/>
      <c r="H134" s="161"/>
      <c r="I134" s="164"/>
      <c r="J134" s="175">
        <f>BK134</f>
        <v>0</v>
      </c>
      <c r="K134" s="161"/>
      <c r="L134" s="166"/>
      <c r="M134" s="167"/>
      <c r="N134" s="168"/>
      <c r="O134" s="168"/>
      <c r="P134" s="169">
        <f>SUM(P135:P169)</f>
        <v>0</v>
      </c>
      <c r="Q134" s="168"/>
      <c r="R134" s="169">
        <f>SUM(R135:R169)</f>
        <v>0.256</v>
      </c>
      <c r="S134" s="168"/>
      <c r="T134" s="170">
        <f>SUM(T135:T169)</f>
        <v>0</v>
      </c>
      <c r="AR134" s="171" t="s">
        <v>173</v>
      </c>
      <c r="AT134" s="172" t="s">
        <v>75</v>
      </c>
      <c r="AU134" s="172" t="s">
        <v>84</v>
      </c>
      <c r="AY134" s="171" t="s">
        <v>157</v>
      </c>
      <c r="BK134" s="173">
        <f>SUM(BK135:BK169)</f>
        <v>0</v>
      </c>
    </row>
    <row r="135" spans="1:65" s="2" customFormat="1" ht="22.25" customHeight="1">
      <c r="A135" s="36"/>
      <c r="B135" s="37"/>
      <c r="C135" s="176" t="s">
        <v>211</v>
      </c>
      <c r="D135" s="176" t="s">
        <v>159</v>
      </c>
      <c r="E135" s="177" t="s">
        <v>2855</v>
      </c>
      <c r="F135" s="178" t="s">
        <v>2856</v>
      </c>
      <c r="G135" s="179" t="s">
        <v>254</v>
      </c>
      <c r="H135" s="180">
        <v>6.144</v>
      </c>
      <c r="I135" s="181"/>
      <c r="J135" s="182">
        <f>ROUND(I135*H135,2)</f>
        <v>0</v>
      </c>
      <c r="K135" s="183"/>
      <c r="L135" s="41"/>
      <c r="M135" s="184" t="s">
        <v>19</v>
      </c>
      <c r="N135" s="185" t="s">
        <v>47</v>
      </c>
      <c r="O135" s="66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8" t="s">
        <v>718</v>
      </c>
      <c r="AT135" s="188" t="s">
        <v>159</v>
      </c>
      <c r="AU135" s="188" t="s">
        <v>86</v>
      </c>
      <c r="AY135" s="19" t="s">
        <v>157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84</v>
      </c>
      <c r="BK135" s="189">
        <f>ROUND(I135*H135,2)</f>
        <v>0</v>
      </c>
      <c r="BL135" s="19" t="s">
        <v>718</v>
      </c>
      <c r="BM135" s="188" t="s">
        <v>2857</v>
      </c>
    </row>
    <row r="136" spans="1:47" s="2" customFormat="1" ht="10">
      <c r="A136" s="36"/>
      <c r="B136" s="37"/>
      <c r="C136" s="38"/>
      <c r="D136" s="212" t="s">
        <v>178</v>
      </c>
      <c r="E136" s="38"/>
      <c r="F136" s="213" t="s">
        <v>2858</v>
      </c>
      <c r="G136" s="38"/>
      <c r="H136" s="38"/>
      <c r="I136" s="214"/>
      <c r="J136" s="38"/>
      <c r="K136" s="38"/>
      <c r="L136" s="41"/>
      <c r="M136" s="215"/>
      <c r="N136" s="216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178</v>
      </c>
      <c r="AU136" s="19" t="s">
        <v>86</v>
      </c>
    </row>
    <row r="137" spans="2:51" s="13" customFormat="1" ht="10">
      <c r="B137" s="190"/>
      <c r="C137" s="191"/>
      <c r="D137" s="192" t="s">
        <v>165</v>
      </c>
      <c r="E137" s="193" t="s">
        <v>19</v>
      </c>
      <c r="F137" s="194" t="s">
        <v>2821</v>
      </c>
      <c r="G137" s="191"/>
      <c r="H137" s="193" t="s">
        <v>19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165</v>
      </c>
      <c r="AU137" s="200" t="s">
        <v>86</v>
      </c>
      <c r="AV137" s="13" t="s">
        <v>84</v>
      </c>
      <c r="AW137" s="13" t="s">
        <v>37</v>
      </c>
      <c r="AX137" s="13" t="s">
        <v>76</v>
      </c>
      <c r="AY137" s="200" t="s">
        <v>157</v>
      </c>
    </row>
    <row r="138" spans="2:51" s="13" customFormat="1" ht="10">
      <c r="B138" s="190"/>
      <c r="C138" s="191"/>
      <c r="D138" s="192" t="s">
        <v>165</v>
      </c>
      <c r="E138" s="193" t="s">
        <v>19</v>
      </c>
      <c r="F138" s="194" t="s">
        <v>2822</v>
      </c>
      <c r="G138" s="191"/>
      <c r="H138" s="193" t="s">
        <v>19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165</v>
      </c>
      <c r="AU138" s="200" t="s">
        <v>86</v>
      </c>
      <c r="AV138" s="13" t="s">
        <v>84</v>
      </c>
      <c r="AW138" s="13" t="s">
        <v>37</v>
      </c>
      <c r="AX138" s="13" t="s">
        <v>76</v>
      </c>
      <c r="AY138" s="200" t="s">
        <v>157</v>
      </c>
    </row>
    <row r="139" spans="2:51" s="13" customFormat="1" ht="10">
      <c r="B139" s="190"/>
      <c r="C139" s="191"/>
      <c r="D139" s="192" t="s">
        <v>165</v>
      </c>
      <c r="E139" s="193" t="s">
        <v>19</v>
      </c>
      <c r="F139" s="194" t="s">
        <v>2823</v>
      </c>
      <c r="G139" s="191"/>
      <c r="H139" s="193" t="s">
        <v>19</v>
      </c>
      <c r="I139" s="195"/>
      <c r="J139" s="191"/>
      <c r="K139" s="191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165</v>
      </c>
      <c r="AU139" s="200" t="s">
        <v>86</v>
      </c>
      <c r="AV139" s="13" t="s">
        <v>84</v>
      </c>
      <c r="AW139" s="13" t="s">
        <v>37</v>
      </c>
      <c r="AX139" s="13" t="s">
        <v>76</v>
      </c>
      <c r="AY139" s="200" t="s">
        <v>157</v>
      </c>
    </row>
    <row r="140" spans="2:51" s="13" customFormat="1" ht="10">
      <c r="B140" s="190"/>
      <c r="C140" s="191"/>
      <c r="D140" s="192" t="s">
        <v>165</v>
      </c>
      <c r="E140" s="193" t="s">
        <v>19</v>
      </c>
      <c r="F140" s="194" t="s">
        <v>2824</v>
      </c>
      <c r="G140" s="191"/>
      <c r="H140" s="193" t="s">
        <v>19</v>
      </c>
      <c r="I140" s="195"/>
      <c r="J140" s="191"/>
      <c r="K140" s="191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165</v>
      </c>
      <c r="AU140" s="200" t="s">
        <v>86</v>
      </c>
      <c r="AV140" s="13" t="s">
        <v>84</v>
      </c>
      <c r="AW140" s="13" t="s">
        <v>37</v>
      </c>
      <c r="AX140" s="13" t="s">
        <v>76</v>
      </c>
      <c r="AY140" s="200" t="s">
        <v>157</v>
      </c>
    </row>
    <row r="141" spans="2:51" s="13" customFormat="1" ht="10">
      <c r="B141" s="190"/>
      <c r="C141" s="191"/>
      <c r="D141" s="192" t="s">
        <v>165</v>
      </c>
      <c r="E141" s="193" t="s">
        <v>19</v>
      </c>
      <c r="F141" s="194" t="s">
        <v>2859</v>
      </c>
      <c r="G141" s="191"/>
      <c r="H141" s="193" t="s">
        <v>19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165</v>
      </c>
      <c r="AU141" s="200" t="s">
        <v>86</v>
      </c>
      <c r="AV141" s="13" t="s">
        <v>84</v>
      </c>
      <c r="AW141" s="13" t="s">
        <v>37</v>
      </c>
      <c r="AX141" s="13" t="s">
        <v>76</v>
      </c>
      <c r="AY141" s="200" t="s">
        <v>157</v>
      </c>
    </row>
    <row r="142" spans="2:51" s="14" customFormat="1" ht="10">
      <c r="B142" s="201"/>
      <c r="C142" s="202"/>
      <c r="D142" s="192" t="s">
        <v>165</v>
      </c>
      <c r="E142" s="203" t="s">
        <v>19</v>
      </c>
      <c r="F142" s="204" t="s">
        <v>2860</v>
      </c>
      <c r="G142" s="202"/>
      <c r="H142" s="205">
        <v>6.144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165</v>
      </c>
      <c r="AU142" s="211" t="s">
        <v>86</v>
      </c>
      <c r="AV142" s="14" t="s">
        <v>86</v>
      </c>
      <c r="AW142" s="14" t="s">
        <v>37</v>
      </c>
      <c r="AX142" s="14" t="s">
        <v>84</v>
      </c>
      <c r="AY142" s="211" t="s">
        <v>157</v>
      </c>
    </row>
    <row r="143" spans="1:65" s="2" customFormat="1" ht="22.25" customHeight="1">
      <c r="A143" s="36"/>
      <c r="B143" s="37"/>
      <c r="C143" s="176" t="s">
        <v>221</v>
      </c>
      <c r="D143" s="176" t="s">
        <v>159</v>
      </c>
      <c r="E143" s="177" t="s">
        <v>2861</v>
      </c>
      <c r="F143" s="178" t="s">
        <v>2862</v>
      </c>
      <c r="G143" s="179" t="s">
        <v>254</v>
      </c>
      <c r="H143" s="180">
        <v>1.744</v>
      </c>
      <c r="I143" s="181"/>
      <c r="J143" s="182">
        <f>ROUND(I143*H143,2)</f>
        <v>0</v>
      </c>
      <c r="K143" s="183"/>
      <c r="L143" s="41"/>
      <c r="M143" s="184" t="s">
        <v>19</v>
      </c>
      <c r="N143" s="185" t="s">
        <v>47</v>
      </c>
      <c r="O143" s="66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8" t="s">
        <v>718</v>
      </c>
      <c r="AT143" s="188" t="s">
        <v>159</v>
      </c>
      <c r="AU143" s="188" t="s">
        <v>86</v>
      </c>
      <c r="AY143" s="19" t="s">
        <v>157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9" t="s">
        <v>84</v>
      </c>
      <c r="BK143" s="189">
        <f>ROUND(I143*H143,2)</f>
        <v>0</v>
      </c>
      <c r="BL143" s="19" t="s">
        <v>718</v>
      </c>
      <c r="BM143" s="188" t="s">
        <v>2863</v>
      </c>
    </row>
    <row r="144" spans="1:47" s="2" customFormat="1" ht="10">
      <c r="A144" s="36"/>
      <c r="B144" s="37"/>
      <c r="C144" s="38"/>
      <c r="D144" s="212" t="s">
        <v>178</v>
      </c>
      <c r="E144" s="38"/>
      <c r="F144" s="213" t="s">
        <v>2864</v>
      </c>
      <c r="G144" s="38"/>
      <c r="H144" s="38"/>
      <c r="I144" s="214"/>
      <c r="J144" s="38"/>
      <c r="K144" s="38"/>
      <c r="L144" s="41"/>
      <c r="M144" s="215"/>
      <c r="N144" s="216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178</v>
      </c>
      <c r="AU144" s="19" t="s">
        <v>86</v>
      </c>
    </row>
    <row r="145" spans="2:51" s="13" customFormat="1" ht="10">
      <c r="B145" s="190"/>
      <c r="C145" s="191"/>
      <c r="D145" s="192" t="s">
        <v>165</v>
      </c>
      <c r="E145" s="193" t="s">
        <v>19</v>
      </c>
      <c r="F145" s="194" t="s">
        <v>2821</v>
      </c>
      <c r="G145" s="191"/>
      <c r="H145" s="193" t="s">
        <v>19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165</v>
      </c>
      <c r="AU145" s="200" t="s">
        <v>86</v>
      </c>
      <c r="AV145" s="13" t="s">
        <v>84</v>
      </c>
      <c r="AW145" s="13" t="s">
        <v>37</v>
      </c>
      <c r="AX145" s="13" t="s">
        <v>76</v>
      </c>
      <c r="AY145" s="200" t="s">
        <v>157</v>
      </c>
    </row>
    <row r="146" spans="2:51" s="13" customFormat="1" ht="10">
      <c r="B146" s="190"/>
      <c r="C146" s="191"/>
      <c r="D146" s="192" t="s">
        <v>165</v>
      </c>
      <c r="E146" s="193" t="s">
        <v>19</v>
      </c>
      <c r="F146" s="194" t="s">
        <v>2822</v>
      </c>
      <c r="G146" s="191"/>
      <c r="H146" s="193" t="s">
        <v>19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165</v>
      </c>
      <c r="AU146" s="200" t="s">
        <v>86</v>
      </c>
      <c r="AV146" s="13" t="s">
        <v>84</v>
      </c>
      <c r="AW146" s="13" t="s">
        <v>37</v>
      </c>
      <c r="AX146" s="13" t="s">
        <v>76</v>
      </c>
      <c r="AY146" s="200" t="s">
        <v>157</v>
      </c>
    </row>
    <row r="147" spans="2:51" s="13" customFormat="1" ht="10">
      <c r="B147" s="190"/>
      <c r="C147" s="191"/>
      <c r="D147" s="192" t="s">
        <v>165</v>
      </c>
      <c r="E147" s="193" t="s">
        <v>19</v>
      </c>
      <c r="F147" s="194" t="s">
        <v>2823</v>
      </c>
      <c r="G147" s="191"/>
      <c r="H147" s="193" t="s">
        <v>19</v>
      </c>
      <c r="I147" s="195"/>
      <c r="J147" s="191"/>
      <c r="K147" s="191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165</v>
      </c>
      <c r="AU147" s="200" t="s">
        <v>86</v>
      </c>
      <c r="AV147" s="13" t="s">
        <v>84</v>
      </c>
      <c r="AW147" s="13" t="s">
        <v>37</v>
      </c>
      <c r="AX147" s="13" t="s">
        <v>76</v>
      </c>
      <c r="AY147" s="200" t="s">
        <v>157</v>
      </c>
    </row>
    <row r="148" spans="2:51" s="13" customFormat="1" ht="10">
      <c r="B148" s="190"/>
      <c r="C148" s="191"/>
      <c r="D148" s="192" t="s">
        <v>165</v>
      </c>
      <c r="E148" s="193" t="s">
        <v>19</v>
      </c>
      <c r="F148" s="194" t="s">
        <v>2824</v>
      </c>
      <c r="G148" s="191"/>
      <c r="H148" s="193" t="s">
        <v>19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165</v>
      </c>
      <c r="AU148" s="200" t="s">
        <v>86</v>
      </c>
      <c r="AV148" s="13" t="s">
        <v>84</v>
      </c>
      <c r="AW148" s="13" t="s">
        <v>37</v>
      </c>
      <c r="AX148" s="13" t="s">
        <v>76</v>
      </c>
      <c r="AY148" s="200" t="s">
        <v>157</v>
      </c>
    </row>
    <row r="149" spans="2:51" s="13" customFormat="1" ht="10">
      <c r="B149" s="190"/>
      <c r="C149" s="191"/>
      <c r="D149" s="192" t="s">
        <v>165</v>
      </c>
      <c r="E149" s="193" t="s">
        <v>19</v>
      </c>
      <c r="F149" s="194" t="s">
        <v>2865</v>
      </c>
      <c r="G149" s="191"/>
      <c r="H149" s="193" t="s">
        <v>19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165</v>
      </c>
      <c r="AU149" s="200" t="s">
        <v>86</v>
      </c>
      <c r="AV149" s="13" t="s">
        <v>84</v>
      </c>
      <c r="AW149" s="13" t="s">
        <v>37</v>
      </c>
      <c r="AX149" s="13" t="s">
        <v>76</v>
      </c>
      <c r="AY149" s="200" t="s">
        <v>157</v>
      </c>
    </row>
    <row r="150" spans="2:51" s="14" customFormat="1" ht="10">
      <c r="B150" s="201"/>
      <c r="C150" s="202"/>
      <c r="D150" s="192" t="s">
        <v>165</v>
      </c>
      <c r="E150" s="203" t="s">
        <v>19</v>
      </c>
      <c r="F150" s="204" t="s">
        <v>2866</v>
      </c>
      <c r="G150" s="202"/>
      <c r="H150" s="205">
        <v>6.144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165</v>
      </c>
      <c r="AU150" s="211" t="s">
        <v>86</v>
      </c>
      <c r="AV150" s="14" t="s">
        <v>86</v>
      </c>
      <c r="AW150" s="14" t="s">
        <v>37</v>
      </c>
      <c r="AX150" s="14" t="s">
        <v>76</v>
      </c>
      <c r="AY150" s="211" t="s">
        <v>157</v>
      </c>
    </row>
    <row r="151" spans="2:51" s="14" customFormat="1" ht="10">
      <c r="B151" s="201"/>
      <c r="C151" s="202"/>
      <c r="D151" s="192" t="s">
        <v>165</v>
      </c>
      <c r="E151" s="203" t="s">
        <v>19</v>
      </c>
      <c r="F151" s="204" t="s">
        <v>2867</v>
      </c>
      <c r="G151" s="202"/>
      <c r="H151" s="205">
        <v>-4.4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165</v>
      </c>
      <c r="AU151" s="211" t="s">
        <v>86</v>
      </c>
      <c r="AV151" s="14" t="s">
        <v>86</v>
      </c>
      <c r="AW151" s="14" t="s">
        <v>37</v>
      </c>
      <c r="AX151" s="14" t="s">
        <v>76</v>
      </c>
      <c r="AY151" s="211" t="s">
        <v>157</v>
      </c>
    </row>
    <row r="152" spans="2:51" s="15" customFormat="1" ht="10">
      <c r="B152" s="217"/>
      <c r="C152" s="218"/>
      <c r="D152" s="192" t="s">
        <v>165</v>
      </c>
      <c r="E152" s="219" t="s">
        <v>19</v>
      </c>
      <c r="F152" s="220" t="s">
        <v>2868</v>
      </c>
      <c r="G152" s="218"/>
      <c r="H152" s="221">
        <v>1.744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165</v>
      </c>
      <c r="AU152" s="227" t="s">
        <v>86</v>
      </c>
      <c r="AV152" s="15" t="s">
        <v>163</v>
      </c>
      <c r="AW152" s="15" t="s">
        <v>37</v>
      </c>
      <c r="AX152" s="15" t="s">
        <v>84</v>
      </c>
      <c r="AY152" s="227" t="s">
        <v>157</v>
      </c>
    </row>
    <row r="153" spans="1:65" s="2" customFormat="1" ht="22.25" customHeight="1">
      <c r="A153" s="36"/>
      <c r="B153" s="37"/>
      <c r="C153" s="176" t="s">
        <v>232</v>
      </c>
      <c r="D153" s="176" t="s">
        <v>159</v>
      </c>
      <c r="E153" s="177" t="s">
        <v>2869</v>
      </c>
      <c r="F153" s="178" t="s">
        <v>2870</v>
      </c>
      <c r="G153" s="179" t="s">
        <v>254</v>
      </c>
      <c r="H153" s="180">
        <v>4.4</v>
      </c>
      <c r="I153" s="181"/>
      <c r="J153" s="182">
        <f>ROUND(I153*H153,2)</f>
        <v>0</v>
      </c>
      <c r="K153" s="183"/>
      <c r="L153" s="41"/>
      <c r="M153" s="184" t="s">
        <v>19</v>
      </c>
      <c r="N153" s="185" t="s">
        <v>47</v>
      </c>
      <c r="O153" s="66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8" t="s">
        <v>718</v>
      </c>
      <c r="AT153" s="188" t="s">
        <v>159</v>
      </c>
      <c r="AU153" s="188" t="s">
        <v>86</v>
      </c>
      <c r="AY153" s="19" t="s">
        <v>157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9" t="s">
        <v>84</v>
      </c>
      <c r="BK153" s="189">
        <f>ROUND(I153*H153,2)</f>
        <v>0</v>
      </c>
      <c r="BL153" s="19" t="s">
        <v>718</v>
      </c>
      <c r="BM153" s="188" t="s">
        <v>2871</v>
      </c>
    </row>
    <row r="154" spans="1:47" s="2" customFormat="1" ht="10">
      <c r="A154" s="36"/>
      <c r="B154" s="37"/>
      <c r="C154" s="38"/>
      <c r="D154" s="212" t="s">
        <v>178</v>
      </c>
      <c r="E154" s="38"/>
      <c r="F154" s="213" t="s">
        <v>2872</v>
      </c>
      <c r="G154" s="38"/>
      <c r="H154" s="38"/>
      <c r="I154" s="214"/>
      <c r="J154" s="38"/>
      <c r="K154" s="38"/>
      <c r="L154" s="41"/>
      <c r="M154" s="215"/>
      <c r="N154" s="216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178</v>
      </c>
      <c r="AU154" s="19" t="s">
        <v>86</v>
      </c>
    </row>
    <row r="155" spans="2:51" s="13" customFormat="1" ht="10">
      <c r="B155" s="190"/>
      <c r="C155" s="191"/>
      <c r="D155" s="192" t="s">
        <v>165</v>
      </c>
      <c r="E155" s="193" t="s">
        <v>19</v>
      </c>
      <c r="F155" s="194" t="s">
        <v>2821</v>
      </c>
      <c r="G155" s="191"/>
      <c r="H155" s="193" t="s">
        <v>19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165</v>
      </c>
      <c r="AU155" s="200" t="s">
        <v>86</v>
      </c>
      <c r="AV155" s="13" t="s">
        <v>84</v>
      </c>
      <c r="AW155" s="13" t="s">
        <v>37</v>
      </c>
      <c r="AX155" s="13" t="s">
        <v>76</v>
      </c>
      <c r="AY155" s="200" t="s">
        <v>157</v>
      </c>
    </row>
    <row r="156" spans="2:51" s="13" customFormat="1" ht="10">
      <c r="B156" s="190"/>
      <c r="C156" s="191"/>
      <c r="D156" s="192" t="s">
        <v>165</v>
      </c>
      <c r="E156" s="193" t="s">
        <v>19</v>
      </c>
      <c r="F156" s="194" t="s">
        <v>2822</v>
      </c>
      <c r="G156" s="191"/>
      <c r="H156" s="193" t="s">
        <v>19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165</v>
      </c>
      <c r="AU156" s="200" t="s">
        <v>86</v>
      </c>
      <c r="AV156" s="13" t="s">
        <v>84</v>
      </c>
      <c r="AW156" s="13" t="s">
        <v>37</v>
      </c>
      <c r="AX156" s="13" t="s">
        <v>76</v>
      </c>
      <c r="AY156" s="200" t="s">
        <v>157</v>
      </c>
    </row>
    <row r="157" spans="2:51" s="13" customFormat="1" ht="10">
      <c r="B157" s="190"/>
      <c r="C157" s="191"/>
      <c r="D157" s="192" t="s">
        <v>165</v>
      </c>
      <c r="E157" s="193" t="s">
        <v>19</v>
      </c>
      <c r="F157" s="194" t="s">
        <v>2823</v>
      </c>
      <c r="G157" s="191"/>
      <c r="H157" s="193" t="s">
        <v>19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165</v>
      </c>
      <c r="AU157" s="200" t="s">
        <v>86</v>
      </c>
      <c r="AV157" s="13" t="s">
        <v>84</v>
      </c>
      <c r="AW157" s="13" t="s">
        <v>37</v>
      </c>
      <c r="AX157" s="13" t="s">
        <v>76</v>
      </c>
      <c r="AY157" s="200" t="s">
        <v>157</v>
      </c>
    </row>
    <row r="158" spans="2:51" s="13" customFormat="1" ht="10">
      <c r="B158" s="190"/>
      <c r="C158" s="191"/>
      <c r="D158" s="192" t="s">
        <v>165</v>
      </c>
      <c r="E158" s="193" t="s">
        <v>19</v>
      </c>
      <c r="F158" s="194" t="s">
        <v>2824</v>
      </c>
      <c r="G158" s="191"/>
      <c r="H158" s="193" t="s">
        <v>19</v>
      </c>
      <c r="I158" s="195"/>
      <c r="J158" s="191"/>
      <c r="K158" s="191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165</v>
      </c>
      <c r="AU158" s="200" t="s">
        <v>86</v>
      </c>
      <c r="AV158" s="13" t="s">
        <v>84</v>
      </c>
      <c r="AW158" s="13" t="s">
        <v>37</v>
      </c>
      <c r="AX158" s="13" t="s">
        <v>76</v>
      </c>
      <c r="AY158" s="200" t="s">
        <v>157</v>
      </c>
    </row>
    <row r="159" spans="2:51" s="14" customFormat="1" ht="10">
      <c r="B159" s="201"/>
      <c r="C159" s="202"/>
      <c r="D159" s="192" t="s">
        <v>165</v>
      </c>
      <c r="E159" s="203" t="s">
        <v>19</v>
      </c>
      <c r="F159" s="204" t="s">
        <v>2873</v>
      </c>
      <c r="G159" s="202"/>
      <c r="H159" s="205">
        <v>4.4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165</v>
      </c>
      <c r="AU159" s="211" t="s">
        <v>86</v>
      </c>
      <c r="AV159" s="14" t="s">
        <v>86</v>
      </c>
      <c r="AW159" s="14" t="s">
        <v>37</v>
      </c>
      <c r="AX159" s="14" t="s">
        <v>84</v>
      </c>
      <c r="AY159" s="211" t="s">
        <v>157</v>
      </c>
    </row>
    <row r="160" spans="1:65" s="2" customFormat="1" ht="22.25" customHeight="1">
      <c r="A160" s="36"/>
      <c r="B160" s="37"/>
      <c r="C160" s="176" t="s">
        <v>244</v>
      </c>
      <c r="D160" s="176" t="s">
        <v>159</v>
      </c>
      <c r="E160" s="177" t="s">
        <v>2874</v>
      </c>
      <c r="F160" s="178" t="s">
        <v>2875</v>
      </c>
      <c r="G160" s="179" t="s">
        <v>254</v>
      </c>
      <c r="H160" s="180">
        <v>0.256</v>
      </c>
      <c r="I160" s="181"/>
      <c r="J160" s="182">
        <f>ROUND(I160*H160,2)</f>
        <v>0</v>
      </c>
      <c r="K160" s="183"/>
      <c r="L160" s="41"/>
      <c r="M160" s="184" t="s">
        <v>19</v>
      </c>
      <c r="N160" s="185" t="s">
        <v>47</v>
      </c>
      <c r="O160" s="66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8" t="s">
        <v>718</v>
      </c>
      <c r="AT160" s="188" t="s">
        <v>159</v>
      </c>
      <c r="AU160" s="188" t="s">
        <v>86</v>
      </c>
      <c r="AY160" s="19" t="s">
        <v>157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9" t="s">
        <v>84</v>
      </c>
      <c r="BK160" s="189">
        <f>ROUND(I160*H160,2)</f>
        <v>0</v>
      </c>
      <c r="BL160" s="19" t="s">
        <v>718</v>
      </c>
      <c r="BM160" s="188" t="s">
        <v>2876</v>
      </c>
    </row>
    <row r="161" spans="1:47" s="2" customFormat="1" ht="10">
      <c r="A161" s="36"/>
      <c r="B161" s="37"/>
      <c r="C161" s="38"/>
      <c r="D161" s="212" t="s">
        <v>178</v>
      </c>
      <c r="E161" s="38"/>
      <c r="F161" s="213" t="s">
        <v>2877</v>
      </c>
      <c r="G161" s="38"/>
      <c r="H161" s="38"/>
      <c r="I161" s="214"/>
      <c r="J161" s="38"/>
      <c r="K161" s="38"/>
      <c r="L161" s="41"/>
      <c r="M161" s="215"/>
      <c r="N161" s="216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178</v>
      </c>
      <c r="AU161" s="19" t="s">
        <v>86</v>
      </c>
    </row>
    <row r="162" spans="2:51" s="13" customFormat="1" ht="10">
      <c r="B162" s="190"/>
      <c r="C162" s="191"/>
      <c r="D162" s="192" t="s">
        <v>165</v>
      </c>
      <c r="E162" s="193" t="s">
        <v>19</v>
      </c>
      <c r="F162" s="194" t="s">
        <v>2821</v>
      </c>
      <c r="G162" s="191"/>
      <c r="H162" s="193" t="s">
        <v>19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165</v>
      </c>
      <c r="AU162" s="200" t="s">
        <v>86</v>
      </c>
      <c r="AV162" s="13" t="s">
        <v>84</v>
      </c>
      <c r="AW162" s="13" t="s">
        <v>37</v>
      </c>
      <c r="AX162" s="13" t="s">
        <v>76</v>
      </c>
      <c r="AY162" s="200" t="s">
        <v>157</v>
      </c>
    </row>
    <row r="163" spans="2:51" s="13" customFormat="1" ht="10">
      <c r="B163" s="190"/>
      <c r="C163" s="191"/>
      <c r="D163" s="192" t="s">
        <v>165</v>
      </c>
      <c r="E163" s="193" t="s">
        <v>19</v>
      </c>
      <c r="F163" s="194" t="s">
        <v>2822</v>
      </c>
      <c r="G163" s="191"/>
      <c r="H163" s="193" t="s">
        <v>19</v>
      </c>
      <c r="I163" s="195"/>
      <c r="J163" s="191"/>
      <c r="K163" s="191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165</v>
      </c>
      <c r="AU163" s="200" t="s">
        <v>86</v>
      </c>
      <c r="AV163" s="13" t="s">
        <v>84</v>
      </c>
      <c r="AW163" s="13" t="s">
        <v>37</v>
      </c>
      <c r="AX163" s="13" t="s">
        <v>76</v>
      </c>
      <c r="AY163" s="200" t="s">
        <v>157</v>
      </c>
    </row>
    <row r="164" spans="2:51" s="13" customFormat="1" ht="10">
      <c r="B164" s="190"/>
      <c r="C164" s="191"/>
      <c r="D164" s="192" t="s">
        <v>165</v>
      </c>
      <c r="E164" s="193" t="s">
        <v>19</v>
      </c>
      <c r="F164" s="194" t="s">
        <v>2823</v>
      </c>
      <c r="G164" s="191"/>
      <c r="H164" s="193" t="s">
        <v>19</v>
      </c>
      <c r="I164" s="195"/>
      <c r="J164" s="191"/>
      <c r="K164" s="191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165</v>
      </c>
      <c r="AU164" s="200" t="s">
        <v>86</v>
      </c>
      <c r="AV164" s="13" t="s">
        <v>84</v>
      </c>
      <c r="AW164" s="13" t="s">
        <v>37</v>
      </c>
      <c r="AX164" s="13" t="s">
        <v>76</v>
      </c>
      <c r="AY164" s="200" t="s">
        <v>157</v>
      </c>
    </row>
    <row r="165" spans="2:51" s="13" customFormat="1" ht="10">
      <c r="B165" s="190"/>
      <c r="C165" s="191"/>
      <c r="D165" s="192" t="s">
        <v>165</v>
      </c>
      <c r="E165" s="193" t="s">
        <v>19</v>
      </c>
      <c r="F165" s="194" t="s">
        <v>2824</v>
      </c>
      <c r="G165" s="191"/>
      <c r="H165" s="193" t="s">
        <v>19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165</v>
      </c>
      <c r="AU165" s="200" t="s">
        <v>86</v>
      </c>
      <c r="AV165" s="13" t="s">
        <v>84</v>
      </c>
      <c r="AW165" s="13" t="s">
        <v>37</v>
      </c>
      <c r="AX165" s="13" t="s">
        <v>76</v>
      </c>
      <c r="AY165" s="200" t="s">
        <v>157</v>
      </c>
    </row>
    <row r="166" spans="2:51" s="14" customFormat="1" ht="10">
      <c r="B166" s="201"/>
      <c r="C166" s="202"/>
      <c r="D166" s="192" t="s">
        <v>165</v>
      </c>
      <c r="E166" s="203" t="s">
        <v>19</v>
      </c>
      <c r="F166" s="204" t="s">
        <v>2878</v>
      </c>
      <c r="G166" s="202"/>
      <c r="H166" s="205">
        <v>0.256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165</v>
      </c>
      <c r="AU166" s="211" t="s">
        <v>86</v>
      </c>
      <c r="AV166" s="14" t="s">
        <v>86</v>
      </c>
      <c r="AW166" s="14" t="s">
        <v>37</v>
      </c>
      <c r="AX166" s="14" t="s">
        <v>84</v>
      </c>
      <c r="AY166" s="211" t="s">
        <v>157</v>
      </c>
    </row>
    <row r="167" spans="1:65" s="2" customFormat="1" ht="14.4" customHeight="1">
      <c r="A167" s="36"/>
      <c r="B167" s="37"/>
      <c r="C167" s="239" t="s">
        <v>251</v>
      </c>
      <c r="D167" s="239" t="s">
        <v>311</v>
      </c>
      <c r="E167" s="240" t="s">
        <v>2879</v>
      </c>
      <c r="F167" s="241" t="s">
        <v>2880</v>
      </c>
      <c r="G167" s="242" t="s">
        <v>483</v>
      </c>
      <c r="H167" s="243">
        <v>0.256</v>
      </c>
      <c r="I167" s="244"/>
      <c r="J167" s="245">
        <f>ROUND(I167*H167,2)</f>
        <v>0</v>
      </c>
      <c r="K167" s="246"/>
      <c r="L167" s="247"/>
      <c r="M167" s="248" t="s">
        <v>19</v>
      </c>
      <c r="N167" s="249" t="s">
        <v>47</v>
      </c>
      <c r="O167" s="66"/>
      <c r="P167" s="186">
        <f>O167*H167</f>
        <v>0</v>
      </c>
      <c r="Q167" s="186">
        <v>1</v>
      </c>
      <c r="R167" s="186">
        <f>Q167*H167</f>
        <v>0.256</v>
      </c>
      <c r="S167" s="186">
        <v>0</v>
      </c>
      <c r="T167" s="187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8" t="s">
        <v>1148</v>
      </c>
      <c r="AT167" s="188" t="s">
        <v>311</v>
      </c>
      <c r="AU167" s="188" t="s">
        <v>86</v>
      </c>
      <c r="AY167" s="19" t="s">
        <v>157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9" t="s">
        <v>84</v>
      </c>
      <c r="BK167" s="189">
        <f>ROUND(I167*H167,2)</f>
        <v>0</v>
      </c>
      <c r="BL167" s="19" t="s">
        <v>1148</v>
      </c>
      <c r="BM167" s="188" t="s">
        <v>2881</v>
      </c>
    </row>
    <row r="168" spans="1:47" s="2" customFormat="1" ht="10">
      <c r="A168" s="36"/>
      <c r="B168" s="37"/>
      <c r="C168" s="38"/>
      <c r="D168" s="212" t="s">
        <v>178</v>
      </c>
      <c r="E168" s="38"/>
      <c r="F168" s="213" t="s">
        <v>2882</v>
      </c>
      <c r="G168" s="38"/>
      <c r="H168" s="38"/>
      <c r="I168" s="214"/>
      <c r="J168" s="38"/>
      <c r="K168" s="38"/>
      <c r="L168" s="41"/>
      <c r="M168" s="215"/>
      <c r="N168" s="216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178</v>
      </c>
      <c r="AU168" s="19" t="s">
        <v>86</v>
      </c>
    </row>
    <row r="169" spans="2:51" s="14" customFormat="1" ht="10">
      <c r="B169" s="201"/>
      <c r="C169" s="202"/>
      <c r="D169" s="192" t="s">
        <v>165</v>
      </c>
      <c r="E169" s="203" t="s">
        <v>19</v>
      </c>
      <c r="F169" s="204" t="s">
        <v>2883</v>
      </c>
      <c r="G169" s="202"/>
      <c r="H169" s="205">
        <v>0.256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165</v>
      </c>
      <c r="AU169" s="211" t="s">
        <v>86</v>
      </c>
      <c r="AV169" s="14" t="s">
        <v>86</v>
      </c>
      <c r="AW169" s="14" t="s">
        <v>37</v>
      </c>
      <c r="AX169" s="14" t="s">
        <v>84</v>
      </c>
      <c r="AY169" s="211" t="s">
        <v>157</v>
      </c>
    </row>
    <row r="170" spans="2:63" s="12" customFormat="1" ht="25.9" customHeight="1">
      <c r="B170" s="160"/>
      <c r="C170" s="161"/>
      <c r="D170" s="162" t="s">
        <v>75</v>
      </c>
      <c r="E170" s="163" t="s">
        <v>118</v>
      </c>
      <c r="F170" s="163" t="s">
        <v>2884</v>
      </c>
      <c r="G170" s="161"/>
      <c r="H170" s="161"/>
      <c r="I170" s="164"/>
      <c r="J170" s="165">
        <f>BK170</f>
        <v>0</v>
      </c>
      <c r="K170" s="161"/>
      <c r="L170" s="166"/>
      <c r="M170" s="167"/>
      <c r="N170" s="168"/>
      <c r="O170" s="168"/>
      <c r="P170" s="169">
        <f>P171+P175</f>
        <v>0</v>
      </c>
      <c r="Q170" s="168"/>
      <c r="R170" s="169">
        <f>R171+R175</f>
        <v>0</v>
      </c>
      <c r="S170" s="168"/>
      <c r="T170" s="170">
        <f>T171+T175</f>
        <v>0</v>
      </c>
      <c r="AR170" s="171" t="s">
        <v>191</v>
      </c>
      <c r="AT170" s="172" t="s">
        <v>75</v>
      </c>
      <c r="AU170" s="172" t="s">
        <v>76</v>
      </c>
      <c r="AY170" s="171" t="s">
        <v>157</v>
      </c>
      <c r="BK170" s="173">
        <f>BK171+BK175</f>
        <v>0</v>
      </c>
    </row>
    <row r="171" spans="2:63" s="12" customFormat="1" ht="22.75" customHeight="1">
      <c r="B171" s="160"/>
      <c r="C171" s="161"/>
      <c r="D171" s="162" t="s">
        <v>75</v>
      </c>
      <c r="E171" s="174" t="s">
        <v>2885</v>
      </c>
      <c r="F171" s="174" t="s">
        <v>2886</v>
      </c>
      <c r="G171" s="161"/>
      <c r="H171" s="161"/>
      <c r="I171" s="164"/>
      <c r="J171" s="175">
        <f>BK171</f>
        <v>0</v>
      </c>
      <c r="K171" s="161"/>
      <c r="L171" s="166"/>
      <c r="M171" s="167"/>
      <c r="N171" s="168"/>
      <c r="O171" s="168"/>
      <c r="P171" s="169">
        <f>SUM(P172:P174)</f>
        <v>0</v>
      </c>
      <c r="Q171" s="168"/>
      <c r="R171" s="169">
        <f>SUM(R172:R174)</f>
        <v>0</v>
      </c>
      <c r="S171" s="168"/>
      <c r="T171" s="170">
        <f>SUM(T172:T174)</f>
        <v>0</v>
      </c>
      <c r="AR171" s="171" t="s">
        <v>191</v>
      </c>
      <c r="AT171" s="172" t="s">
        <v>75</v>
      </c>
      <c r="AU171" s="172" t="s">
        <v>84</v>
      </c>
      <c r="AY171" s="171" t="s">
        <v>157</v>
      </c>
      <c r="BK171" s="173">
        <f>SUM(BK172:BK174)</f>
        <v>0</v>
      </c>
    </row>
    <row r="172" spans="1:65" s="2" customFormat="1" ht="14.4" customHeight="1">
      <c r="A172" s="36"/>
      <c r="B172" s="37"/>
      <c r="C172" s="176" t="s">
        <v>261</v>
      </c>
      <c r="D172" s="176" t="s">
        <v>159</v>
      </c>
      <c r="E172" s="177" t="s">
        <v>2887</v>
      </c>
      <c r="F172" s="178" t="s">
        <v>2888</v>
      </c>
      <c r="G172" s="179" t="s">
        <v>2833</v>
      </c>
      <c r="H172" s="180">
        <v>1</v>
      </c>
      <c r="I172" s="181"/>
      <c r="J172" s="182">
        <f>ROUND(I172*H172,2)</f>
        <v>0</v>
      </c>
      <c r="K172" s="183"/>
      <c r="L172" s="41"/>
      <c r="M172" s="184" t="s">
        <v>19</v>
      </c>
      <c r="N172" s="185" t="s">
        <v>47</v>
      </c>
      <c r="O172" s="66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8" t="s">
        <v>2889</v>
      </c>
      <c r="AT172" s="188" t="s">
        <v>159</v>
      </c>
      <c r="AU172" s="188" t="s">
        <v>86</v>
      </c>
      <c r="AY172" s="19" t="s">
        <v>157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9" t="s">
        <v>84</v>
      </c>
      <c r="BK172" s="189">
        <f>ROUND(I172*H172,2)</f>
        <v>0</v>
      </c>
      <c r="BL172" s="19" t="s">
        <v>2889</v>
      </c>
      <c r="BM172" s="188" t="s">
        <v>2890</v>
      </c>
    </row>
    <row r="173" spans="1:47" s="2" customFormat="1" ht="10">
      <c r="A173" s="36"/>
      <c r="B173" s="37"/>
      <c r="C173" s="38"/>
      <c r="D173" s="212" t="s">
        <v>178</v>
      </c>
      <c r="E173" s="38"/>
      <c r="F173" s="213" t="s">
        <v>2891</v>
      </c>
      <c r="G173" s="38"/>
      <c r="H173" s="38"/>
      <c r="I173" s="214"/>
      <c r="J173" s="38"/>
      <c r="K173" s="38"/>
      <c r="L173" s="41"/>
      <c r="M173" s="215"/>
      <c r="N173" s="216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178</v>
      </c>
      <c r="AU173" s="19" t="s">
        <v>86</v>
      </c>
    </row>
    <row r="174" spans="2:51" s="14" customFormat="1" ht="10">
      <c r="B174" s="201"/>
      <c r="C174" s="202"/>
      <c r="D174" s="192" t="s">
        <v>165</v>
      </c>
      <c r="E174" s="203" t="s">
        <v>19</v>
      </c>
      <c r="F174" s="204" t="s">
        <v>2892</v>
      </c>
      <c r="G174" s="202"/>
      <c r="H174" s="205">
        <v>1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165</v>
      </c>
      <c r="AU174" s="211" t="s">
        <v>86</v>
      </c>
      <c r="AV174" s="14" t="s">
        <v>86</v>
      </c>
      <c r="AW174" s="14" t="s">
        <v>37</v>
      </c>
      <c r="AX174" s="14" t="s">
        <v>84</v>
      </c>
      <c r="AY174" s="211" t="s">
        <v>157</v>
      </c>
    </row>
    <row r="175" spans="2:63" s="12" customFormat="1" ht="22.75" customHeight="1">
      <c r="B175" s="160"/>
      <c r="C175" s="161"/>
      <c r="D175" s="162" t="s">
        <v>75</v>
      </c>
      <c r="E175" s="174" t="s">
        <v>2893</v>
      </c>
      <c r="F175" s="174" t="s">
        <v>2894</v>
      </c>
      <c r="G175" s="161"/>
      <c r="H175" s="161"/>
      <c r="I175" s="164"/>
      <c r="J175" s="175">
        <f>BK175</f>
        <v>0</v>
      </c>
      <c r="K175" s="161"/>
      <c r="L175" s="166"/>
      <c r="M175" s="167"/>
      <c r="N175" s="168"/>
      <c r="O175" s="168"/>
      <c r="P175" s="169">
        <f>SUM(P176:P178)</f>
        <v>0</v>
      </c>
      <c r="Q175" s="168"/>
      <c r="R175" s="169">
        <f>SUM(R176:R178)</f>
        <v>0</v>
      </c>
      <c r="S175" s="168"/>
      <c r="T175" s="170">
        <f>SUM(T176:T178)</f>
        <v>0</v>
      </c>
      <c r="AR175" s="171" t="s">
        <v>191</v>
      </c>
      <c r="AT175" s="172" t="s">
        <v>75</v>
      </c>
      <c r="AU175" s="172" t="s">
        <v>84</v>
      </c>
      <c r="AY175" s="171" t="s">
        <v>157</v>
      </c>
      <c r="BK175" s="173">
        <f>SUM(BK176:BK178)</f>
        <v>0</v>
      </c>
    </row>
    <row r="176" spans="1:65" s="2" customFormat="1" ht="14.4" customHeight="1">
      <c r="A176" s="36"/>
      <c r="B176" s="37"/>
      <c r="C176" s="176" t="s">
        <v>284</v>
      </c>
      <c r="D176" s="176" t="s">
        <v>159</v>
      </c>
      <c r="E176" s="177" t="s">
        <v>2895</v>
      </c>
      <c r="F176" s="178" t="s">
        <v>2896</v>
      </c>
      <c r="G176" s="179" t="s">
        <v>2833</v>
      </c>
      <c r="H176" s="180">
        <v>1</v>
      </c>
      <c r="I176" s="181"/>
      <c r="J176" s="182">
        <f>ROUND(I176*H176,2)</f>
        <v>0</v>
      </c>
      <c r="K176" s="183"/>
      <c r="L176" s="41"/>
      <c r="M176" s="184" t="s">
        <v>19</v>
      </c>
      <c r="N176" s="185" t="s">
        <v>47</v>
      </c>
      <c r="O176" s="66"/>
      <c r="P176" s="186">
        <f>O176*H176</f>
        <v>0</v>
      </c>
      <c r="Q176" s="186">
        <v>0</v>
      </c>
      <c r="R176" s="186">
        <f>Q176*H176</f>
        <v>0</v>
      </c>
      <c r="S176" s="186">
        <v>0</v>
      </c>
      <c r="T176" s="187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8" t="s">
        <v>2889</v>
      </c>
      <c r="AT176" s="188" t="s">
        <v>159</v>
      </c>
      <c r="AU176" s="188" t="s">
        <v>86</v>
      </c>
      <c r="AY176" s="19" t="s">
        <v>157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9" t="s">
        <v>84</v>
      </c>
      <c r="BK176" s="189">
        <f>ROUND(I176*H176,2)</f>
        <v>0</v>
      </c>
      <c r="BL176" s="19" t="s">
        <v>2889</v>
      </c>
      <c r="BM176" s="188" t="s">
        <v>2897</v>
      </c>
    </row>
    <row r="177" spans="1:47" s="2" customFormat="1" ht="10">
      <c r="A177" s="36"/>
      <c r="B177" s="37"/>
      <c r="C177" s="38"/>
      <c r="D177" s="212" t="s">
        <v>178</v>
      </c>
      <c r="E177" s="38"/>
      <c r="F177" s="213" t="s">
        <v>2898</v>
      </c>
      <c r="G177" s="38"/>
      <c r="H177" s="38"/>
      <c r="I177" s="214"/>
      <c r="J177" s="38"/>
      <c r="K177" s="38"/>
      <c r="L177" s="41"/>
      <c r="M177" s="215"/>
      <c r="N177" s="216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178</v>
      </c>
      <c r="AU177" s="19" t="s">
        <v>86</v>
      </c>
    </row>
    <row r="178" spans="2:51" s="14" customFormat="1" ht="10">
      <c r="B178" s="201"/>
      <c r="C178" s="202"/>
      <c r="D178" s="192" t="s">
        <v>165</v>
      </c>
      <c r="E178" s="203" t="s">
        <v>19</v>
      </c>
      <c r="F178" s="204" t="s">
        <v>2899</v>
      </c>
      <c r="G178" s="202"/>
      <c r="H178" s="205">
        <v>1</v>
      </c>
      <c r="I178" s="206"/>
      <c r="J178" s="202"/>
      <c r="K178" s="202"/>
      <c r="L178" s="207"/>
      <c r="M178" s="250"/>
      <c r="N178" s="251"/>
      <c r="O178" s="251"/>
      <c r="P178" s="251"/>
      <c r="Q178" s="251"/>
      <c r="R178" s="251"/>
      <c r="S178" s="251"/>
      <c r="T178" s="252"/>
      <c r="AT178" s="211" t="s">
        <v>165</v>
      </c>
      <c r="AU178" s="211" t="s">
        <v>86</v>
      </c>
      <c r="AV178" s="14" t="s">
        <v>86</v>
      </c>
      <c r="AW178" s="14" t="s">
        <v>37</v>
      </c>
      <c r="AX178" s="14" t="s">
        <v>84</v>
      </c>
      <c r="AY178" s="211" t="s">
        <v>157</v>
      </c>
    </row>
    <row r="179" spans="1:31" s="2" customFormat="1" ht="7" customHeight="1">
      <c r="A179" s="36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41"/>
      <c r="M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</sheetData>
  <sheetProtection algorithmName="SHA-512" hashValue="6I/095Vg3j0ov6Wn0DdAZbudsD8x8GU8QZANeHWVevqQjsWpKa0IT5FlO3pEdTbL9rCjV28hjFa794R0h3WUyw==" saltValue="b/CndvojLj3uePoH4PakMfG3aQI8fXrHeSPgwxiwVPUK5zQlp23jtNlyuu5RBDH9ZNlUKQqzzAr75MDaju7otA==" spinCount="100000" sheet="1" objects="1" scenarios="1" formatColumns="0" formatRows="0" autoFilter="0"/>
  <autoFilter ref="C84:K17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110" r:id="rId1" display="https://podminky.urs.cz/item/CS_URS_2021_01/34774000.1"/>
    <hyperlink ref="F136" r:id="rId2" display="https://podminky.urs.cz/item/CS_URS_2021_01/460141112"/>
    <hyperlink ref="F144" r:id="rId3" display="https://podminky.urs.cz/item/CS_URS_2021_01/460341113"/>
    <hyperlink ref="F154" r:id="rId4" display="https://podminky.urs.cz/item/CS_URS_2021_01/460391123"/>
    <hyperlink ref="F161" r:id="rId5" display="https://podminky.urs.cz/item/CS_URS_2021_01/460411122"/>
    <hyperlink ref="F168" r:id="rId6" display="https://podminky.urs.cz/item/CS_URS_2021_01/58337303"/>
    <hyperlink ref="F173" r:id="rId7" display="https://podminky.urs.cz/item/CS_URS_2021_01/013194000"/>
    <hyperlink ref="F177" r:id="rId8" display="https://podminky.urs.cz/item/CS_URS_2021_01/04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101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2900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ROUND((SUM(BE87:BE393)),2)</f>
        <v>0</v>
      </c>
      <c r="G33" s="36"/>
      <c r="H33" s="36"/>
      <c r="I33" s="120">
        <v>0.21</v>
      </c>
      <c r="J33" s="119">
        <f>ROUND(((SUM(BE87:BE393))*I33),2)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ROUND((SUM(BF87:BF393)),2)</f>
        <v>0</v>
      </c>
      <c r="G34" s="36"/>
      <c r="H34" s="36"/>
      <c r="I34" s="120">
        <v>0.15</v>
      </c>
      <c r="J34" s="119">
        <f>ROUND(((SUM(BF87:BF393))*I34),2)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ROUND((SUM(BG87:BG393)),2)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ROUND((SUM(BH87:BH393)),2)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ROUND((SUM(BI87:BI393)),2)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SO06 - Přípojka dešťové kanalizace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131</v>
      </c>
      <c r="E62" s="145"/>
      <c r="F62" s="145"/>
      <c r="G62" s="145"/>
      <c r="H62" s="145"/>
      <c r="I62" s="145"/>
      <c r="J62" s="146">
        <f>J209</f>
        <v>0</v>
      </c>
      <c r="K62" s="143"/>
      <c r="L62" s="147"/>
    </row>
    <row r="63" spans="2:12" s="10" customFormat="1" ht="19.9" customHeight="1">
      <c r="B63" s="142"/>
      <c r="C63" s="143"/>
      <c r="D63" s="144" t="s">
        <v>132</v>
      </c>
      <c r="E63" s="145"/>
      <c r="F63" s="145"/>
      <c r="G63" s="145"/>
      <c r="H63" s="145"/>
      <c r="I63" s="145"/>
      <c r="J63" s="146">
        <f>J242</f>
        <v>0</v>
      </c>
      <c r="K63" s="143"/>
      <c r="L63" s="147"/>
    </row>
    <row r="64" spans="2:12" s="10" customFormat="1" ht="19.9" customHeight="1">
      <c r="B64" s="142"/>
      <c r="C64" s="143"/>
      <c r="D64" s="144" t="s">
        <v>134</v>
      </c>
      <c r="E64" s="145"/>
      <c r="F64" s="145"/>
      <c r="G64" s="145"/>
      <c r="H64" s="145"/>
      <c r="I64" s="145"/>
      <c r="J64" s="146">
        <f>J261</f>
        <v>0</v>
      </c>
      <c r="K64" s="143"/>
      <c r="L64" s="147"/>
    </row>
    <row r="65" spans="2:12" s="10" customFormat="1" ht="19.9" customHeight="1">
      <c r="B65" s="142"/>
      <c r="C65" s="143"/>
      <c r="D65" s="144" t="s">
        <v>135</v>
      </c>
      <c r="E65" s="145"/>
      <c r="F65" s="145"/>
      <c r="G65" s="145"/>
      <c r="H65" s="145"/>
      <c r="I65" s="145"/>
      <c r="J65" s="146">
        <f>J348</f>
        <v>0</v>
      </c>
      <c r="K65" s="143"/>
      <c r="L65" s="147"/>
    </row>
    <row r="66" spans="2:12" s="10" customFormat="1" ht="19.9" customHeight="1">
      <c r="B66" s="142"/>
      <c r="C66" s="143"/>
      <c r="D66" s="144" t="s">
        <v>136</v>
      </c>
      <c r="E66" s="145"/>
      <c r="F66" s="145"/>
      <c r="G66" s="145"/>
      <c r="H66" s="145"/>
      <c r="I66" s="145"/>
      <c r="J66" s="146">
        <f>J357</f>
        <v>0</v>
      </c>
      <c r="K66" s="143"/>
      <c r="L66" s="147"/>
    </row>
    <row r="67" spans="2:12" s="10" customFormat="1" ht="19.9" customHeight="1">
      <c r="B67" s="142"/>
      <c r="C67" s="143"/>
      <c r="D67" s="144" t="s">
        <v>137</v>
      </c>
      <c r="E67" s="145"/>
      <c r="F67" s="145"/>
      <c r="G67" s="145"/>
      <c r="H67" s="145"/>
      <c r="I67" s="145"/>
      <c r="J67" s="146">
        <f>J391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7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7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5" customHeight="1">
      <c r="A74" s="36"/>
      <c r="B74" s="37"/>
      <c r="C74" s="25" t="s">
        <v>142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7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37"/>
      <c r="C77" s="38"/>
      <c r="D77" s="38"/>
      <c r="E77" s="393" t="str">
        <f>E7</f>
        <v>Úprava prostranství před Hvězdou</v>
      </c>
      <c r="F77" s="394"/>
      <c r="G77" s="394"/>
      <c r="H77" s="394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121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65" customHeight="1">
      <c r="A79" s="36"/>
      <c r="B79" s="37"/>
      <c r="C79" s="38"/>
      <c r="D79" s="38"/>
      <c r="E79" s="350" t="str">
        <f>E9</f>
        <v>SO06 - Přípojka dešťové kanalizace</v>
      </c>
      <c r="F79" s="395"/>
      <c r="G79" s="395"/>
      <c r="H79" s="395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p.č. 2675/1, 5713, 2436</v>
      </c>
      <c r="G81" s="38"/>
      <c r="H81" s="38"/>
      <c r="I81" s="31" t="s">
        <v>23</v>
      </c>
      <c r="J81" s="61" t="str">
        <f>IF(J12="","",J12)</f>
        <v>24. 11. 2021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7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6.4" customHeight="1">
      <c r="A83" s="36"/>
      <c r="B83" s="37"/>
      <c r="C83" s="31" t="s">
        <v>25</v>
      </c>
      <c r="D83" s="38"/>
      <c r="E83" s="38"/>
      <c r="F83" s="29" t="str">
        <f>E15</f>
        <v>Město Beroun</v>
      </c>
      <c r="G83" s="38"/>
      <c r="H83" s="38"/>
      <c r="I83" s="31" t="s">
        <v>33</v>
      </c>
      <c r="J83" s="34" t="str">
        <f>E21</f>
        <v>Spektra PRO spol. s 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65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38</v>
      </c>
      <c r="J84" s="34" t="str">
        <f>E24</f>
        <v>p. Martin Donda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2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143</v>
      </c>
      <c r="D86" s="151" t="s">
        <v>61</v>
      </c>
      <c r="E86" s="151" t="s">
        <v>57</v>
      </c>
      <c r="F86" s="151" t="s">
        <v>58</v>
      </c>
      <c r="G86" s="151" t="s">
        <v>144</v>
      </c>
      <c r="H86" s="151" t="s">
        <v>145</v>
      </c>
      <c r="I86" s="151" t="s">
        <v>146</v>
      </c>
      <c r="J86" s="152" t="s">
        <v>125</v>
      </c>
      <c r="K86" s="153" t="s">
        <v>147</v>
      </c>
      <c r="L86" s="154"/>
      <c r="M86" s="70" t="s">
        <v>19</v>
      </c>
      <c r="N86" s="71" t="s">
        <v>46</v>
      </c>
      <c r="O86" s="71" t="s">
        <v>148</v>
      </c>
      <c r="P86" s="71" t="s">
        <v>149</v>
      </c>
      <c r="Q86" s="71" t="s">
        <v>150</v>
      </c>
      <c r="R86" s="71" t="s">
        <v>151</v>
      </c>
      <c r="S86" s="71" t="s">
        <v>152</v>
      </c>
      <c r="T86" s="72" t="s">
        <v>153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75" customHeight="1">
      <c r="A87" s="36"/>
      <c r="B87" s="37"/>
      <c r="C87" s="77" t="s">
        <v>154</v>
      </c>
      <c r="D87" s="38"/>
      <c r="E87" s="38"/>
      <c r="F87" s="38"/>
      <c r="G87" s="38"/>
      <c r="H87" s="38"/>
      <c r="I87" s="38"/>
      <c r="J87" s="155">
        <f>BK87</f>
        <v>0</v>
      </c>
      <c r="K87" s="38"/>
      <c r="L87" s="41"/>
      <c r="M87" s="73"/>
      <c r="N87" s="156"/>
      <c r="O87" s="74"/>
      <c r="P87" s="157">
        <f>P88</f>
        <v>0</v>
      </c>
      <c r="Q87" s="74"/>
      <c r="R87" s="157">
        <f>R88</f>
        <v>11.864553279999999</v>
      </c>
      <c r="S87" s="74"/>
      <c r="T87" s="158">
        <f>T88</f>
        <v>2.669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75</v>
      </c>
      <c r="AU87" s="19" t="s">
        <v>126</v>
      </c>
      <c r="BK87" s="159">
        <f>BK88</f>
        <v>0</v>
      </c>
    </row>
    <row r="88" spans="2:63" s="12" customFormat="1" ht="25.9" customHeight="1">
      <c r="B88" s="160"/>
      <c r="C88" s="161"/>
      <c r="D88" s="162" t="s">
        <v>75</v>
      </c>
      <c r="E88" s="163" t="s">
        <v>155</v>
      </c>
      <c r="F88" s="163" t="s">
        <v>156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P89+P209+P242+P261+P348+P357+P391</f>
        <v>0</v>
      </c>
      <c r="Q88" s="168"/>
      <c r="R88" s="169">
        <f>R89+R209+R242+R261+R348+R357+R391</f>
        <v>11.864553279999999</v>
      </c>
      <c r="S88" s="168"/>
      <c r="T88" s="170">
        <f>T89+T209+T242+T261+T348+T357+T391</f>
        <v>2.669</v>
      </c>
      <c r="AR88" s="171" t="s">
        <v>84</v>
      </c>
      <c r="AT88" s="172" t="s">
        <v>75</v>
      </c>
      <c r="AU88" s="172" t="s">
        <v>76</v>
      </c>
      <c r="AY88" s="171" t="s">
        <v>157</v>
      </c>
      <c r="BK88" s="173">
        <f>BK89+BK209+BK242+BK261+BK348+BK357+BK391</f>
        <v>0</v>
      </c>
    </row>
    <row r="89" spans="2:63" s="12" customFormat="1" ht="22.75" customHeight="1">
      <c r="B89" s="160"/>
      <c r="C89" s="161"/>
      <c r="D89" s="162" t="s">
        <v>75</v>
      </c>
      <c r="E89" s="174" t="s">
        <v>84</v>
      </c>
      <c r="F89" s="174" t="s">
        <v>158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SUM(P90:P208)</f>
        <v>0</v>
      </c>
      <c r="Q89" s="168"/>
      <c r="R89" s="169">
        <f>SUM(R90:R208)</f>
        <v>3.26527268</v>
      </c>
      <c r="S89" s="168"/>
      <c r="T89" s="170">
        <f>SUM(T90:T208)</f>
        <v>2.669</v>
      </c>
      <c r="AR89" s="171" t="s">
        <v>84</v>
      </c>
      <c r="AT89" s="172" t="s">
        <v>75</v>
      </c>
      <c r="AU89" s="172" t="s">
        <v>84</v>
      </c>
      <c r="AY89" s="171" t="s">
        <v>157</v>
      </c>
      <c r="BK89" s="173">
        <f>SUM(BK90:BK208)</f>
        <v>0</v>
      </c>
    </row>
    <row r="90" spans="1:65" s="2" customFormat="1" ht="30" customHeight="1">
      <c r="A90" s="36"/>
      <c r="B90" s="37"/>
      <c r="C90" s="176" t="s">
        <v>84</v>
      </c>
      <c r="D90" s="176" t="s">
        <v>159</v>
      </c>
      <c r="E90" s="177" t="s">
        <v>1877</v>
      </c>
      <c r="F90" s="178" t="s">
        <v>1878</v>
      </c>
      <c r="G90" s="179" t="s">
        <v>176</v>
      </c>
      <c r="H90" s="180">
        <v>3.06</v>
      </c>
      <c r="I90" s="181"/>
      <c r="J90" s="182">
        <f>ROUND(I90*H90,2)</f>
        <v>0</v>
      </c>
      <c r="K90" s="183"/>
      <c r="L90" s="41"/>
      <c r="M90" s="184" t="s">
        <v>19</v>
      </c>
      <c r="N90" s="185" t="s">
        <v>47</v>
      </c>
      <c r="O90" s="66"/>
      <c r="P90" s="186">
        <f>O90*H90</f>
        <v>0</v>
      </c>
      <c r="Q90" s="186">
        <v>0</v>
      </c>
      <c r="R90" s="186">
        <f>Q90*H90</f>
        <v>0</v>
      </c>
      <c r="S90" s="186">
        <v>0.75</v>
      </c>
      <c r="T90" s="187">
        <f>S90*H90</f>
        <v>2.295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8" t="s">
        <v>163</v>
      </c>
      <c r="AT90" s="188" t="s">
        <v>159</v>
      </c>
      <c r="AU90" s="188" t="s">
        <v>86</v>
      </c>
      <c r="AY90" s="19" t="s">
        <v>157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19" t="s">
        <v>84</v>
      </c>
      <c r="BK90" s="189">
        <f>ROUND(I90*H90,2)</f>
        <v>0</v>
      </c>
      <c r="BL90" s="19" t="s">
        <v>163</v>
      </c>
      <c r="BM90" s="188" t="s">
        <v>2901</v>
      </c>
    </row>
    <row r="91" spans="1:47" s="2" customFormat="1" ht="10">
      <c r="A91" s="36"/>
      <c r="B91" s="37"/>
      <c r="C91" s="38"/>
      <c r="D91" s="212" t="s">
        <v>178</v>
      </c>
      <c r="E91" s="38"/>
      <c r="F91" s="213" t="s">
        <v>1880</v>
      </c>
      <c r="G91" s="38"/>
      <c r="H91" s="38"/>
      <c r="I91" s="214"/>
      <c r="J91" s="38"/>
      <c r="K91" s="38"/>
      <c r="L91" s="41"/>
      <c r="M91" s="215"/>
      <c r="N91" s="216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178</v>
      </c>
      <c r="AU91" s="19" t="s">
        <v>86</v>
      </c>
    </row>
    <row r="92" spans="2:51" s="13" customFormat="1" ht="10">
      <c r="B92" s="190"/>
      <c r="C92" s="191"/>
      <c r="D92" s="192" t="s">
        <v>165</v>
      </c>
      <c r="E92" s="193" t="s">
        <v>19</v>
      </c>
      <c r="F92" s="194" t="s">
        <v>2902</v>
      </c>
      <c r="G92" s="191"/>
      <c r="H92" s="193" t="s">
        <v>19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165</v>
      </c>
      <c r="AU92" s="200" t="s">
        <v>86</v>
      </c>
      <c r="AV92" s="13" t="s">
        <v>84</v>
      </c>
      <c r="AW92" s="13" t="s">
        <v>37</v>
      </c>
      <c r="AX92" s="13" t="s">
        <v>76</v>
      </c>
      <c r="AY92" s="200" t="s">
        <v>157</v>
      </c>
    </row>
    <row r="93" spans="2:51" s="13" customFormat="1" ht="10">
      <c r="B93" s="190"/>
      <c r="C93" s="191"/>
      <c r="D93" s="192" t="s">
        <v>165</v>
      </c>
      <c r="E93" s="193" t="s">
        <v>19</v>
      </c>
      <c r="F93" s="194" t="s">
        <v>2903</v>
      </c>
      <c r="G93" s="191"/>
      <c r="H93" s="193" t="s">
        <v>19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165</v>
      </c>
      <c r="AU93" s="200" t="s">
        <v>86</v>
      </c>
      <c r="AV93" s="13" t="s">
        <v>84</v>
      </c>
      <c r="AW93" s="13" t="s">
        <v>37</v>
      </c>
      <c r="AX93" s="13" t="s">
        <v>76</v>
      </c>
      <c r="AY93" s="200" t="s">
        <v>157</v>
      </c>
    </row>
    <row r="94" spans="2:51" s="13" customFormat="1" ht="10">
      <c r="B94" s="190"/>
      <c r="C94" s="191"/>
      <c r="D94" s="192" t="s">
        <v>165</v>
      </c>
      <c r="E94" s="193" t="s">
        <v>19</v>
      </c>
      <c r="F94" s="194" t="s">
        <v>2904</v>
      </c>
      <c r="G94" s="191"/>
      <c r="H94" s="193" t="s">
        <v>19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165</v>
      </c>
      <c r="AU94" s="200" t="s">
        <v>86</v>
      </c>
      <c r="AV94" s="13" t="s">
        <v>84</v>
      </c>
      <c r="AW94" s="13" t="s">
        <v>37</v>
      </c>
      <c r="AX94" s="13" t="s">
        <v>76</v>
      </c>
      <c r="AY94" s="200" t="s">
        <v>157</v>
      </c>
    </row>
    <row r="95" spans="2:51" s="13" customFormat="1" ht="10">
      <c r="B95" s="190"/>
      <c r="C95" s="191"/>
      <c r="D95" s="192" t="s">
        <v>165</v>
      </c>
      <c r="E95" s="193" t="s">
        <v>19</v>
      </c>
      <c r="F95" s="194" t="s">
        <v>2905</v>
      </c>
      <c r="G95" s="191"/>
      <c r="H95" s="193" t="s">
        <v>19</v>
      </c>
      <c r="I95" s="195"/>
      <c r="J95" s="191"/>
      <c r="K95" s="191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165</v>
      </c>
      <c r="AU95" s="200" t="s">
        <v>86</v>
      </c>
      <c r="AV95" s="13" t="s">
        <v>84</v>
      </c>
      <c r="AW95" s="13" t="s">
        <v>37</v>
      </c>
      <c r="AX95" s="13" t="s">
        <v>76</v>
      </c>
      <c r="AY95" s="200" t="s">
        <v>157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2906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4" customFormat="1" ht="10">
      <c r="B97" s="201"/>
      <c r="C97" s="202"/>
      <c r="D97" s="192" t="s">
        <v>165</v>
      </c>
      <c r="E97" s="203" t="s">
        <v>19</v>
      </c>
      <c r="F97" s="204" t="s">
        <v>2907</v>
      </c>
      <c r="G97" s="202"/>
      <c r="H97" s="205">
        <v>3.06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165</v>
      </c>
      <c r="AU97" s="211" t="s">
        <v>86</v>
      </c>
      <c r="AV97" s="14" t="s">
        <v>86</v>
      </c>
      <c r="AW97" s="14" t="s">
        <v>37</v>
      </c>
      <c r="AX97" s="14" t="s">
        <v>76</v>
      </c>
      <c r="AY97" s="211" t="s">
        <v>157</v>
      </c>
    </row>
    <row r="98" spans="2:51" s="15" customFormat="1" ht="10">
      <c r="B98" s="217"/>
      <c r="C98" s="218"/>
      <c r="D98" s="192" t="s">
        <v>165</v>
      </c>
      <c r="E98" s="219" t="s">
        <v>19</v>
      </c>
      <c r="F98" s="220" t="s">
        <v>183</v>
      </c>
      <c r="G98" s="218"/>
      <c r="H98" s="221">
        <v>3.06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165</v>
      </c>
      <c r="AU98" s="227" t="s">
        <v>86</v>
      </c>
      <c r="AV98" s="15" t="s">
        <v>163</v>
      </c>
      <c r="AW98" s="15" t="s">
        <v>37</v>
      </c>
      <c r="AX98" s="15" t="s">
        <v>84</v>
      </c>
      <c r="AY98" s="227" t="s">
        <v>157</v>
      </c>
    </row>
    <row r="99" spans="1:65" s="2" customFormat="1" ht="30" customHeight="1">
      <c r="A99" s="36"/>
      <c r="B99" s="37"/>
      <c r="C99" s="176" t="s">
        <v>86</v>
      </c>
      <c r="D99" s="176" t="s">
        <v>159</v>
      </c>
      <c r="E99" s="177" t="s">
        <v>1883</v>
      </c>
      <c r="F99" s="178" t="s">
        <v>1884</v>
      </c>
      <c r="G99" s="179" t="s">
        <v>176</v>
      </c>
      <c r="H99" s="180">
        <v>1.7</v>
      </c>
      <c r="I99" s="181"/>
      <c r="J99" s="182">
        <f>ROUND(I99*H99,2)</f>
        <v>0</v>
      </c>
      <c r="K99" s="183"/>
      <c r="L99" s="41"/>
      <c r="M99" s="184" t="s">
        <v>19</v>
      </c>
      <c r="N99" s="185" t="s">
        <v>47</v>
      </c>
      <c r="O99" s="66"/>
      <c r="P99" s="186">
        <f>O99*H99</f>
        <v>0</v>
      </c>
      <c r="Q99" s="186">
        <v>0</v>
      </c>
      <c r="R99" s="186">
        <f>Q99*H99</f>
        <v>0</v>
      </c>
      <c r="S99" s="186">
        <v>0.22</v>
      </c>
      <c r="T99" s="187">
        <f>S99*H99</f>
        <v>0.374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8" t="s">
        <v>163</v>
      </c>
      <c r="AT99" s="188" t="s">
        <v>159</v>
      </c>
      <c r="AU99" s="188" t="s">
        <v>86</v>
      </c>
      <c r="AY99" s="19" t="s">
        <v>157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84</v>
      </c>
      <c r="BK99" s="189">
        <f>ROUND(I99*H99,2)</f>
        <v>0</v>
      </c>
      <c r="BL99" s="19" t="s">
        <v>163</v>
      </c>
      <c r="BM99" s="188" t="s">
        <v>2908</v>
      </c>
    </row>
    <row r="100" spans="1:47" s="2" customFormat="1" ht="10">
      <c r="A100" s="36"/>
      <c r="B100" s="37"/>
      <c r="C100" s="38"/>
      <c r="D100" s="212" t="s">
        <v>178</v>
      </c>
      <c r="E100" s="38"/>
      <c r="F100" s="213" t="s">
        <v>1886</v>
      </c>
      <c r="G100" s="38"/>
      <c r="H100" s="38"/>
      <c r="I100" s="214"/>
      <c r="J100" s="38"/>
      <c r="K100" s="38"/>
      <c r="L100" s="41"/>
      <c r="M100" s="215"/>
      <c r="N100" s="216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178</v>
      </c>
      <c r="AU100" s="19" t="s">
        <v>86</v>
      </c>
    </row>
    <row r="101" spans="2:51" s="13" customFormat="1" ht="10">
      <c r="B101" s="190"/>
      <c r="C101" s="191"/>
      <c r="D101" s="192" t="s">
        <v>165</v>
      </c>
      <c r="E101" s="193" t="s">
        <v>19</v>
      </c>
      <c r="F101" s="194" t="s">
        <v>2902</v>
      </c>
      <c r="G101" s="191"/>
      <c r="H101" s="193" t="s">
        <v>19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165</v>
      </c>
      <c r="AU101" s="200" t="s">
        <v>86</v>
      </c>
      <c r="AV101" s="13" t="s">
        <v>84</v>
      </c>
      <c r="AW101" s="13" t="s">
        <v>37</v>
      </c>
      <c r="AX101" s="13" t="s">
        <v>76</v>
      </c>
      <c r="AY101" s="200" t="s">
        <v>157</v>
      </c>
    </row>
    <row r="102" spans="2:51" s="13" customFormat="1" ht="10">
      <c r="B102" s="190"/>
      <c r="C102" s="191"/>
      <c r="D102" s="192" t="s">
        <v>165</v>
      </c>
      <c r="E102" s="193" t="s">
        <v>19</v>
      </c>
      <c r="F102" s="194" t="s">
        <v>2903</v>
      </c>
      <c r="G102" s="191"/>
      <c r="H102" s="193" t="s">
        <v>19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165</v>
      </c>
      <c r="AU102" s="200" t="s">
        <v>86</v>
      </c>
      <c r="AV102" s="13" t="s">
        <v>84</v>
      </c>
      <c r="AW102" s="13" t="s">
        <v>37</v>
      </c>
      <c r="AX102" s="13" t="s">
        <v>76</v>
      </c>
      <c r="AY102" s="200" t="s">
        <v>157</v>
      </c>
    </row>
    <row r="103" spans="2:51" s="13" customFormat="1" ht="10">
      <c r="B103" s="190"/>
      <c r="C103" s="191"/>
      <c r="D103" s="192" t="s">
        <v>165</v>
      </c>
      <c r="E103" s="193" t="s">
        <v>19</v>
      </c>
      <c r="F103" s="194" t="s">
        <v>2904</v>
      </c>
      <c r="G103" s="191"/>
      <c r="H103" s="193" t="s">
        <v>19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165</v>
      </c>
      <c r="AU103" s="200" t="s">
        <v>86</v>
      </c>
      <c r="AV103" s="13" t="s">
        <v>84</v>
      </c>
      <c r="AW103" s="13" t="s">
        <v>37</v>
      </c>
      <c r="AX103" s="13" t="s">
        <v>76</v>
      </c>
      <c r="AY103" s="200" t="s">
        <v>157</v>
      </c>
    </row>
    <row r="104" spans="2:51" s="13" customFormat="1" ht="10">
      <c r="B104" s="190"/>
      <c r="C104" s="191"/>
      <c r="D104" s="192" t="s">
        <v>165</v>
      </c>
      <c r="E104" s="193" t="s">
        <v>19</v>
      </c>
      <c r="F104" s="194" t="s">
        <v>2905</v>
      </c>
      <c r="G104" s="191"/>
      <c r="H104" s="193" t="s">
        <v>19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165</v>
      </c>
      <c r="AU104" s="200" t="s">
        <v>86</v>
      </c>
      <c r="AV104" s="13" t="s">
        <v>84</v>
      </c>
      <c r="AW104" s="13" t="s">
        <v>37</v>
      </c>
      <c r="AX104" s="13" t="s">
        <v>76</v>
      </c>
      <c r="AY104" s="200" t="s">
        <v>157</v>
      </c>
    </row>
    <row r="105" spans="2:51" s="13" customFormat="1" ht="10">
      <c r="B105" s="190"/>
      <c r="C105" s="191"/>
      <c r="D105" s="192" t="s">
        <v>165</v>
      </c>
      <c r="E105" s="193" t="s">
        <v>19</v>
      </c>
      <c r="F105" s="194" t="s">
        <v>2909</v>
      </c>
      <c r="G105" s="191"/>
      <c r="H105" s="193" t="s">
        <v>19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165</v>
      </c>
      <c r="AU105" s="200" t="s">
        <v>86</v>
      </c>
      <c r="AV105" s="13" t="s">
        <v>84</v>
      </c>
      <c r="AW105" s="13" t="s">
        <v>37</v>
      </c>
      <c r="AX105" s="13" t="s">
        <v>76</v>
      </c>
      <c r="AY105" s="200" t="s">
        <v>157</v>
      </c>
    </row>
    <row r="106" spans="2:51" s="14" customFormat="1" ht="10">
      <c r="B106" s="201"/>
      <c r="C106" s="202"/>
      <c r="D106" s="192" t="s">
        <v>165</v>
      </c>
      <c r="E106" s="203" t="s">
        <v>19</v>
      </c>
      <c r="F106" s="204" t="s">
        <v>2910</v>
      </c>
      <c r="G106" s="202"/>
      <c r="H106" s="205">
        <v>1.7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165</v>
      </c>
      <c r="AU106" s="211" t="s">
        <v>86</v>
      </c>
      <c r="AV106" s="14" t="s">
        <v>86</v>
      </c>
      <c r="AW106" s="14" t="s">
        <v>37</v>
      </c>
      <c r="AX106" s="14" t="s">
        <v>76</v>
      </c>
      <c r="AY106" s="211" t="s">
        <v>157</v>
      </c>
    </row>
    <row r="107" spans="2:51" s="15" customFormat="1" ht="10">
      <c r="B107" s="217"/>
      <c r="C107" s="218"/>
      <c r="D107" s="192" t="s">
        <v>165</v>
      </c>
      <c r="E107" s="219" t="s">
        <v>19</v>
      </c>
      <c r="F107" s="220" t="s">
        <v>183</v>
      </c>
      <c r="G107" s="218"/>
      <c r="H107" s="221">
        <v>1.7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165</v>
      </c>
      <c r="AU107" s="227" t="s">
        <v>86</v>
      </c>
      <c r="AV107" s="15" t="s">
        <v>163</v>
      </c>
      <c r="AW107" s="15" t="s">
        <v>37</v>
      </c>
      <c r="AX107" s="15" t="s">
        <v>84</v>
      </c>
      <c r="AY107" s="227" t="s">
        <v>157</v>
      </c>
    </row>
    <row r="108" spans="1:65" s="2" customFormat="1" ht="22.25" customHeight="1">
      <c r="A108" s="36"/>
      <c r="B108" s="37"/>
      <c r="C108" s="176" t="s">
        <v>173</v>
      </c>
      <c r="D108" s="176" t="s">
        <v>159</v>
      </c>
      <c r="E108" s="177" t="s">
        <v>2911</v>
      </c>
      <c r="F108" s="178" t="s">
        <v>2912</v>
      </c>
      <c r="G108" s="179" t="s">
        <v>254</v>
      </c>
      <c r="H108" s="180">
        <v>9.68</v>
      </c>
      <c r="I108" s="181"/>
      <c r="J108" s="182">
        <f>ROUND(I108*H108,2)</f>
        <v>0</v>
      </c>
      <c r="K108" s="183"/>
      <c r="L108" s="41"/>
      <c r="M108" s="184" t="s">
        <v>19</v>
      </c>
      <c r="N108" s="185" t="s">
        <v>47</v>
      </c>
      <c r="O108" s="66"/>
      <c r="P108" s="186">
        <f>O108*H108</f>
        <v>0</v>
      </c>
      <c r="Q108" s="186">
        <v>0</v>
      </c>
      <c r="R108" s="186">
        <f>Q108*H108</f>
        <v>0</v>
      </c>
      <c r="S108" s="186">
        <v>0</v>
      </c>
      <c r="T108" s="187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8" t="s">
        <v>163</v>
      </c>
      <c r="AT108" s="188" t="s">
        <v>159</v>
      </c>
      <c r="AU108" s="188" t="s">
        <v>86</v>
      </c>
      <c r="AY108" s="19" t="s">
        <v>157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9" t="s">
        <v>84</v>
      </c>
      <c r="BK108" s="189">
        <f>ROUND(I108*H108,2)</f>
        <v>0</v>
      </c>
      <c r="BL108" s="19" t="s">
        <v>163</v>
      </c>
      <c r="BM108" s="188" t="s">
        <v>2913</v>
      </c>
    </row>
    <row r="109" spans="2:51" s="13" customFormat="1" ht="10">
      <c r="B109" s="190"/>
      <c r="C109" s="191"/>
      <c r="D109" s="192" t="s">
        <v>165</v>
      </c>
      <c r="E109" s="193" t="s">
        <v>19</v>
      </c>
      <c r="F109" s="194" t="s">
        <v>2902</v>
      </c>
      <c r="G109" s="191"/>
      <c r="H109" s="193" t="s">
        <v>19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165</v>
      </c>
      <c r="AU109" s="200" t="s">
        <v>86</v>
      </c>
      <c r="AV109" s="13" t="s">
        <v>84</v>
      </c>
      <c r="AW109" s="13" t="s">
        <v>37</v>
      </c>
      <c r="AX109" s="13" t="s">
        <v>76</v>
      </c>
      <c r="AY109" s="200" t="s">
        <v>157</v>
      </c>
    </row>
    <row r="110" spans="2:51" s="13" customFormat="1" ht="10">
      <c r="B110" s="190"/>
      <c r="C110" s="191"/>
      <c r="D110" s="192" t="s">
        <v>165</v>
      </c>
      <c r="E110" s="193" t="s">
        <v>19</v>
      </c>
      <c r="F110" s="194" t="s">
        <v>2903</v>
      </c>
      <c r="G110" s="191"/>
      <c r="H110" s="193" t="s">
        <v>19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165</v>
      </c>
      <c r="AU110" s="200" t="s">
        <v>86</v>
      </c>
      <c r="AV110" s="13" t="s">
        <v>84</v>
      </c>
      <c r="AW110" s="13" t="s">
        <v>37</v>
      </c>
      <c r="AX110" s="13" t="s">
        <v>76</v>
      </c>
      <c r="AY110" s="200" t="s">
        <v>157</v>
      </c>
    </row>
    <row r="111" spans="2:51" s="13" customFormat="1" ht="10">
      <c r="B111" s="190"/>
      <c r="C111" s="191"/>
      <c r="D111" s="192" t="s">
        <v>165</v>
      </c>
      <c r="E111" s="193" t="s">
        <v>19</v>
      </c>
      <c r="F111" s="194" t="s">
        <v>2904</v>
      </c>
      <c r="G111" s="191"/>
      <c r="H111" s="193" t="s">
        <v>19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165</v>
      </c>
      <c r="AU111" s="200" t="s">
        <v>86</v>
      </c>
      <c r="AV111" s="13" t="s">
        <v>84</v>
      </c>
      <c r="AW111" s="13" t="s">
        <v>37</v>
      </c>
      <c r="AX111" s="13" t="s">
        <v>76</v>
      </c>
      <c r="AY111" s="200" t="s">
        <v>157</v>
      </c>
    </row>
    <row r="112" spans="2:51" s="13" customFormat="1" ht="10">
      <c r="B112" s="190"/>
      <c r="C112" s="191"/>
      <c r="D112" s="192" t="s">
        <v>165</v>
      </c>
      <c r="E112" s="193" t="s">
        <v>19</v>
      </c>
      <c r="F112" s="194" t="s">
        <v>2905</v>
      </c>
      <c r="G112" s="191"/>
      <c r="H112" s="193" t="s">
        <v>19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165</v>
      </c>
      <c r="AU112" s="200" t="s">
        <v>86</v>
      </c>
      <c r="AV112" s="13" t="s">
        <v>84</v>
      </c>
      <c r="AW112" s="13" t="s">
        <v>37</v>
      </c>
      <c r="AX112" s="13" t="s">
        <v>76</v>
      </c>
      <c r="AY112" s="200" t="s">
        <v>157</v>
      </c>
    </row>
    <row r="113" spans="2:51" s="13" customFormat="1" ht="10">
      <c r="B113" s="190"/>
      <c r="C113" s="191"/>
      <c r="D113" s="192" t="s">
        <v>165</v>
      </c>
      <c r="E113" s="193" t="s">
        <v>19</v>
      </c>
      <c r="F113" s="194" t="s">
        <v>2914</v>
      </c>
      <c r="G113" s="191"/>
      <c r="H113" s="193" t="s">
        <v>19</v>
      </c>
      <c r="I113" s="195"/>
      <c r="J113" s="191"/>
      <c r="K113" s="191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165</v>
      </c>
      <c r="AU113" s="200" t="s">
        <v>86</v>
      </c>
      <c r="AV113" s="13" t="s">
        <v>84</v>
      </c>
      <c r="AW113" s="13" t="s">
        <v>37</v>
      </c>
      <c r="AX113" s="13" t="s">
        <v>76</v>
      </c>
      <c r="AY113" s="200" t="s">
        <v>157</v>
      </c>
    </row>
    <row r="114" spans="2:51" s="14" customFormat="1" ht="10">
      <c r="B114" s="201"/>
      <c r="C114" s="202"/>
      <c r="D114" s="192" t="s">
        <v>165</v>
      </c>
      <c r="E114" s="203" t="s">
        <v>19</v>
      </c>
      <c r="F114" s="204" t="s">
        <v>2915</v>
      </c>
      <c r="G114" s="202"/>
      <c r="H114" s="205">
        <v>9.68</v>
      </c>
      <c r="I114" s="206"/>
      <c r="J114" s="202"/>
      <c r="K114" s="202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165</v>
      </c>
      <c r="AU114" s="211" t="s">
        <v>86</v>
      </c>
      <c r="AV114" s="14" t="s">
        <v>86</v>
      </c>
      <c r="AW114" s="14" t="s">
        <v>37</v>
      </c>
      <c r="AX114" s="14" t="s">
        <v>76</v>
      </c>
      <c r="AY114" s="211" t="s">
        <v>157</v>
      </c>
    </row>
    <row r="115" spans="2:51" s="15" customFormat="1" ht="10">
      <c r="B115" s="217"/>
      <c r="C115" s="218"/>
      <c r="D115" s="192" t="s">
        <v>165</v>
      </c>
      <c r="E115" s="219" t="s">
        <v>19</v>
      </c>
      <c r="F115" s="220" t="s">
        <v>183</v>
      </c>
      <c r="G115" s="218"/>
      <c r="H115" s="221">
        <v>9.68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165</v>
      </c>
      <c r="AU115" s="227" t="s">
        <v>86</v>
      </c>
      <c r="AV115" s="15" t="s">
        <v>163</v>
      </c>
      <c r="AW115" s="15" t="s">
        <v>37</v>
      </c>
      <c r="AX115" s="15" t="s">
        <v>84</v>
      </c>
      <c r="AY115" s="227" t="s">
        <v>157</v>
      </c>
    </row>
    <row r="116" spans="1:65" s="2" customFormat="1" ht="22.25" customHeight="1">
      <c r="A116" s="36"/>
      <c r="B116" s="37"/>
      <c r="C116" s="176" t="s">
        <v>163</v>
      </c>
      <c r="D116" s="176" t="s">
        <v>159</v>
      </c>
      <c r="E116" s="177" t="s">
        <v>2916</v>
      </c>
      <c r="F116" s="178" t="s">
        <v>2917</v>
      </c>
      <c r="G116" s="179" t="s">
        <v>254</v>
      </c>
      <c r="H116" s="180">
        <v>19.59</v>
      </c>
      <c r="I116" s="181"/>
      <c r="J116" s="182">
        <f>ROUND(I116*H116,2)</f>
        <v>0</v>
      </c>
      <c r="K116" s="183"/>
      <c r="L116" s="41"/>
      <c r="M116" s="184" t="s">
        <v>19</v>
      </c>
      <c r="N116" s="185" t="s">
        <v>47</v>
      </c>
      <c r="O116" s="66"/>
      <c r="P116" s="186">
        <f>O116*H116</f>
        <v>0</v>
      </c>
      <c r="Q116" s="186">
        <v>0</v>
      </c>
      <c r="R116" s="186">
        <f>Q116*H116</f>
        <v>0</v>
      </c>
      <c r="S116" s="186">
        <v>0</v>
      </c>
      <c r="T116" s="187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8" t="s">
        <v>163</v>
      </c>
      <c r="AT116" s="188" t="s">
        <v>159</v>
      </c>
      <c r="AU116" s="188" t="s">
        <v>86</v>
      </c>
      <c r="AY116" s="19" t="s">
        <v>157</v>
      </c>
      <c r="BE116" s="189">
        <f>IF(N116="základní",J116,0)</f>
        <v>0</v>
      </c>
      <c r="BF116" s="189">
        <f>IF(N116="snížená",J116,0)</f>
        <v>0</v>
      </c>
      <c r="BG116" s="189">
        <f>IF(N116="zákl. přenesená",J116,0)</f>
        <v>0</v>
      </c>
      <c r="BH116" s="189">
        <f>IF(N116="sníž. přenesená",J116,0)</f>
        <v>0</v>
      </c>
      <c r="BI116" s="189">
        <f>IF(N116="nulová",J116,0)</f>
        <v>0</v>
      </c>
      <c r="BJ116" s="19" t="s">
        <v>84</v>
      </c>
      <c r="BK116" s="189">
        <f>ROUND(I116*H116,2)</f>
        <v>0</v>
      </c>
      <c r="BL116" s="19" t="s">
        <v>163</v>
      </c>
      <c r="BM116" s="188" t="s">
        <v>2918</v>
      </c>
    </row>
    <row r="117" spans="2:51" s="13" customFormat="1" ht="10">
      <c r="B117" s="190"/>
      <c r="C117" s="191"/>
      <c r="D117" s="192" t="s">
        <v>165</v>
      </c>
      <c r="E117" s="193" t="s">
        <v>19</v>
      </c>
      <c r="F117" s="194" t="s">
        <v>2902</v>
      </c>
      <c r="G117" s="191"/>
      <c r="H117" s="193" t="s">
        <v>19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165</v>
      </c>
      <c r="AU117" s="200" t="s">
        <v>86</v>
      </c>
      <c r="AV117" s="13" t="s">
        <v>84</v>
      </c>
      <c r="AW117" s="13" t="s">
        <v>37</v>
      </c>
      <c r="AX117" s="13" t="s">
        <v>76</v>
      </c>
      <c r="AY117" s="200" t="s">
        <v>157</v>
      </c>
    </row>
    <row r="118" spans="2:51" s="13" customFormat="1" ht="10">
      <c r="B118" s="190"/>
      <c r="C118" s="191"/>
      <c r="D118" s="192" t="s">
        <v>165</v>
      </c>
      <c r="E118" s="193" t="s">
        <v>19</v>
      </c>
      <c r="F118" s="194" t="s">
        <v>2903</v>
      </c>
      <c r="G118" s="191"/>
      <c r="H118" s="193" t="s">
        <v>19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165</v>
      </c>
      <c r="AU118" s="200" t="s">
        <v>86</v>
      </c>
      <c r="AV118" s="13" t="s">
        <v>84</v>
      </c>
      <c r="AW118" s="13" t="s">
        <v>37</v>
      </c>
      <c r="AX118" s="13" t="s">
        <v>76</v>
      </c>
      <c r="AY118" s="200" t="s">
        <v>157</v>
      </c>
    </row>
    <row r="119" spans="2:51" s="13" customFormat="1" ht="10">
      <c r="B119" s="190"/>
      <c r="C119" s="191"/>
      <c r="D119" s="192" t="s">
        <v>165</v>
      </c>
      <c r="E119" s="193" t="s">
        <v>19</v>
      </c>
      <c r="F119" s="194" t="s">
        <v>2904</v>
      </c>
      <c r="G119" s="191"/>
      <c r="H119" s="193" t="s">
        <v>19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165</v>
      </c>
      <c r="AU119" s="200" t="s">
        <v>86</v>
      </c>
      <c r="AV119" s="13" t="s">
        <v>84</v>
      </c>
      <c r="AW119" s="13" t="s">
        <v>37</v>
      </c>
      <c r="AX119" s="13" t="s">
        <v>76</v>
      </c>
      <c r="AY119" s="200" t="s">
        <v>157</v>
      </c>
    </row>
    <row r="120" spans="2:51" s="13" customFormat="1" ht="10">
      <c r="B120" s="190"/>
      <c r="C120" s="191"/>
      <c r="D120" s="192" t="s">
        <v>165</v>
      </c>
      <c r="E120" s="193" t="s">
        <v>19</v>
      </c>
      <c r="F120" s="194" t="s">
        <v>2905</v>
      </c>
      <c r="G120" s="191"/>
      <c r="H120" s="193" t="s">
        <v>19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165</v>
      </c>
      <c r="AU120" s="200" t="s">
        <v>86</v>
      </c>
      <c r="AV120" s="13" t="s">
        <v>84</v>
      </c>
      <c r="AW120" s="13" t="s">
        <v>37</v>
      </c>
      <c r="AX120" s="13" t="s">
        <v>76</v>
      </c>
      <c r="AY120" s="200" t="s">
        <v>157</v>
      </c>
    </row>
    <row r="121" spans="2:51" s="13" customFormat="1" ht="10">
      <c r="B121" s="190"/>
      <c r="C121" s="191"/>
      <c r="D121" s="192" t="s">
        <v>165</v>
      </c>
      <c r="E121" s="193" t="s">
        <v>19</v>
      </c>
      <c r="F121" s="194" t="s">
        <v>2919</v>
      </c>
      <c r="G121" s="191"/>
      <c r="H121" s="193" t="s">
        <v>19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165</v>
      </c>
      <c r="AU121" s="200" t="s">
        <v>86</v>
      </c>
      <c r="AV121" s="13" t="s">
        <v>84</v>
      </c>
      <c r="AW121" s="13" t="s">
        <v>37</v>
      </c>
      <c r="AX121" s="13" t="s">
        <v>76</v>
      </c>
      <c r="AY121" s="200" t="s">
        <v>157</v>
      </c>
    </row>
    <row r="122" spans="2:51" s="14" customFormat="1" ht="10">
      <c r="B122" s="201"/>
      <c r="C122" s="202"/>
      <c r="D122" s="192" t="s">
        <v>165</v>
      </c>
      <c r="E122" s="203" t="s">
        <v>19</v>
      </c>
      <c r="F122" s="204" t="s">
        <v>2920</v>
      </c>
      <c r="G122" s="202"/>
      <c r="H122" s="205">
        <v>3.896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165</v>
      </c>
      <c r="AU122" s="211" t="s">
        <v>86</v>
      </c>
      <c r="AV122" s="14" t="s">
        <v>86</v>
      </c>
      <c r="AW122" s="14" t="s">
        <v>37</v>
      </c>
      <c r="AX122" s="14" t="s">
        <v>76</v>
      </c>
      <c r="AY122" s="211" t="s">
        <v>157</v>
      </c>
    </row>
    <row r="123" spans="2:51" s="13" customFormat="1" ht="10">
      <c r="B123" s="190"/>
      <c r="C123" s="191"/>
      <c r="D123" s="192" t="s">
        <v>165</v>
      </c>
      <c r="E123" s="193" t="s">
        <v>19</v>
      </c>
      <c r="F123" s="194" t="s">
        <v>2921</v>
      </c>
      <c r="G123" s="191"/>
      <c r="H123" s="193" t="s">
        <v>19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165</v>
      </c>
      <c r="AU123" s="200" t="s">
        <v>86</v>
      </c>
      <c r="AV123" s="13" t="s">
        <v>84</v>
      </c>
      <c r="AW123" s="13" t="s">
        <v>37</v>
      </c>
      <c r="AX123" s="13" t="s">
        <v>76</v>
      </c>
      <c r="AY123" s="200" t="s">
        <v>157</v>
      </c>
    </row>
    <row r="124" spans="2:51" s="14" customFormat="1" ht="10">
      <c r="B124" s="201"/>
      <c r="C124" s="202"/>
      <c r="D124" s="192" t="s">
        <v>165</v>
      </c>
      <c r="E124" s="203" t="s">
        <v>19</v>
      </c>
      <c r="F124" s="204" t="s">
        <v>2922</v>
      </c>
      <c r="G124" s="202"/>
      <c r="H124" s="205">
        <v>15.694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165</v>
      </c>
      <c r="AU124" s="211" t="s">
        <v>86</v>
      </c>
      <c r="AV124" s="14" t="s">
        <v>86</v>
      </c>
      <c r="AW124" s="14" t="s">
        <v>37</v>
      </c>
      <c r="AX124" s="14" t="s">
        <v>76</v>
      </c>
      <c r="AY124" s="211" t="s">
        <v>157</v>
      </c>
    </row>
    <row r="125" spans="2:51" s="15" customFormat="1" ht="10">
      <c r="B125" s="217"/>
      <c r="C125" s="218"/>
      <c r="D125" s="192" t="s">
        <v>165</v>
      </c>
      <c r="E125" s="219" t="s">
        <v>19</v>
      </c>
      <c r="F125" s="220" t="s">
        <v>183</v>
      </c>
      <c r="G125" s="218"/>
      <c r="H125" s="221">
        <v>19.59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165</v>
      </c>
      <c r="AU125" s="227" t="s">
        <v>86</v>
      </c>
      <c r="AV125" s="15" t="s">
        <v>163</v>
      </c>
      <c r="AW125" s="15" t="s">
        <v>37</v>
      </c>
      <c r="AX125" s="15" t="s">
        <v>84</v>
      </c>
      <c r="AY125" s="227" t="s">
        <v>157</v>
      </c>
    </row>
    <row r="126" spans="1:65" s="2" customFormat="1" ht="19.75" customHeight="1">
      <c r="A126" s="36"/>
      <c r="B126" s="37"/>
      <c r="C126" s="176" t="s">
        <v>191</v>
      </c>
      <c r="D126" s="176" t="s">
        <v>159</v>
      </c>
      <c r="E126" s="177" t="s">
        <v>2923</v>
      </c>
      <c r="F126" s="178" t="s">
        <v>2924</v>
      </c>
      <c r="G126" s="179" t="s">
        <v>176</v>
      </c>
      <c r="H126" s="180">
        <v>52.037</v>
      </c>
      <c r="I126" s="181"/>
      <c r="J126" s="182">
        <f>ROUND(I126*H126,2)</f>
        <v>0</v>
      </c>
      <c r="K126" s="183"/>
      <c r="L126" s="41"/>
      <c r="M126" s="184" t="s">
        <v>19</v>
      </c>
      <c r="N126" s="185" t="s">
        <v>47</v>
      </c>
      <c r="O126" s="66"/>
      <c r="P126" s="186">
        <f>O126*H126</f>
        <v>0</v>
      </c>
      <c r="Q126" s="186">
        <v>0.00084</v>
      </c>
      <c r="R126" s="186">
        <f>Q126*H126</f>
        <v>0.04371108</v>
      </c>
      <c r="S126" s="186">
        <v>0</v>
      </c>
      <c r="T126" s="18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8" t="s">
        <v>163</v>
      </c>
      <c r="AT126" s="188" t="s">
        <v>159</v>
      </c>
      <c r="AU126" s="188" t="s">
        <v>86</v>
      </c>
      <c r="AY126" s="19" t="s">
        <v>157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84</v>
      </c>
      <c r="BK126" s="189">
        <f>ROUND(I126*H126,2)</f>
        <v>0</v>
      </c>
      <c r="BL126" s="19" t="s">
        <v>163</v>
      </c>
      <c r="BM126" s="188" t="s">
        <v>2925</v>
      </c>
    </row>
    <row r="127" spans="2:51" s="13" customFormat="1" ht="10">
      <c r="B127" s="190"/>
      <c r="C127" s="191"/>
      <c r="D127" s="192" t="s">
        <v>165</v>
      </c>
      <c r="E127" s="193" t="s">
        <v>19</v>
      </c>
      <c r="F127" s="194" t="s">
        <v>2902</v>
      </c>
      <c r="G127" s="191"/>
      <c r="H127" s="193" t="s">
        <v>19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165</v>
      </c>
      <c r="AU127" s="200" t="s">
        <v>86</v>
      </c>
      <c r="AV127" s="13" t="s">
        <v>84</v>
      </c>
      <c r="AW127" s="13" t="s">
        <v>37</v>
      </c>
      <c r="AX127" s="13" t="s">
        <v>76</v>
      </c>
      <c r="AY127" s="200" t="s">
        <v>157</v>
      </c>
    </row>
    <row r="128" spans="2:51" s="13" customFormat="1" ht="10">
      <c r="B128" s="190"/>
      <c r="C128" s="191"/>
      <c r="D128" s="192" t="s">
        <v>165</v>
      </c>
      <c r="E128" s="193" t="s">
        <v>19</v>
      </c>
      <c r="F128" s="194" t="s">
        <v>2903</v>
      </c>
      <c r="G128" s="191"/>
      <c r="H128" s="193" t="s">
        <v>19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165</v>
      </c>
      <c r="AU128" s="200" t="s">
        <v>86</v>
      </c>
      <c r="AV128" s="13" t="s">
        <v>84</v>
      </c>
      <c r="AW128" s="13" t="s">
        <v>37</v>
      </c>
      <c r="AX128" s="13" t="s">
        <v>76</v>
      </c>
      <c r="AY128" s="200" t="s">
        <v>157</v>
      </c>
    </row>
    <row r="129" spans="2:51" s="13" customFormat="1" ht="10">
      <c r="B129" s="190"/>
      <c r="C129" s="191"/>
      <c r="D129" s="192" t="s">
        <v>165</v>
      </c>
      <c r="E129" s="193" t="s">
        <v>19</v>
      </c>
      <c r="F129" s="194" t="s">
        <v>2904</v>
      </c>
      <c r="G129" s="191"/>
      <c r="H129" s="193" t="s">
        <v>19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165</v>
      </c>
      <c r="AU129" s="200" t="s">
        <v>86</v>
      </c>
      <c r="AV129" s="13" t="s">
        <v>84</v>
      </c>
      <c r="AW129" s="13" t="s">
        <v>37</v>
      </c>
      <c r="AX129" s="13" t="s">
        <v>76</v>
      </c>
      <c r="AY129" s="200" t="s">
        <v>157</v>
      </c>
    </row>
    <row r="130" spans="2:51" s="13" customFormat="1" ht="10">
      <c r="B130" s="190"/>
      <c r="C130" s="191"/>
      <c r="D130" s="192" t="s">
        <v>165</v>
      </c>
      <c r="E130" s="193" t="s">
        <v>19</v>
      </c>
      <c r="F130" s="194" t="s">
        <v>2905</v>
      </c>
      <c r="G130" s="191"/>
      <c r="H130" s="193" t="s">
        <v>19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165</v>
      </c>
      <c r="AU130" s="200" t="s">
        <v>86</v>
      </c>
      <c r="AV130" s="13" t="s">
        <v>84</v>
      </c>
      <c r="AW130" s="13" t="s">
        <v>37</v>
      </c>
      <c r="AX130" s="13" t="s">
        <v>76</v>
      </c>
      <c r="AY130" s="200" t="s">
        <v>157</v>
      </c>
    </row>
    <row r="131" spans="2:51" s="14" customFormat="1" ht="10">
      <c r="B131" s="201"/>
      <c r="C131" s="202"/>
      <c r="D131" s="192" t="s">
        <v>165</v>
      </c>
      <c r="E131" s="203" t="s">
        <v>19</v>
      </c>
      <c r="F131" s="204" t="s">
        <v>2926</v>
      </c>
      <c r="G131" s="202"/>
      <c r="H131" s="205">
        <v>11.441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165</v>
      </c>
      <c r="AU131" s="211" t="s">
        <v>86</v>
      </c>
      <c r="AV131" s="14" t="s">
        <v>86</v>
      </c>
      <c r="AW131" s="14" t="s">
        <v>37</v>
      </c>
      <c r="AX131" s="14" t="s">
        <v>76</v>
      </c>
      <c r="AY131" s="211" t="s">
        <v>157</v>
      </c>
    </row>
    <row r="132" spans="2:51" s="14" customFormat="1" ht="10">
      <c r="B132" s="201"/>
      <c r="C132" s="202"/>
      <c r="D132" s="192" t="s">
        <v>165</v>
      </c>
      <c r="E132" s="203" t="s">
        <v>19</v>
      </c>
      <c r="F132" s="204" t="s">
        <v>2927</v>
      </c>
      <c r="G132" s="202"/>
      <c r="H132" s="205">
        <v>40.596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165</v>
      </c>
      <c r="AU132" s="211" t="s">
        <v>86</v>
      </c>
      <c r="AV132" s="14" t="s">
        <v>86</v>
      </c>
      <c r="AW132" s="14" t="s">
        <v>37</v>
      </c>
      <c r="AX132" s="14" t="s">
        <v>76</v>
      </c>
      <c r="AY132" s="211" t="s">
        <v>157</v>
      </c>
    </row>
    <row r="133" spans="2:51" s="15" customFormat="1" ht="10">
      <c r="B133" s="217"/>
      <c r="C133" s="218"/>
      <c r="D133" s="192" t="s">
        <v>165</v>
      </c>
      <c r="E133" s="219" t="s">
        <v>19</v>
      </c>
      <c r="F133" s="220" t="s">
        <v>183</v>
      </c>
      <c r="G133" s="218"/>
      <c r="H133" s="221">
        <v>52.037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165</v>
      </c>
      <c r="AU133" s="227" t="s">
        <v>86</v>
      </c>
      <c r="AV133" s="15" t="s">
        <v>163</v>
      </c>
      <c r="AW133" s="15" t="s">
        <v>37</v>
      </c>
      <c r="AX133" s="15" t="s">
        <v>84</v>
      </c>
      <c r="AY133" s="227" t="s">
        <v>157</v>
      </c>
    </row>
    <row r="134" spans="1:65" s="2" customFormat="1" ht="22.25" customHeight="1">
      <c r="A134" s="36"/>
      <c r="B134" s="37"/>
      <c r="C134" s="176" t="s">
        <v>196</v>
      </c>
      <c r="D134" s="176" t="s">
        <v>159</v>
      </c>
      <c r="E134" s="177" t="s">
        <v>2928</v>
      </c>
      <c r="F134" s="178" t="s">
        <v>2929</v>
      </c>
      <c r="G134" s="179" t="s">
        <v>176</v>
      </c>
      <c r="H134" s="180">
        <v>52.037</v>
      </c>
      <c r="I134" s="181"/>
      <c r="J134" s="182">
        <f>ROUND(I134*H134,2)</f>
        <v>0</v>
      </c>
      <c r="K134" s="183"/>
      <c r="L134" s="41"/>
      <c r="M134" s="184" t="s">
        <v>19</v>
      </c>
      <c r="N134" s="185" t="s">
        <v>47</v>
      </c>
      <c r="O134" s="66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8" t="s">
        <v>163</v>
      </c>
      <c r="AT134" s="188" t="s">
        <v>159</v>
      </c>
      <c r="AU134" s="188" t="s">
        <v>86</v>
      </c>
      <c r="AY134" s="19" t="s">
        <v>157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9" t="s">
        <v>84</v>
      </c>
      <c r="BK134" s="189">
        <f>ROUND(I134*H134,2)</f>
        <v>0</v>
      </c>
      <c r="BL134" s="19" t="s">
        <v>163</v>
      </c>
      <c r="BM134" s="188" t="s">
        <v>2930</v>
      </c>
    </row>
    <row r="135" spans="2:51" s="13" customFormat="1" ht="10">
      <c r="B135" s="190"/>
      <c r="C135" s="191"/>
      <c r="D135" s="192" t="s">
        <v>165</v>
      </c>
      <c r="E135" s="193" t="s">
        <v>19</v>
      </c>
      <c r="F135" s="194" t="s">
        <v>2902</v>
      </c>
      <c r="G135" s="191"/>
      <c r="H135" s="193" t="s">
        <v>19</v>
      </c>
      <c r="I135" s="195"/>
      <c r="J135" s="191"/>
      <c r="K135" s="191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165</v>
      </c>
      <c r="AU135" s="200" t="s">
        <v>86</v>
      </c>
      <c r="AV135" s="13" t="s">
        <v>84</v>
      </c>
      <c r="AW135" s="13" t="s">
        <v>37</v>
      </c>
      <c r="AX135" s="13" t="s">
        <v>76</v>
      </c>
      <c r="AY135" s="200" t="s">
        <v>157</v>
      </c>
    </row>
    <row r="136" spans="2:51" s="13" customFormat="1" ht="10">
      <c r="B136" s="190"/>
      <c r="C136" s="191"/>
      <c r="D136" s="192" t="s">
        <v>165</v>
      </c>
      <c r="E136" s="193" t="s">
        <v>19</v>
      </c>
      <c r="F136" s="194" t="s">
        <v>2903</v>
      </c>
      <c r="G136" s="191"/>
      <c r="H136" s="193" t="s">
        <v>19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165</v>
      </c>
      <c r="AU136" s="200" t="s">
        <v>86</v>
      </c>
      <c r="AV136" s="13" t="s">
        <v>84</v>
      </c>
      <c r="AW136" s="13" t="s">
        <v>37</v>
      </c>
      <c r="AX136" s="13" t="s">
        <v>76</v>
      </c>
      <c r="AY136" s="200" t="s">
        <v>157</v>
      </c>
    </row>
    <row r="137" spans="2:51" s="13" customFormat="1" ht="10">
      <c r="B137" s="190"/>
      <c r="C137" s="191"/>
      <c r="D137" s="192" t="s">
        <v>165</v>
      </c>
      <c r="E137" s="193" t="s">
        <v>19</v>
      </c>
      <c r="F137" s="194" t="s">
        <v>2904</v>
      </c>
      <c r="G137" s="191"/>
      <c r="H137" s="193" t="s">
        <v>19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165</v>
      </c>
      <c r="AU137" s="200" t="s">
        <v>86</v>
      </c>
      <c r="AV137" s="13" t="s">
        <v>84</v>
      </c>
      <c r="AW137" s="13" t="s">
        <v>37</v>
      </c>
      <c r="AX137" s="13" t="s">
        <v>76</v>
      </c>
      <c r="AY137" s="200" t="s">
        <v>157</v>
      </c>
    </row>
    <row r="138" spans="2:51" s="13" customFormat="1" ht="10">
      <c r="B138" s="190"/>
      <c r="C138" s="191"/>
      <c r="D138" s="192" t="s">
        <v>165</v>
      </c>
      <c r="E138" s="193" t="s">
        <v>19</v>
      </c>
      <c r="F138" s="194" t="s">
        <v>2905</v>
      </c>
      <c r="G138" s="191"/>
      <c r="H138" s="193" t="s">
        <v>19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165</v>
      </c>
      <c r="AU138" s="200" t="s">
        <v>86</v>
      </c>
      <c r="AV138" s="13" t="s">
        <v>84</v>
      </c>
      <c r="AW138" s="13" t="s">
        <v>37</v>
      </c>
      <c r="AX138" s="13" t="s">
        <v>76</v>
      </c>
      <c r="AY138" s="200" t="s">
        <v>157</v>
      </c>
    </row>
    <row r="139" spans="2:51" s="14" customFormat="1" ht="10">
      <c r="B139" s="201"/>
      <c r="C139" s="202"/>
      <c r="D139" s="192" t="s">
        <v>165</v>
      </c>
      <c r="E139" s="203" t="s">
        <v>19</v>
      </c>
      <c r="F139" s="204" t="s">
        <v>2931</v>
      </c>
      <c r="G139" s="202"/>
      <c r="H139" s="205">
        <v>52.037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165</v>
      </c>
      <c r="AU139" s="211" t="s">
        <v>86</v>
      </c>
      <c r="AV139" s="14" t="s">
        <v>86</v>
      </c>
      <c r="AW139" s="14" t="s">
        <v>37</v>
      </c>
      <c r="AX139" s="14" t="s">
        <v>84</v>
      </c>
      <c r="AY139" s="211" t="s">
        <v>157</v>
      </c>
    </row>
    <row r="140" spans="1:65" s="2" customFormat="1" ht="14.4" customHeight="1">
      <c r="A140" s="36"/>
      <c r="B140" s="37"/>
      <c r="C140" s="176" t="s">
        <v>203</v>
      </c>
      <c r="D140" s="176" t="s">
        <v>159</v>
      </c>
      <c r="E140" s="177" t="s">
        <v>2932</v>
      </c>
      <c r="F140" s="178" t="s">
        <v>2933</v>
      </c>
      <c r="G140" s="179" t="s">
        <v>176</v>
      </c>
      <c r="H140" s="180">
        <v>23.76</v>
      </c>
      <c r="I140" s="181"/>
      <c r="J140" s="182">
        <f>ROUND(I140*H140,2)</f>
        <v>0</v>
      </c>
      <c r="K140" s="183"/>
      <c r="L140" s="41"/>
      <c r="M140" s="184" t="s">
        <v>19</v>
      </c>
      <c r="N140" s="185" t="s">
        <v>47</v>
      </c>
      <c r="O140" s="66"/>
      <c r="P140" s="186">
        <f>O140*H140</f>
        <v>0</v>
      </c>
      <c r="Q140" s="186">
        <v>0.0007</v>
      </c>
      <c r="R140" s="186">
        <f>Q140*H140</f>
        <v>0.016632</v>
      </c>
      <c r="S140" s="186">
        <v>0</v>
      </c>
      <c r="T140" s="18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8" t="s">
        <v>163</v>
      </c>
      <c r="AT140" s="188" t="s">
        <v>159</v>
      </c>
      <c r="AU140" s="188" t="s">
        <v>86</v>
      </c>
      <c r="AY140" s="19" t="s">
        <v>157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9" t="s">
        <v>84</v>
      </c>
      <c r="BK140" s="189">
        <f>ROUND(I140*H140,2)</f>
        <v>0</v>
      </c>
      <c r="BL140" s="19" t="s">
        <v>163</v>
      </c>
      <c r="BM140" s="188" t="s">
        <v>2934</v>
      </c>
    </row>
    <row r="141" spans="2:51" s="13" customFormat="1" ht="10">
      <c r="B141" s="190"/>
      <c r="C141" s="191"/>
      <c r="D141" s="192" t="s">
        <v>165</v>
      </c>
      <c r="E141" s="193" t="s">
        <v>19</v>
      </c>
      <c r="F141" s="194" t="s">
        <v>2902</v>
      </c>
      <c r="G141" s="191"/>
      <c r="H141" s="193" t="s">
        <v>19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165</v>
      </c>
      <c r="AU141" s="200" t="s">
        <v>86</v>
      </c>
      <c r="AV141" s="13" t="s">
        <v>84</v>
      </c>
      <c r="AW141" s="13" t="s">
        <v>37</v>
      </c>
      <c r="AX141" s="13" t="s">
        <v>76</v>
      </c>
      <c r="AY141" s="200" t="s">
        <v>157</v>
      </c>
    </row>
    <row r="142" spans="2:51" s="13" customFormat="1" ht="10">
      <c r="B142" s="190"/>
      <c r="C142" s="191"/>
      <c r="D142" s="192" t="s">
        <v>165</v>
      </c>
      <c r="E142" s="193" t="s">
        <v>19</v>
      </c>
      <c r="F142" s="194" t="s">
        <v>2903</v>
      </c>
      <c r="G142" s="191"/>
      <c r="H142" s="193" t="s">
        <v>19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165</v>
      </c>
      <c r="AU142" s="200" t="s">
        <v>86</v>
      </c>
      <c r="AV142" s="13" t="s">
        <v>84</v>
      </c>
      <c r="AW142" s="13" t="s">
        <v>37</v>
      </c>
      <c r="AX142" s="13" t="s">
        <v>76</v>
      </c>
      <c r="AY142" s="200" t="s">
        <v>157</v>
      </c>
    </row>
    <row r="143" spans="2:51" s="13" customFormat="1" ht="10">
      <c r="B143" s="190"/>
      <c r="C143" s="191"/>
      <c r="D143" s="192" t="s">
        <v>165</v>
      </c>
      <c r="E143" s="193" t="s">
        <v>19</v>
      </c>
      <c r="F143" s="194" t="s">
        <v>2904</v>
      </c>
      <c r="G143" s="191"/>
      <c r="H143" s="193" t="s">
        <v>19</v>
      </c>
      <c r="I143" s="195"/>
      <c r="J143" s="191"/>
      <c r="K143" s="191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165</v>
      </c>
      <c r="AU143" s="200" t="s">
        <v>86</v>
      </c>
      <c r="AV143" s="13" t="s">
        <v>84</v>
      </c>
      <c r="AW143" s="13" t="s">
        <v>37</v>
      </c>
      <c r="AX143" s="13" t="s">
        <v>76</v>
      </c>
      <c r="AY143" s="200" t="s">
        <v>157</v>
      </c>
    </row>
    <row r="144" spans="2:51" s="13" customFormat="1" ht="10">
      <c r="B144" s="190"/>
      <c r="C144" s="191"/>
      <c r="D144" s="192" t="s">
        <v>165</v>
      </c>
      <c r="E144" s="193" t="s">
        <v>19</v>
      </c>
      <c r="F144" s="194" t="s">
        <v>2905</v>
      </c>
      <c r="G144" s="191"/>
      <c r="H144" s="193" t="s">
        <v>19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165</v>
      </c>
      <c r="AU144" s="200" t="s">
        <v>86</v>
      </c>
      <c r="AV144" s="13" t="s">
        <v>84</v>
      </c>
      <c r="AW144" s="13" t="s">
        <v>37</v>
      </c>
      <c r="AX144" s="13" t="s">
        <v>76</v>
      </c>
      <c r="AY144" s="200" t="s">
        <v>157</v>
      </c>
    </row>
    <row r="145" spans="2:51" s="13" customFormat="1" ht="10">
      <c r="B145" s="190"/>
      <c r="C145" s="191"/>
      <c r="D145" s="192" t="s">
        <v>165</v>
      </c>
      <c r="E145" s="193" t="s">
        <v>19</v>
      </c>
      <c r="F145" s="194" t="s">
        <v>2935</v>
      </c>
      <c r="G145" s="191"/>
      <c r="H145" s="193" t="s">
        <v>19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165</v>
      </c>
      <c r="AU145" s="200" t="s">
        <v>86</v>
      </c>
      <c r="AV145" s="13" t="s">
        <v>84</v>
      </c>
      <c r="AW145" s="13" t="s">
        <v>37</v>
      </c>
      <c r="AX145" s="13" t="s">
        <v>76</v>
      </c>
      <c r="AY145" s="200" t="s">
        <v>157</v>
      </c>
    </row>
    <row r="146" spans="2:51" s="14" customFormat="1" ht="10">
      <c r="B146" s="201"/>
      <c r="C146" s="202"/>
      <c r="D146" s="192" t="s">
        <v>165</v>
      </c>
      <c r="E146" s="203" t="s">
        <v>19</v>
      </c>
      <c r="F146" s="204" t="s">
        <v>2936</v>
      </c>
      <c r="G146" s="202"/>
      <c r="H146" s="205">
        <v>23.76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165</v>
      </c>
      <c r="AU146" s="211" t="s">
        <v>86</v>
      </c>
      <c r="AV146" s="14" t="s">
        <v>86</v>
      </c>
      <c r="AW146" s="14" t="s">
        <v>37</v>
      </c>
      <c r="AX146" s="14" t="s">
        <v>84</v>
      </c>
      <c r="AY146" s="211" t="s">
        <v>157</v>
      </c>
    </row>
    <row r="147" spans="1:65" s="2" customFormat="1" ht="22.25" customHeight="1">
      <c r="A147" s="36"/>
      <c r="B147" s="37"/>
      <c r="C147" s="176" t="s">
        <v>211</v>
      </c>
      <c r="D147" s="176" t="s">
        <v>159</v>
      </c>
      <c r="E147" s="177" t="s">
        <v>2937</v>
      </c>
      <c r="F147" s="178" t="s">
        <v>2938</v>
      </c>
      <c r="G147" s="179" t="s">
        <v>176</v>
      </c>
      <c r="H147" s="180">
        <v>23.76</v>
      </c>
      <c r="I147" s="181"/>
      <c r="J147" s="182">
        <f>ROUND(I147*H147,2)</f>
        <v>0</v>
      </c>
      <c r="K147" s="183"/>
      <c r="L147" s="41"/>
      <c r="M147" s="184" t="s">
        <v>19</v>
      </c>
      <c r="N147" s="185" t="s">
        <v>47</v>
      </c>
      <c r="O147" s="66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8" t="s">
        <v>163</v>
      </c>
      <c r="AT147" s="188" t="s">
        <v>159</v>
      </c>
      <c r="AU147" s="188" t="s">
        <v>86</v>
      </c>
      <c r="AY147" s="19" t="s">
        <v>157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9" t="s">
        <v>84</v>
      </c>
      <c r="BK147" s="189">
        <f>ROUND(I147*H147,2)</f>
        <v>0</v>
      </c>
      <c r="BL147" s="19" t="s">
        <v>163</v>
      </c>
      <c r="BM147" s="188" t="s">
        <v>2939</v>
      </c>
    </row>
    <row r="148" spans="2:51" s="13" customFormat="1" ht="10">
      <c r="B148" s="190"/>
      <c r="C148" s="191"/>
      <c r="D148" s="192" t="s">
        <v>165</v>
      </c>
      <c r="E148" s="193" t="s">
        <v>19</v>
      </c>
      <c r="F148" s="194" t="s">
        <v>2902</v>
      </c>
      <c r="G148" s="191"/>
      <c r="H148" s="193" t="s">
        <v>19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165</v>
      </c>
      <c r="AU148" s="200" t="s">
        <v>86</v>
      </c>
      <c r="AV148" s="13" t="s">
        <v>84</v>
      </c>
      <c r="AW148" s="13" t="s">
        <v>37</v>
      </c>
      <c r="AX148" s="13" t="s">
        <v>76</v>
      </c>
      <c r="AY148" s="200" t="s">
        <v>157</v>
      </c>
    </row>
    <row r="149" spans="2:51" s="13" customFormat="1" ht="10">
      <c r="B149" s="190"/>
      <c r="C149" s="191"/>
      <c r="D149" s="192" t="s">
        <v>165</v>
      </c>
      <c r="E149" s="193" t="s">
        <v>19</v>
      </c>
      <c r="F149" s="194" t="s">
        <v>2903</v>
      </c>
      <c r="G149" s="191"/>
      <c r="H149" s="193" t="s">
        <v>19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165</v>
      </c>
      <c r="AU149" s="200" t="s">
        <v>86</v>
      </c>
      <c r="AV149" s="13" t="s">
        <v>84</v>
      </c>
      <c r="AW149" s="13" t="s">
        <v>37</v>
      </c>
      <c r="AX149" s="13" t="s">
        <v>76</v>
      </c>
      <c r="AY149" s="200" t="s">
        <v>157</v>
      </c>
    </row>
    <row r="150" spans="2:51" s="13" customFormat="1" ht="10">
      <c r="B150" s="190"/>
      <c r="C150" s="191"/>
      <c r="D150" s="192" t="s">
        <v>165</v>
      </c>
      <c r="E150" s="193" t="s">
        <v>19</v>
      </c>
      <c r="F150" s="194" t="s">
        <v>2904</v>
      </c>
      <c r="G150" s="191"/>
      <c r="H150" s="193" t="s">
        <v>19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165</v>
      </c>
      <c r="AU150" s="200" t="s">
        <v>86</v>
      </c>
      <c r="AV150" s="13" t="s">
        <v>84</v>
      </c>
      <c r="AW150" s="13" t="s">
        <v>37</v>
      </c>
      <c r="AX150" s="13" t="s">
        <v>76</v>
      </c>
      <c r="AY150" s="200" t="s">
        <v>157</v>
      </c>
    </row>
    <row r="151" spans="2:51" s="13" customFormat="1" ht="10">
      <c r="B151" s="190"/>
      <c r="C151" s="191"/>
      <c r="D151" s="192" t="s">
        <v>165</v>
      </c>
      <c r="E151" s="193" t="s">
        <v>19</v>
      </c>
      <c r="F151" s="194" t="s">
        <v>2905</v>
      </c>
      <c r="G151" s="191"/>
      <c r="H151" s="193" t="s">
        <v>19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165</v>
      </c>
      <c r="AU151" s="200" t="s">
        <v>86</v>
      </c>
      <c r="AV151" s="13" t="s">
        <v>84</v>
      </c>
      <c r="AW151" s="13" t="s">
        <v>37</v>
      </c>
      <c r="AX151" s="13" t="s">
        <v>76</v>
      </c>
      <c r="AY151" s="200" t="s">
        <v>157</v>
      </c>
    </row>
    <row r="152" spans="2:51" s="14" customFormat="1" ht="10">
      <c r="B152" s="201"/>
      <c r="C152" s="202"/>
      <c r="D152" s="192" t="s">
        <v>165</v>
      </c>
      <c r="E152" s="203" t="s">
        <v>19</v>
      </c>
      <c r="F152" s="204" t="s">
        <v>2940</v>
      </c>
      <c r="G152" s="202"/>
      <c r="H152" s="205">
        <v>23.76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165</v>
      </c>
      <c r="AU152" s="211" t="s">
        <v>86</v>
      </c>
      <c r="AV152" s="14" t="s">
        <v>86</v>
      </c>
      <c r="AW152" s="14" t="s">
        <v>37</v>
      </c>
      <c r="AX152" s="14" t="s">
        <v>84</v>
      </c>
      <c r="AY152" s="211" t="s">
        <v>157</v>
      </c>
    </row>
    <row r="153" spans="1:65" s="2" customFormat="1" ht="19.75" customHeight="1">
      <c r="A153" s="36"/>
      <c r="B153" s="37"/>
      <c r="C153" s="176" t="s">
        <v>221</v>
      </c>
      <c r="D153" s="176" t="s">
        <v>159</v>
      </c>
      <c r="E153" s="177" t="s">
        <v>2941</v>
      </c>
      <c r="F153" s="178" t="s">
        <v>2942</v>
      </c>
      <c r="G153" s="179" t="s">
        <v>254</v>
      </c>
      <c r="H153" s="180">
        <v>23.76</v>
      </c>
      <c r="I153" s="181"/>
      <c r="J153" s="182">
        <f>ROUND(I153*H153,2)</f>
        <v>0</v>
      </c>
      <c r="K153" s="183"/>
      <c r="L153" s="41"/>
      <c r="M153" s="184" t="s">
        <v>19</v>
      </c>
      <c r="N153" s="185" t="s">
        <v>47</v>
      </c>
      <c r="O153" s="66"/>
      <c r="P153" s="186">
        <f>O153*H153</f>
        <v>0</v>
      </c>
      <c r="Q153" s="186">
        <v>0.00046</v>
      </c>
      <c r="R153" s="186">
        <f>Q153*H153</f>
        <v>0.010929600000000001</v>
      </c>
      <c r="S153" s="186">
        <v>0</v>
      </c>
      <c r="T153" s="18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8" t="s">
        <v>163</v>
      </c>
      <c r="AT153" s="188" t="s">
        <v>159</v>
      </c>
      <c r="AU153" s="188" t="s">
        <v>86</v>
      </c>
      <c r="AY153" s="19" t="s">
        <v>157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9" t="s">
        <v>84</v>
      </c>
      <c r="BK153" s="189">
        <f>ROUND(I153*H153,2)</f>
        <v>0</v>
      </c>
      <c r="BL153" s="19" t="s">
        <v>163</v>
      </c>
      <c r="BM153" s="188" t="s">
        <v>2943</v>
      </c>
    </row>
    <row r="154" spans="2:51" s="13" customFormat="1" ht="10">
      <c r="B154" s="190"/>
      <c r="C154" s="191"/>
      <c r="D154" s="192" t="s">
        <v>165</v>
      </c>
      <c r="E154" s="193" t="s">
        <v>19</v>
      </c>
      <c r="F154" s="194" t="s">
        <v>2902</v>
      </c>
      <c r="G154" s="191"/>
      <c r="H154" s="193" t="s">
        <v>19</v>
      </c>
      <c r="I154" s="195"/>
      <c r="J154" s="191"/>
      <c r="K154" s="191"/>
      <c r="L154" s="196"/>
      <c r="M154" s="197"/>
      <c r="N154" s="198"/>
      <c r="O154" s="198"/>
      <c r="P154" s="198"/>
      <c r="Q154" s="198"/>
      <c r="R154" s="198"/>
      <c r="S154" s="198"/>
      <c r="T154" s="199"/>
      <c r="AT154" s="200" t="s">
        <v>165</v>
      </c>
      <c r="AU154" s="200" t="s">
        <v>86</v>
      </c>
      <c r="AV154" s="13" t="s">
        <v>84</v>
      </c>
      <c r="AW154" s="13" t="s">
        <v>37</v>
      </c>
      <c r="AX154" s="13" t="s">
        <v>76</v>
      </c>
      <c r="AY154" s="200" t="s">
        <v>157</v>
      </c>
    </row>
    <row r="155" spans="2:51" s="13" customFormat="1" ht="10">
      <c r="B155" s="190"/>
      <c r="C155" s="191"/>
      <c r="D155" s="192" t="s">
        <v>165</v>
      </c>
      <c r="E155" s="193" t="s">
        <v>19</v>
      </c>
      <c r="F155" s="194" t="s">
        <v>2903</v>
      </c>
      <c r="G155" s="191"/>
      <c r="H155" s="193" t="s">
        <v>19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165</v>
      </c>
      <c r="AU155" s="200" t="s">
        <v>86</v>
      </c>
      <c r="AV155" s="13" t="s">
        <v>84</v>
      </c>
      <c r="AW155" s="13" t="s">
        <v>37</v>
      </c>
      <c r="AX155" s="13" t="s">
        <v>76</v>
      </c>
      <c r="AY155" s="200" t="s">
        <v>157</v>
      </c>
    </row>
    <row r="156" spans="2:51" s="13" customFormat="1" ht="10">
      <c r="B156" s="190"/>
      <c r="C156" s="191"/>
      <c r="D156" s="192" t="s">
        <v>165</v>
      </c>
      <c r="E156" s="193" t="s">
        <v>19</v>
      </c>
      <c r="F156" s="194" t="s">
        <v>2904</v>
      </c>
      <c r="G156" s="191"/>
      <c r="H156" s="193" t="s">
        <v>19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165</v>
      </c>
      <c r="AU156" s="200" t="s">
        <v>86</v>
      </c>
      <c r="AV156" s="13" t="s">
        <v>84</v>
      </c>
      <c r="AW156" s="13" t="s">
        <v>37</v>
      </c>
      <c r="AX156" s="13" t="s">
        <v>76</v>
      </c>
      <c r="AY156" s="200" t="s">
        <v>157</v>
      </c>
    </row>
    <row r="157" spans="2:51" s="13" customFormat="1" ht="10">
      <c r="B157" s="190"/>
      <c r="C157" s="191"/>
      <c r="D157" s="192" t="s">
        <v>165</v>
      </c>
      <c r="E157" s="193" t="s">
        <v>19</v>
      </c>
      <c r="F157" s="194" t="s">
        <v>2905</v>
      </c>
      <c r="G157" s="191"/>
      <c r="H157" s="193" t="s">
        <v>19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165</v>
      </c>
      <c r="AU157" s="200" t="s">
        <v>86</v>
      </c>
      <c r="AV157" s="13" t="s">
        <v>84</v>
      </c>
      <c r="AW157" s="13" t="s">
        <v>37</v>
      </c>
      <c r="AX157" s="13" t="s">
        <v>76</v>
      </c>
      <c r="AY157" s="200" t="s">
        <v>157</v>
      </c>
    </row>
    <row r="158" spans="2:51" s="14" customFormat="1" ht="10">
      <c r="B158" s="201"/>
      <c r="C158" s="202"/>
      <c r="D158" s="192" t="s">
        <v>165</v>
      </c>
      <c r="E158" s="203" t="s">
        <v>19</v>
      </c>
      <c r="F158" s="204" t="s">
        <v>2940</v>
      </c>
      <c r="G158" s="202"/>
      <c r="H158" s="205">
        <v>23.76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165</v>
      </c>
      <c r="AU158" s="211" t="s">
        <v>86</v>
      </c>
      <c r="AV158" s="14" t="s">
        <v>86</v>
      </c>
      <c r="AW158" s="14" t="s">
        <v>37</v>
      </c>
      <c r="AX158" s="14" t="s">
        <v>84</v>
      </c>
      <c r="AY158" s="211" t="s">
        <v>157</v>
      </c>
    </row>
    <row r="159" spans="1:65" s="2" customFormat="1" ht="22.25" customHeight="1">
      <c r="A159" s="36"/>
      <c r="B159" s="37"/>
      <c r="C159" s="176" t="s">
        <v>232</v>
      </c>
      <c r="D159" s="176" t="s">
        <v>159</v>
      </c>
      <c r="E159" s="177" t="s">
        <v>2944</v>
      </c>
      <c r="F159" s="178" t="s">
        <v>2945</v>
      </c>
      <c r="G159" s="179" t="s">
        <v>254</v>
      </c>
      <c r="H159" s="180">
        <v>23.76</v>
      </c>
      <c r="I159" s="181"/>
      <c r="J159" s="182">
        <f>ROUND(I159*H159,2)</f>
        <v>0</v>
      </c>
      <c r="K159" s="183"/>
      <c r="L159" s="41"/>
      <c r="M159" s="184" t="s">
        <v>19</v>
      </c>
      <c r="N159" s="185" t="s">
        <v>47</v>
      </c>
      <c r="O159" s="66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8" t="s">
        <v>163</v>
      </c>
      <c r="AT159" s="188" t="s">
        <v>159</v>
      </c>
      <c r="AU159" s="188" t="s">
        <v>86</v>
      </c>
      <c r="AY159" s="19" t="s">
        <v>157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9" t="s">
        <v>84</v>
      </c>
      <c r="BK159" s="189">
        <f>ROUND(I159*H159,2)</f>
        <v>0</v>
      </c>
      <c r="BL159" s="19" t="s">
        <v>163</v>
      </c>
      <c r="BM159" s="188" t="s">
        <v>2946</v>
      </c>
    </row>
    <row r="160" spans="2:51" s="13" customFormat="1" ht="10">
      <c r="B160" s="190"/>
      <c r="C160" s="191"/>
      <c r="D160" s="192" t="s">
        <v>165</v>
      </c>
      <c r="E160" s="193" t="s">
        <v>19</v>
      </c>
      <c r="F160" s="194" t="s">
        <v>2902</v>
      </c>
      <c r="G160" s="191"/>
      <c r="H160" s="193" t="s">
        <v>19</v>
      </c>
      <c r="I160" s="195"/>
      <c r="J160" s="191"/>
      <c r="K160" s="191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165</v>
      </c>
      <c r="AU160" s="200" t="s">
        <v>86</v>
      </c>
      <c r="AV160" s="13" t="s">
        <v>84</v>
      </c>
      <c r="AW160" s="13" t="s">
        <v>37</v>
      </c>
      <c r="AX160" s="13" t="s">
        <v>76</v>
      </c>
      <c r="AY160" s="200" t="s">
        <v>157</v>
      </c>
    </row>
    <row r="161" spans="2:51" s="13" customFormat="1" ht="10">
      <c r="B161" s="190"/>
      <c r="C161" s="191"/>
      <c r="D161" s="192" t="s">
        <v>165</v>
      </c>
      <c r="E161" s="193" t="s">
        <v>19</v>
      </c>
      <c r="F161" s="194" t="s">
        <v>2903</v>
      </c>
      <c r="G161" s="191"/>
      <c r="H161" s="193" t="s">
        <v>19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165</v>
      </c>
      <c r="AU161" s="200" t="s">
        <v>86</v>
      </c>
      <c r="AV161" s="13" t="s">
        <v>84</v>
      </c>
      <c r="AW161" s="13" t="s">
        <v>37</v>
      </c>
      <c r="AX161" s="13" t="s">
        <v>76</v>
      </c>
      <c r="AY161" s="200" t="s">
        <v>157</v>
      </c>
    </row>
    <row r="162" spans="2:51" s="13" customFormat="1" ht="10">
      <c r="B162" s="190"/>
      <c r="C162" s="191"/>
      <c r="D162" s="192" t="s">
        <v>165</v>
      </c>
      <c r="E162" s="193" t="s">
        <v>19</v>
      </c>
      <c r="F162" s="194" t="s">
        <v>2904</v>
      </c>
      <c r="G162" s="191"/>
      <c r="H162" s="193" t="s">
        <v>19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165</v>
      </c>
      <c r="AU162" s="200" t="s">
        <v>86</v>
      </c>
      <c r="AV162" s="13" t="s">
        <v>84</v>
      </c>
      <c r="AW162" s="13" t="s">
        <v>37</v>
      </c>
      <c r="AX162" s="13" t="s">
        <v>76</v>
      </c>
      <c r="AY162" s="200" t="s">
        <v>157</v>
      </c>
    </row>
    <row r="163" spans="2:51" s="13" customFormat="1" ht="10">
      <c r="B163" s="190"/>
      <c r="C163" s="191"/>
      <c r="D163" s="192" t="s">
        <v>165</v>
      </c>
      <c r="E163" s="193" t="s">
        <v>19</v>
      </c>
      <c r="F163" s="194" t="s">
        <v>2905</v>
      </c>
      <c r="G163" s="191"/>
      <c r="H163" s="193" t="s">
        <v>19</v>
      </c>
      <c r="I163" s="195"/>
      <c r="J163" s="191"/>
      <c r="K163" s="191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165</v>
      </c>
      <c r="AU163" s="200" t="s">
        <v>86</v>
      </c>
      <c r="AV163" s="13" t="s">
        <v>84</v>
      </c>
      <c r="AW163" s="13" t="s">
        <v>37</v>
      </c>
      <c r="AX163" s="13" t="s">
        <v>76</v>
      </c>
      <c r="AY163" s="200" t="s">
        <v>157</v>
      </c>
    </row>
    <row r="164" spans="2:51" s="14" customFormat="1" ht="10">
      <c r="B164" s="201"/>
      <c r="C164" s="202"/>
      <c r="D164" s="192" t="s">
        <v>165</v>
      </c>
      <c r="E164" s="203" t="s">
        <v>19</v>
      </c>
      <c r="F164" s="204" t="s">
        <v>2940</v>
      </c>
      <c r="G164" s="202"/>
      <c r="H164" s="205">
        <v>23.76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165</v>
      </c>
      <c r="AU164" s="211" t="s">
        <v>86</v>
      </c>
      <c r="AV164" s="14" t="s">
        <v>86</v>
      </c>
      <c r="AW164" s="14" t="s">
        <v>37</v>
      </c>
      <c r="AX164" s="14" t="s">
        <v>84</v>
      </c>
      <c r="AY164" s="211" t="s">
        <v>157</v>
      </c>
    </row>
    <row r="165" spans="1:65" s="2" customFormat="1" ht="30" customHeight="1">
      <c r="A165" s="36"/>
      <c r="B165" s="37"/>
      <c r="C165" s="176" t="s">
        <v>244</v>
      </c>
      <c r="D165" s="176" t="s">
        <v>159</v>
      </c>
      <c r="E165" s="177" t="s">
        <v>319</v>
      </c>
      <c r="F165" s="178" t="s">
        <v>320</v>
      </c>
      <c r="G165" s="179" t="s">
        <v>254</v>
      </c>
      <c r="H165" s="180">
        <v>4.046</v>
      </c>
      <c r="I165" s="181"/>
      <c r="J165" s="182">
        <f>ROUND(I165*H165,2)</f>
        <v>0</v>
      </c>
      <c r="K165" s="183"/>
      <c r="L165" s="41"/>
      <c r="M165" s="184" t="s">
        <v>19</v>
      </c>
      <c r="N165" s="185" t="s">
        <v>47</v>
      </c>
      <c r="O165" s="66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8" t="s">
        <v>163</v>
      </c>
      <c r="AT165" s="188" t="s">
        <v>159</v>
      </c>
      <c r="AU165" s="188" t="s">
        <v>86</v>
      </c>
      <c r="AY165" s="19" t="s">
        <v>157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9" t="s">
        <v>84</v>
      </c>
      <c r="BK165" s="189">
        <f>ROUND(I165*H165,2)</f>
        <v>0</v>
      </c>
      <c r="BL165" s="19" t="s">
        <v>163</v>
      </c>
      <c r="BM165" s="188" t="s">
        <v>2947</v>
      </c>
    </row>
    <row r="166" spans="1:47" s="2" customFormat="1" ht="10">
      <c r="A166" s="36"/>
      <c r="B166" s="37"/>
      <c r="C166" s="38"/>
      <c r="D166" s="212" t="s">
        <v>178</v>
      </c>
      <c r="E166" s="38"/>
      <c r="F166" s="213" t="s">
        <v>322</v>
      </c>
      <c r="G166" s="38"/>
      <c r="H166" s="38"/>
      <c r="I166" s="214"/>
      <c r="J166" s="38"/>
      <c r="K166" s="38"/>
      <c r="L166" s="41"/>
      <c r="M166" s="215"/>
      <c r="N166" s="216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178</v>
      </c>
      <c r="AU166" s="19" t="s">
        <v>86</v>
      </c>
    </row>
    <row r="167" spans="2:51" s="13" customFormat="1" ht="10">
      <c r="B167" s="190"/>
      <c r="C167" s="191"/>
      <c r="D167" s="192" t="s">
        <v>165</v>
      </c>
      <c r="E167" s="193" t="s">
        <v>19</v>
      </c>
      <c r="F167" s="194" t="s">
        <v>2902</v>
      </c>
      <c r="G167" s="191"/>
      <c r="H167" s="193" t="s">
        <v>19</v>
      </c>
      <c r="I167" s="195"/>
      <c r="J167" s="191"/>
      <c r="K167" s="191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165</v>
      </c>
      <c r="AU167" s="200" t="s">
        <v>86</v>
      </c>
      <c r="AV167" s="13" t="s">
        <v>84</v>
      </c>
      <c r="AW167" s="13" t="s">
        <v>37</v>
      </c>
      <c r="AX167" s="13" t="s">
        <v>76</v>
      </c>
      <c r="AY167" s="200" t="s">
        <v>157</v>
      </c>
    </row>
    <row r="168" spans="2:51" s="13" customFormat="1" ht="10">
      <c r="B168" s="190"/>
      <c r="C168" s="191"/>
      <c r="D168" s="192" t="s">
        <v>165</v>
      </c>
      <c r="E168" s="193" t="s">
        <v>19</v>
      </c>
      <c r="F168" s="194" t="s">
        <v>2903</v>
      </c>
      <c r="G168" s="191"/>
      <c r="H168" s="193" t="s">
        <v>19</v>
      </c>
      <c r="I168" s="195"/>
      <c r="J168" s="191"/>
      <c r="K168" s="191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165</v>
      </c>
      <c r="AU168" s="200" t="s">
        <v>86</v>
      </c>
      <c r="AV168" s="13" t="s">
        <v>84</v>
      </c>
      <c r="AW168" s="13" t="s">
        <v>37</v>
      </c>
      <c r="AX168" s="13" t="s">
        <v>76</v>
      </c>
      <c r="AY168" s="200" t="s">
        <v>157</v>
      </c>
    </row>
    <row r="169" spans="2:51" s="13" customFormat="1" ht="10">
      <c r="B169" s="190"/>
      <c r="C169" s="191"/>
      <c r="D169" s="192" t="s">
        <v>165</v>
      </c>
      <c r="E169" s="193" t="s">
        <v>19</v>
      </c>
      <c r="F169" s="194" t="s">
        <v>2904</v>
      </c>
      <c r="G169" s="191"/>
      <c r="H169" s="193" t="s">
        <v>19</v>
      </c>
      <c r="I169" s="195"/>
      <c r="J169" s="191"/>
      <c r="K169" s="191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165</v>
      </c>
      <c r="AU169" s="200" t="s">
        <v>86</v>
      </c>
      <c r="AV169" s="13" t="s">
        <v>84</v>
      </c>
      <c r="AW169" s="13" t="s">
        <v>37</v>
      </c>
      <c r="AX169" s="13" t="s">
        <v>76</v>
      </c>
      <c r="AY169" s="200" t="s">
        <v>157</v>
      </c>
    </row>
    <row r="170" spans="2:51" s="13" customFormat="1" ht="10">
      <c r="B170" s="190"/>
      <c r="C170" s="191"/>
      <c r="D170" s="192" t="s">
        <v>165</v>
      </c>
      <c r="E170" s="193" t="s">
        <v>19</v>
      </c>
      <c r="F170" s="194" t="s">
        <v>2905</v>
      </c>
      <c r="G170" s="191"/>
      <c r="H170" s="193" t="s">
        <v>19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165</v>
      </c>
      <c r="AU170" s="200" t="s">
        <v>86</v>
      </c>
      <c r="AV170" s="13" t="s">
        <v>84</v>
      </c>
      <c r="AW170" s="13" t="s">
        <v>37</v>
      </c>
      <c r="AX170" s="13" t="s">
        <v>76</v>
      </c>
      <c r="AY170" s="200" t="s">
        <v>157</v>
      </c>
    </row>
    <row r="171" spans="2:51" s="13" customFormat="1" ht="10">
      <c r="B171" s="190"/>
      <c r="C171" s="191"/>
      <c r="D171" s="192" t="s">
        <v>165</v>
      </c>
      <c r="E171" s="193" t="s">
        <v>19</v>
      </c>
      <c r="F171" s="194" t="s">
        <v>2948</v>
      </c>
      <c r="G171" s="191"/>
      <c r="H171" s="193" t="s">
        <v>19</v>
      </c>
      <c r="I171" s="195"/>
      <c r="J171" s="191"/>
      <c r="K171" s="191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165</v>
      </c>
      <c r="AU171" s="200" t="s">
        <v>86</v>
      </c>
      <c r="AV171" s="13" t="s">
        <v>84</v>
      </c>
      <c r="AW171" s="13" t="s">
        <v>37</v>
      </c>
      <c r="AX171" s="13" t="s">
        <v>76</v>
      </c>
      <c r="AY171" s="200" t="s">
        <v>157</v>
      </c>
    </row>
    <row r="172" spans="2:51" s="14" customFormat="1" ht="10">
      <c r="B172" s="201"/>
      <c r="C172" s="202"/>
      <c r="D172" s="192" t="s">
        <v>165</v>
      </c>
      <c r="E172" s="203" t="s">
        <v>19</v>
      </c>
      <c r="F172" s="204" t="s">
        <v>2949</v>
      </c>
      <c r="G172" s="202"/>
      <c r="H172" s="205">
        <v>9.68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165</v>
      </c>
      <c r="AU172" s="211" t="s">
        <v>86</v>
      </c>
      <c r="AV172" s="14" t="s">
        <v>86</v>
      </c>
      <c r="AW172" s="14" t="s">
        <v>37</v>
      </c>
      <c r="AX172" s="14" t="s">
        <v>76</v>
      </c>
      <c r="AY172" s="211" t="s">
        <v>157</v>
      </c>
    </row>
    <row r="173" spans="2:51" s="14" customFormat="1" ht="10">
      <c r="B173" s="201"/>
      <c r="C173" s="202"/>
      <c r="D173" s="192" t="s">
        <v>165</v>
      </c>
      <c r="E173" s="203" t="s">
        <v>19</v>
      </c>
      <c r="F173" s="204" t="s">
        <v>2950</v>
      </c>
      <c r="G173" s="202"/>
      <c r="H173" s="205">
        <v>19.59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165</v>
      </c>
      <c r="AU173" s="211" t="s">
        <v>86</v>
      </c>
      <c r="AV173" s="14" t="s">
        <v>86</v>
      </c>
      <c r="AW173" s="14" t="s">
        <v>37</v>
      </c>
      <c r="AX173" s="14" t="s">
        <v>76</v>
      </c>
      <c r="AY173" s="211" t="s">
        <v>157</v>
      </c>
    </row>
    <row r="174" spans="2:51" s="14" customFormat="1" ht="10">
      <c r="B174" s="201"/>
      <c r="C174" s="202"/>
      <c r="D174" s="192" t="s">
        <v>165</v>
      </c>
      <c r="E174" s="203" t="s">
        <v>19</v>
      </c>
      <c r="F174" s="204" t="s">
        <v>2951</v>
      </c>
      <c r="G174" s="202"/>
      <c r="H174" s="205">
        <v>-25.224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165</v>
      </c>
      <c r="AU174" s="211" t="s">
        <v>86</v>
      </c>
      <c r="AV174" s="14" t="s">
        <v>86</v>
      </c>
      <c r="AW174" s="14" t="s">
        <v>37</v>
      </c>
      <c r="AX174" s="14" t="s">
        <v>76</v>
      </c>
      <c r="AY174" s="211" t="s">
        <v>157</v>
      </c>
    </row>
    <row r="175" spans="2:51" s="13" customFormat="1" ht="10">
      <c r="B175" s="190"/>
      <c r="C175" s="191"/>
      <c r="D175" s="192" t="s">
        <v>165</v>
      </c>
      <c r="E175" s="193" t="s">
        <v>19</v>
      </c>
      <c r="F175" s="194" t="s">
        <v>2952</v>
      </c>
      <c r="G175" s="191"/>
      <c r="H175" s="193" t="s">
        <v>19</v>
      </c>
      <c r="I175" s="195"/>
      <c r="J175" s="191"/>
      <c r="K175" s="191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165</v>
      </c>
      <c r="AU175" s="200" t="s">
        <v>86</v>
      </c>
      <c r="AV175" s="13" t="s">
        <v>84</v>
      </c>
      <c r="AW175" s="13" t="s">
        <v>37</v>
      </c>
      <c r="AX175" s="13" t="s">
        <v>76</v>
      </c>
      <c r="AY175" s="200" t="s">
        <v>157</v>
      </c>
    </row>
    <row r="176" spans="2:51" s="15" customFormat="1" ht="10">
      <c r="B176" s="217"/>
      <c r="C176" s="218"/>
      <c r="D176" s="192" t="s">
        <v>165</v>
      </c>
      <c r="E176" s="219" t="s">
        <v>19</v>
      </c>
      <c r="F176" s="220" t="s">
        <v>183</v>
      </c>
      <c r="G176" s="218"/>
      <c r="H176" s="221">
        <v>4.046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165</v>
      </c>
      <c r="AU176" s="227" t="s">
        <v>86</v>
      </c>
      <c r="AV176" s="15" t="s">
        <v>163</v>
      </c>
      <c r="AW176" s="15" t="s">
        <v>37</v>
      </c>
      <c r="AX176" s="15" t="s">
        <v>84</v>
      </c>
      <c r="AY176" s="227" t="s">
        <v>157</v>
      </c>
    </row>
    <row r="177" spans="1:65" s="2" customFormat="1" ht="22.25" customHeight="1">
      <c r="A177" s="36"/>
      <c r="B177" s="37"/>
      <c r="C177" s="176" t="s">
        <v>251</v>
      </c>
      <c r="D177" s="176" t="s">
        <v>159</v>
      </c>
      <c r="E177" s="177" t="s">
        <v>2953</v>
      </c>
      <c r="F177" s="178" t="s">
        <v>2954</v>
      </c>
      <c r="G177" s="179" t="s">
        <v>254</v>
      </c>
      <c r="H177" s="180">
        <v>25.224</v>
      </c>
      <c r="I177" s="181"/>
      <c r="J177" s="182">
        <f>ROUND(I177*H177,2)</f>
        <v>0</v>
      </c>
      <c r="K177" s="183"/>
      <c r="L177" s="41"/>
      <c r="M177" s="184" t="s">
        <v>19</v>
      </c>
      <c r="N177" s="185" t="s">
        <v>47</v>
      </c>
      <c r="O177" s="66"/>
      <c r="P177" s="186">
        <f>O177*H177</f>
        <v>0</v>
      </c>
      <c r="Q177" s="186">
        <v>0</v>
      </c>
      <c r="R177" s="186">
        <f>Q177*H177</f>
        <v>0</v>
      </c>
      <c r="S177" s="186">
        <v>0</v>
      </c>
      <c r="T177" s="187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8" t="s">
        <v>163</v>
      </c>
      <c r="AT177" s="188" t="s">
        <v>159</v>
      </c>
      <c r="AU177" s="188" t="s">
        <v>86</v>
      </c>
      <c r="AY177" s="19" t="s">
        <v>157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9" t="s">
        <v>84</v>
      </c>
      <c r="BK177" s="189">
        <f>ROUND(I177*H177,2)</f>
        <v>0</v>
      </c>
      <c r="BL177" s="19" t="s">
        <v>163</v>
      </c>
      <c r="BM177" s="188" t="s">
        <v>2955</v>
      </c>
    </row>
    <row r="178" spans="2:51" s="13" customFormat="1" ht="10">
      <c r="B178" s="190"/>
      <c r="C178" s="191"/>
      <c r="D178" s="192" t="s">
        <v>165</v>
      </c>
      <c r="E178" s="193" t="s">
        <v>19</v>
      </c>
      <c r="F178" s="194" t="s">
        <v>2902</v>
      </c>
      <c r="G178" s="191"/>
      <c r="H178" s="193" t="s">
        <v>19</v>
      </c>
      <c r="I178" s="195"/>
      <c r="J178" s="191"/>
      <c r="K178" s="191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165</v>
      </c>
      <c r="AU178" s="200" t="s">
        <v>86</v>
      </c>
      <c r="AV178" s="13" t="s">
        <v>84</v>
      </c>
      <c r="AW178" s="13" t="s">
        <v>37</v>
      </c>
      <c r="AX178" s="13" t="s">
        <v>76</v>
      </c>
      <c r="AY178" s="200" t="s">
        <v>157</v>
      </c>
    </row>
    <row r="179" spans="2:51" s="13" customFormat="1" ht="10">
      <c r="B179" s="190"/>
      <c r="C179" s="191"/>
      <c r="D179" s="192" t="s">
        <v>165</v>
      </c>
      <c r="E179" s="193" t="s">
        <v>19</v>
      </c>
      <c r="F179" s="194" t="s">
        <v>2903</v>
      </c>
      <c r="G179" s="191"/>
      <c r="H179" s="193" t="s">
        <v>19</v>
      </c>
      <c r="I179" s="195"/>
      <c r="J179" s="191"/>
      <c r="K179" s="191"/>
      <c r="L179" s="196"/>
      <c r="M179" s="197"/>
      <c r="N179" s="198"/>
      <c r="O179" s="198"/>
      <c r="P179" s="198"/>
      <c r="Q179" s="198"/>
      <c r="R179" s="198"/>
      <c r="S179" s="198"/>
      <c r="T179" s="199"/>
      <c r="AT179" s="200" t="s">
        <v>165</v>
      </c>
      <c r="AU179" s="200" t="s">
        <v>86</v>
      </c>
      <c r="AV179" s="13" t="s">
        <v>84</v>
      </c>
      <c r="AW179" s="13" t="s">
        <v>37</v>
      </c>
      <c r="AX179" s="13" t="s">
        <v>76</v>
      </c>
      <c r="AY179" s="200" t="s">
        <v>157</v>
      </c>
    </row>
    <row r="180" spans="2:51" s="13" customFormat="1" ht="10">
      <c r="B180" s="190"/>
      <c r="C180" s="191"/>
      <c r="D180" s="192" t="s">
        <v>165</v>
      </c>
      <c r="E180" s="193" t="s">
        <v>19</v>
      </c>
      <c r="F180" s="194" t="s">
        <v>2904</v>
      </c>
      <c r="G180" s="191"/>
      <c r="H180" s="193" t="s">
        <v>19</v>
      </c>
      <c r="I180" s="195"/>
      <c r="J180" s="191"/>
      <c r="K180" s="191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165</v>
      </c>
      <c r="AU180" s="200" t="s">
        <v>86</v>
      </c>
      <c r="AV180" s="13" t="s">
        <v>84</v>
      </c>
      <c r="AW180" s="13" t="s">
        <v>37</v>
      </c>
      <c r="AX180" s="13" t="s">
        <v>76</v>
      </c>
      <c r="AY180" s="200" t="s">
        <v>157</v>
      </c>
    </row>
    <row r="181" spans="2:51" s="13" customFormat="1" ht="10">
      <c r="B181" s="190"/>
      <c r="C181" s="191"/>
      <c r="D181" s="192" t="s">
        <v>165</v>
      </c>
      <c r="E181" s="193" t="s">
        <v>19</v>
      </c>
      <c r="F181" s="194" t="s">
        <v>2905</v>
      </c>
      <c r="G181" s="191"/>
      <c r="H181" s="193" t="s">
        <v>19</v>
      </c>
      <c r="I181" s="195"/>
      <c r="J181" s="191"/>
      <c r="K181" s="191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165</v>
      </c>
      <c r="AU181" s="200" t="s">
        <v>86</v>
      </c>
      <c r="AV181" s="13" t="s">
        <v>84</v>
      </c>
      <c r="AW181" s="13" t="s">
        <v>37</v>
      </c>
      <c r="AX181" s="13" t="s">
        <v>76</v>
      </c>
      <c r="AY181" s="200" t="s">
        <v>157</v>
      </c>
    </row>
    <row r="182" spans="2:51" s="13" customFormat="1" ht="10">
      <c r="B182" s="190"/>
      <c r="C182" s="191"/>
      <c r="D182" s="192" t="s">
        <v>165</v>
      </c>
      <c r="E182" s="193" t="s">
        <v>19</v>
      </c>
      <c r="F182" s="194" t="s">
        <v>2956</v>
      </c>
      <c r="G182" s="191"/>
      <c r="H182" s="193" t="s">
        <v>19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165</v>
      </c>
      <c r="AU182" s="200" t="s">
        <v>86</v>
      </c>
      <c r="AV182" s="13" t="s">
        <v>84</v>
      </c>
      <c r="AW182" s="13" t="s">
        <v>37</v>
      </c>
      <c r="AX182" s="13" t="s">
        <v>76</v>
      </c>
      <c r="AY182" s="200" t="s">
        <v>157</v>
      </c>
    </row>
    <row r="183" spans="2:51" s="14" customFormat="1" ht="10">
      <c r="B183" s="201"/>
      <c r="C183" s="202"/>
      <c r="D183" s="192" t="s">
        <v>165</v>
      </c>
      <c r="E183" s="203" t="s">
        <v>19</v>
      </c>
      <c r="F183" s="204" t="s">
        <v>2957</v>
      </c>
      <c r="G183" s="202"/>
      <c r="H183" s="205">
        <v>4.576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165</v>
      </c>
      <c r="AU183" s="211" t="s">
        <v>86</v>
      </c>
      <c r="AV183" s="14" t="s">
        <v>86</v>
      </c>
      <c r="AW183" s="14" t="s">
        <v>37</v>
      </c>
      <c r="AX183" s="14" t="s">
        <v>76</v>
      </c>
      <c r="AY183" s="211" t="s">
        <v>157</v>
      </c>
    </row>
    <row r="184" spans="2:51" s="14" customFormat="1" ht="10">
      <c r="B184" s="201"/>
      <c r="C184" s="202"/>
      <c r="D184" s="192" t="s">
        <v>165</v>
      </c>
      <c r="E184" s="203" t="s">
        <v>19</v>
      </c>
      <c r="F184" s="204" t="s">
        <v>2958</v>
      </c>
      <c r="G184" s="202"/>
      <c r="H184" s="205">
        <v>16.238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165</v>
      </c>
      <c r="AU184" s="211" t="s">
        <v>86</v>
      </c>
      <c r="AV184" s="14" t="s">
        <v>86</v>
      </c>
      <c r="AW184" s="14" t="s">
        <v>37</v>
      </c>
      <c r="AX184" s="14" t="s">
        <v>76</v>
      </c>
      <c r="AY184" s="211" t="s">
        <v>157</v>
      </c>
    </row>
    <row r="185" spans="2:51" s="14" customFormat="1" ht="10">
      <c r="B185" s="201"/>
      <c r="C185" s="202"/>
      <c r="D185" s="192" t="s">
        <v>165</v>
      </c>
      <c r="E185" s="203" t="s">
        <v>19</v>
      </c>
      <c r="F185" s="204" t="s">
        <v>2959</v>
      </c>
      <c r="G185" s="202"/>
      <c r="H185" s="205">
        <v>-0.313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165</v>
      </c>
      <c r="AU185" s="211" t="s">
        <v>86</v>
      </c>
      <c r="AV185" s="14" t="s">
        <v>86</v>
      </c>
      <c r="AW185" s="14" t="s">
        <v>37</v>
      </c>
      <c r="AX185" s="14" t="s">
        <v>76</v>
      </c>
      <c r="AY185" s="211" t="s">
        <v>157</v>
      </c>
    </row>
    <row r="186" spans="2:51" s="14" customFormat="1" ht="10">
      <c r="B186" s="201"/>
      <c r="C186" s="202"/>
      <c r="D186" s="192" t="s">
        <v>165</v>
      </c>
      <c r="E186" s="203" t="s">
        <v>19</v>
      </c>
      <c r="F186" s="204" t="s">
        <v>2960</v>
      </c>
      <c r="G186" s="202"/>
      <c r="H186" s="205">
        <v>-0.544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165</v>
      </c>
      <c r="AU186" s="211" t="s">
        <v>86</v>
      </c>
      <c r="AV186" s="14" t="s">
        <v>86</v>
      </c>
      <c r="AW186" s="14" t="s">
        <v>37</v>
      </c>
      <c r="AX186" s="14" t="s">
        <v>76</v>
      </c>
      <c r="AY186" s="211" t="s">
        <v>157</v>
      </c>
    </row>
    <row r="187" spans="2:51" s="14" customFormat="1" ht="10">
      <c r="B187" s="201"/>
      <c r="C187" s="202"/>
      <c r="D187" s="192" t="s">
        <v>165</v>
      </c>
      <c r="E187" s="203" t="s">
        <v>19</v>
      </c>
      <c r="F187" s="204" t="s">
        <v>2961</v>
      </c>
      <c r="G187" s="202"/>
      <c r="H187" s="205">
        <v>-2.448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165</v>
      </c>
      <c r="AU187" s="211" t="s">
        <v>86</v>
      </c>
      <c r="AV187" s="14" t="s">
        <v>86</v>
      </c>
      <c r="AW187" s="14" t="s">
        <v>37</v>
      </c>
      <c r="AX187" s="14" t="s">
        <v>76</v>
      </c>
      <c r="AY187" s="211" t="s">
        <v>157</v>
      </c>
    </row>
    <row r="188" spans="2:51" s="16" customFormat="1" ht="10">
      <c r="B188" s="228"/>
      <c r="C188" s="229"/>
      <c r="D188" s="192" t="s">
        <v>165</v>
      </c>
      <c r="E188" s="230" t="s">
        <v>19</v>
      </c>
      <c r="F188" s="231" t="s">
        <v>190</v>
      </c>
      <c r="G188" s="229"/>
      <c r="H188" s="232">
        <v>17.509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165</v>
      </c>
      <c r="AU188" s="238" t="s">
        <v>86</v>
      </c>
      <c r="AV188" s="16" t="s">
        <v>173</v>
      </c>
      <c r="AW188" s="16" t="s">
        <v>37</v>
      </c>
      <c r="AX188" s="16" t="s">
        <v>76</v>
      </c>
      <c r="AY188" s="238" t="s">
        <v>157</v>
      </c>
    </row>
    <row r="189" spans="2:51" s="13" customFormat="1" ht="10">
      <c r="B189" s="190"/>
      <c r="C189" s="191"/>
      <c r="D189" s="192" t="s">
        <v>165</v>
      </c>
      <c r="E189" s="193" t="s">
        <v>19</v>
      </c>
      <c r="F189" s="194" t="s">
        <v>2962</v>
      </c>
      <c r="G189" s="191"/>
      <c r="H189" s="193" t="s">
        <v>19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165</v>
      </c>
      <c r="AU189" s="200" t="s">
        <v>86</v>
      </c>
      <c r="AV189" s="13" t="s">
        <v>84</v>
      </c>
      <c r="AW189" s="13" t="s">
        <v>37</v>
      </c>
      <c r="AX189" s="13" t="s">
        <v>76</v>
      </c>
      <c r="AY189" s="200" t="s">
        <v>157</v>
      </c>
    </row>
    <row r="190" spans="2:51" s="14" customFormat="1" ht="10">
      <c r="B190" s="201"/>
      <c r="C190" s="202"/>
      <c r="D190" s="192" t="s">
        <v>165</v>
      </c>
      <c r="E190" s="203" t="s">
        <v>19</v>
      </c>
      <c r="F190" s="204" t="s">
        <v>2963</v>
      </c>
      <c r="G190" s="202"/>
      <c r="H190" s="205">
        <v>9.6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165</v>
      </c>
      <c r="AU190" s="211" t="s">
        <v>86</v>
      </c>
      <c r="AV190" s="14" t="s">
        <v>86</v>
      </c>
      <c r="AW190" s="14" t="s">
        <v>37</v>
      </c>
      <c r="AX190" s="14" t="s">
        <v>76</v>
      </c>
      <c r="AY190" s="211" t="s">
        <v>157</v>
      </c>
    </row>
    <row r="191" spans="2:51" s="14" customFormat="1" ht="10">
      <c r="B191" s="201"/>
      <c r="C191" s="202"/>
      <c r="D191" s="192" t="s">
        <v>165</v>
      </c>
      <c r="E191" s="203" t="s">
        <v>19</v>
      </c>
      <c r="F191" s="204" t="s">
        <v>2964</v>
      </c>
      <c r="G191" s="202"/>
      <c r="H191" s="205">
        <v>-1.885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165</v>
      </c>
      <c r="AU191" s="211" t="s">
        <v>86</v>
      </c>
      <c r="AV191" s="14" t="s">
        <v>86</v>
      </c>
      <c r="AW191" s="14" t="s">
        <v>37</v>
      </c>
      <c r="AX191" s="14" t="s">
        <v>76</v>
      </c>
      <c r="AY191" s="211" t="s">
        <v>157</v>
      </c>
    </row>
    <row r="192" spans="2:51" s="16" customFormat="1" ht="10">
      <c r="B192" s="228"/>
      <c r="C192" s="229"/>
      <c r="D192" s="192" t="s">
        <v>165</v>
      </c>
      <c r="E192" s="230" t="s">
        <v>19</v>
      </c>
      <c r="F192" s="231" t="s">
        <v>190</v>
      </c>
      <c r="G192" s="229"/>
      <c r="H192" s="232">
        <v>7.715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165</v>
      </c>
      <c r="AU192" s="238" t="s">
        <v>86</v>
      </c>
      <c r="AV192" s="16" t="s">
        <v>173</v>
      </c>
      <c r="AW192" s="16" t="s">
        <v>37</v>
      </c>
      <c r="AX192" s="16" t="s">
        <v>76</v>
      </c>
      <c r="AY192" s="238" t="s">
        <v>157</v>
      </c>
    </row>
    <row r="193" spans="2:51" s="15" customFormat="1" ht="10">
      <c r="B193" s="217"/>
      <c r="C193" s="218"/>
      <c r="D193" s="192" t="s">
        <v>165</v>
      </c>
      <c r="E193" s="219" t="s">
        <v>19</v>
      </c>
      <c r="F193" s="220" t="s">
        <v>183</v>
      </c>
      <c r="G193" s="218"/>
      <c r="H193" s="221">
        <v>25.224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165</v>
      </c>
      <c r="AU193" s="227" t="s">
        <v>86</v>
      </c>
      <c r="AV193" s="15" t="s">
        <v>163</v>
      </c>
      <c r="AW193" s="15" t="s">
        <v>37</v>
      </c>
      <c r="AX193" s="15" t="s">
        <v>84</v>
      </c>
      <c r="AY193" s="227" t="s">
        <v>157</v>
      </c>
    </row>
    <row r="194" spans="1:65" s="2" customFormat="1" ht="34.75" customHeight="1">
      <c r="A194" s="36"/>
      <c r="B194" s="37"/>
      <c r="C194" s="176" t="s">
        <v>261</v>
      </c>
      <c r="D194" s="176" t="s">
        <v>159</v>
      </c>
      <c r="E194" s="177" t="s">
        <v>2965</v>
      </c>
      <c r="F194" s="178" t="s">
        <v>2966</v>
      </c>
      <c r="G194" s="179" t="s">
        <v>254</v>
      </c>
      <c r="H194" s="180">
        <v>1.597</v>
      </c>
      <c r="I194" s="181"/>
      <c r="J194" s="182">
        <f>ROUND(I194*H194,2)</f>
        <v>0</v>
      </c>
      <c r="K194" s="183"/>
      <c r="L194" s="41"/>
      <c r="M194" s="184" t="s">
        <v>19</v>
      </c>
      <c r="N194" s="185" t="s">
        <v>47</v>
      </c>
      <c r="O194" s="66"/>
      <c r="P194" s="186">
        <f>O194*H194</f>
        <v>0</v>
      </c>
      <c r="Q194" s="186">
        <v>0</v>
      </c>
      <c r="R194" s="186">
        <f>Q194*H194</f>
        <v>0</v>
      </c>
      <c r="S194" s="186">
        <v>0</v>
      </c>
      <c r="T194" s="187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8" t="s">
        <v>163</v>
      </c>
      <c r="AT194" s="188" t="s">
        <v>159</v>
      </c>
      <c r="AU194" s="188" t="s">
        <v>86</v>
      </c>
      <c r="AY194" s="19" t="s">
        <v>157</v>
      </c>
      <c r="BE194" s="189">
        <f>IF(N194="základní",J194,0)</f>
        <v>0</v>
      </c>
      <c r="BF194" s="189">
        <f>IF(N194="snížená",J194,0)</f>
        <v>0</v>
      </c>
      <c r="BG194" s="189">
        <f>IF(N194="zákl. přenesená",J194,0)</f>
        <v>0</v>
      </c>
      <c r="BH194" s="189">
        <f>IF(N194="sníž. přenesená",J194,0)</f>
        <v>0</v>
      </c>
      <c r="BI194" s="189">
        <f>IF(N194="nulová",J194,0)</f>
        <v>0</v>
      </c>
      <c r="BJ194" s="19" t="s">
        <v>84</v>
      </c>
      <c r="BK194" s="189">
        <f>ROUND(I194*H194,2)</f>
        <v>0</v>
      </c>
      <c r="BL194" s="19" t="s">
        <v>163</v>
      </c>
      <c r="BM194" s="188" t="s">
        <v>2967</v>
      </c>
    </row>
    <row r="195" spans="2:51" s="13" customFormat="1" ht="10">
      <c r="B195" s="190"/>
      <c r="C195" s="191"/>
      <c r="D195" s="192" t="s">
        <v>165</v>
      </c>
      <c r="E195" s="193" t="s">
        <v>19</v>
      </c>
      <c r="F195" s="194" t="s">
        <v>2902</v>
      </c>
      <c r="G195" s="191"/>
      <c r="H195" s="193" t="s">
        <v>19</v>
      </c>
      <c r="I195" s="195"/>
      <c r="J195" s="191"/>
      <c r="K195" s="191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165</v>
      </c>
      <c r="AU195" s="200" t="s">
        <v>86</v>
      </c>
      <c r="AV195" s="13" t="s">
        <v>84</v>
      </c>
      <c r="AW195" s="13" t="s">
        <v>37</v>
      </c>
      <c r="AX195" s="13" t="s">
        <v>76</v>
      </c>
      <c r="AY195" s="200" t="s">
        <v>157</v>
      </c>
    </row>
    <row r="196" spans="2:51" s="13" customFormat="1" ht="10">
      <c r="B196" s="190"/>
      <c r="C196" s="191"/>
      <c r="D196" s="192" t="s">
        <v>165</v>
      </c>
      <c r="E196" s="193" t="s">
        <v>19</v>
      </c>
      <c r="F196" s="194" t="s">
        <v>2903</v>
      </c>
      <c r="G196" s="191"/>
      <c r="H196" s="193" t="s">
        <v>19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165</v>
      </c>
      <c r="AU196" s="200" t="s">
        <v>86</v>
      </c>
      <c r="AV196" s="13" t="s">
        <v>84</v>
      </c>
      <c r="AW196" s="13" t="s">
        <v>37</v>
      </c>
      <c r="AX196" s="13" t="s">
        <v>76</v>
      </c>
      <c r="AY196" s="200" t="s">
        <v>157</v>
      </c>
    </row>
    <row r="197" spans="2:51" s="13" customFormat="1" ht="10">
      <c r="B197" s="190"/>
      <c r="C197" s="191"/>
      <c r="D197" s="192" t="s">
        <v>165</v>
      </c>
      <c r="E197" s="193" t="s">
        <v>19</v>
      </c>
      <c r="F197" s="194" t="s">
        <v>2904</v>
      </c>
      <c r="G197" s="191"/>
      <c r="H197" s="193" t="s">
        <v>19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165</v>
      </c>
      <c r="AU197" s="200" t="s">
        <v>86</v>
      </c>
      <c r="AV197" s="13" t="s">
        <v>84</v>
      </c>
      <c r="AW197" s="13" t="s">
        <v>37</v>
      </c>
      <c r="AX197" s="13" t="s">
        <v>76</v>
      </c>
      <c r="AY197" s="200" t="s">
        <v>157</v>
      </c>
    </row>
    <row r="198" spans="2:51" s="13" customFormat="1" ht="10">
      <c r="B198" s="190"/>
      <c r="C198" s="191"/>
      <c r="D198" s="192" t="s">
        <v>165</v>
      </c>
      <c r="E198" s="193" t="s">
        <v>19</v>
      </c>
      <c r="F198" s="194" t="s">
        <v>2905</v>
      </c>
      <c r="G198" s="191"/>
      <c r="H198" s="193" t="s">
        <v>19</v>
      </c>
      <c r="I198" s="195"/>
      <c r="J198" s="191"/>
      <c r="K198" s="191"/>
      <c r="L198" s="196"/>
      <c r="M198" s="197"/>
      <c r="N198" s="198"/>
      <c r="O198" s="198"/>
      <c r="P198" s="198"/>
      <c r="Q198" s="198"/>
      <c r="R198" s="198"/>
      <c r="S198" s="198"/>
      <c r="T198" s="199"/>
      <c r="AT198" s="200" t="s">
        <v>165</v>
      </c>
      <c r="AU198" s="200" t="s">
        <v>86</v>
      </c>
      <c r="AV198" s="13" t="s">
        <v>84</v>
      </c>
      <c r="AW198" s="13" t="s">
        <v>37</v>
      </c>
      <c r="AX198" s="13" t="s">
        <v>76</v>
      </c>
      <c r="AY198" s="200" t="s">
        <v>157</v>
      </c>
    </row>
    <row r="199" spans="2:51" s="14" customFormat="1" ht="10">
      <c r="B199" s="201"/>
      <c r="C199" s="202"/>
      <c r="D199" s="192" t="s">
        <v>165</v>
      </c>
      <c r="E199" s="203" t="s">
        <v>19</v>
      </c>
      <c r="F199" s="204" t="s">
        <v>2968</v>
      </c>
      <c r="G199" s="202"/>
      <c r="H199" s="205">
        <v>1.768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165</v>
      </c>
      <c r="AU199" s="211" t="s">
        <v>86</v>
      </c>
      <c r="AV199" s="14" t="s">
        <v>86</v>
      </c>
      <c r="AW199" s="14" t="s">
        <v>37</v>
      </c>
      <c r="AX199" s="14" t="s">
        <v>76</v>
      </c>
      <c r="AY199" s="211" t="s">
        <v>157</v>
      </c>
    </row>
    <row r="200" spans="2:51" s="14" customFormat="1" ht="10">
      <c r="B200" s="201"/>
      <c r="C200" s="202"/>
      <c r="D200" s="192" t="s">
        <v>165</v>
      </c>
      <c r="E200" s="203" t="s">
        <v>19</v>
      </c>
      <c r="F200" s="204" t="s">
        <v>2969</v>
      </c>
      <c r="G200" s="202"/>
      <c r="H200" s="205">
        <v>-0.171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165</v>
      </c>
      <c r="AU200" s="211" t="s">
        <v>86</v>
      </c>
      <c r="AV200" s="14" t="s">
        <v>86</v>
      </c>
      <c r="AW200" s="14" t="s">
        <v>37</v>
      </c>
      <c r="AX200" s="14" t="s">
        <v>76</v>
      </c>
      <c r="AY200" s="211" t="s">
        <v>157</v>
      </c>
    </row>
    <row r="201" spans="2:51" s="15" customFormat="1" ht="10">
      <c r="B201" s="217"/>
      <c r="C201" s="218"/>
      <c r="D201" s="192" t="s">
        <v>165</v>
      </c>
      <c r="E201" s="219" t="s">
        <v>19</v>
      </c>
      <c r="F201" s="220" t="s">
        <v>183</v>
      </c>
      <c r="G201" s="218"/>
      <c r="H201" s="221">
        <v>1.597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165</v>
      </c>
      <c r="AU201" s="227" t="s">
        <v>86</v>
      </c>
      <c r="AV201" s="15" t="s">
        <v>163</v>
      </c>
      <c r="AW201" s="15" t="s">
        <v>37</v>
      </c>
      <c r="AX201" s="15" t="s">
        <v>84</v>
      </c>
      <c r="AY201" s="227" t="s">
        <v>157</v>
      </c>
    </row>
    <row r="202" spans="1:65" s="2" customFormat="1" ht="14.4" customHeight="1">
      <c r="A202" s="36"/>
      <c r="B202" s="37"/>
      <c r="C202" s="239" t="s">
        <v>284</v>
      </c>
      <c r="D202" s="239" t="s">
        <v>311</v>
      </c>
      <c r="E202" s="240" t="s">
        <v>2879</v>
      </c>
      <c r="F202" s="241" t="s">
        <v>2880</v>
      </c>
      <c r="G202" s="242" t="s">
        <v>483</v>
      </c>
      <c r="H202" s="243">
        <v>3.194</v>
      </c>
      <c r="I202" s="244"/>
      <c r="J202" s="245">
        <f>ROUND(I202*H202,2)</f>
        <v>0</v>
      </c>
      <c r="K202" s="246"/>
      <c r="L202" s="247"/>
      <c r="M202" s="248" t="s">
        <v>19</v>
      </c>
      <c r="N202" s="249" t="s">
        <v>47</v>
      </c>
      <c r="O202" s="66"/>
      <c r="P202" s="186">
        <f>O202*H202</f>
        <v>0</v>
      </c>
      <c r="Q202" s="186">
        <v>1</v>
      </c>
      <c r="R202" s="186">
        <f>Q202*H202</f>
        <v>3.194</v>
      </c>
      <c r="S202" s="186">
        <v>0</v>
      </c>
      <c r="T202" s="187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8" t="s">
        <v>211</v>
      </c>
      <c r="AT202" s="188" t="s">
        <v>311</v>
      </c>
      <c r="AU202" s="188" t="s">
        <v>86</v>
      </c>
      <c r="AY202" s="19" t="s">
        <v>157</v>
      </c>
      <c r="BE202" s="189">
        <f>IF(N202="základní",J202,0)</f>
        <v>0</v>
      </c>
      <c r="BF202" s="189">
        <f>IF(N202="snížená",J202,0)</f>
        <v>0</v>
      </c>
      <c r="BG202" s="189">
        <f>IF(N202="zákl. přenesená",J202,0)</f>
        <v>0</v>
      </c>
      <c r="BH202" s="189">
        <f>IF(N202="sníž. přenesená",J202,0)</f>
        <v>0</v>
      </c>
      <c r="BI202" s="189">
        <f>IF(N202="nulová",J202,0)</f>
        <v>0</v>
      </c>
      <c r="BJ202" s="19" t="s">
        <v>84</v>
      </c>
      <c r="BK202" s="189">
        <f>ROUND(I202*H202,2)</f>
        <v>0</v>
      </c>
      <c r="BL202" s="19" t="s">
        <v>163</v>
      </c>
      <c r="BM202" s="188" t="s">
        <v>2970</v>
      </c>
    </row>
    <row r="203" spans="2:51" s="13" customFormat="1" ht="10">
      <c r="B203" s="190"/>
      <c r="C203" s="191"/>
      <c r="D203" s="192" t="s">
        <v>165</v>
      </c>
      <c r="E203" s="193" t="s">
        <v>19</v>
      </c>
      <c r="F203" s="194" t="s">
        <v>2902</v>
      </c>
      <c r="G203" s="191"/>
      <c r="H203" s="193" t="s">
        <v>19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165</v>
      </c>
      <c r="AU203" s="200" t="s">
        <v>86</v>
      </c>
      <c r="AV203" s="13" t="s">
        <v>84</v>
      </c>
      <c r="AW203" s="13" t="s">
        <v>37</v>
      </c>
      <c r="AX203" s="13" t="s">
        <v>76</v>
      </c>
      <c r="AY203" s="200" t="s">
        <v>157</v>
      </c>
    </row>
    <row r="204" spans="2:51" s="13" customFormat="1" ht="10">
      <c r="B204" s="190"/>
      <c r="C204" s="191"/>
      <c r="D204" s="192" t="s">
        <v>165</v>
      </c>
      <c r="E204" s="193" t="s">
        <v>19</v>
      </c>
      <c r="F204" s="194" t="s">
        <v>2903</v>
      </c>
      <c r="G204" s="191"/>
      <c r="H204" s="193" t="s">
        <v>19</v>
      </c>
      <c r="I204" s="195"/>
      <c r="J204" s="191"/>
      <c r="K204" s="191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165</v>
      </c>
      <c r="AU204" s="200" t="s">
        <v>86</v>
      </c>
      <c r="AV204" s="13" t="s">
        <v>84</v>
      </c>
      <c r="AW204" s="13" t="s">
        <v>37</v>
      </c>
      <c r="AX204" s="13" t="s">
        <v>76</v>
      </c>
      <c r="AY204" s="200" t="s">
        <v>157</v>
      </c>
    </row>
    <row r="205" spans="2:51" s="13" customFormat="1" ht="10">
      <c r="B205" s="190"/>
      <c r="C205" s="191"/>
      <c r="D205" s="192" t="s">
        <v>165</v>
      </c>
      <c r="E205" s="193" t="s">
        <v>19</v>
      </c>
      <c r="F205" s="194" t="s">
        <v>2904</v>
      </c>
      <c r="G205" s="191"/>
      <c r="H205" s="193" t="s">
        <v>19</v>
      </c>
      <c r="I205" s="195"/>
      <c r="J205" s="191"/>
      <c r="K205" s="191"/>
      <c r="L205" s="196"/>
      <c r="M205" s="197"/>
      <c r="N205" s="198"/>
      <c r="O205" s="198"/>
      <c r="P205" s="198"/>
      <c r="Q205" s="198"/>
      <c r="R205" s="198"/>
      <c r="S205" s="198"/>
      <c r="T205" s="199"/>
      <c r="AT205" s="200" t="s">
        <v>165</v>
      </c>
      <c r="AU205" s="200" t="s">
        <v>86</v>
      </c>
      <c r="AV205" s="13" t="s">
        <v>84</v>
      </c>
      <c r="AW205" s="13" t="s">
        <v>37</v>
      </c>
      <c r="AX205" s="13" t="s">
        <v>76</v>
      </c>
      <c r="AY205" s="200" t="s">
        <v>157</v>
      </c>
    </row>
    <row r="206" spans="2:51" s="13" customFormat="1" ht="10">
      <c r="B206" s="190"/>
      <c r="C206" s="191"/>
      <c r="D206" s="192" t="s">
        <v>165</v>
      </c>
      <c r="E206" s="193" t="s">
        <v>19</v>
      </c>
      <c r="F206" s="194" t="s">
        <v>2905</v>
      </c>
      <c r="G206" s="191"/>
      <c r="H206" s="193" t="s">
        <v>19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165</v>
      </c>
      <c r="AU206" s="200" t="s">
        <v>86</v>
      </c>
      <c r="AV206" s="13" t="s">
        <v>84</v>
      </c>
      <c r="AW206" s="13" t="s">
        <v>37</v>
      </c>
      <c r="AX206" s="13" t="s">
        <v>76</v>
      </c>
      <c r="AY206" s="200" t="s">
        <v>157</v>
      </c>
    </row>
    <row r="207" spans="2:51" s="14" customFormat="1" ht="10">
      <c r="B207" s="201"/>
      <c r="C207" s="202"/>
      <c r="D207" s="192" t="s">
        <v>165</v>
      </c>
      <c r="E207" s="203" t="s">
        <v>19</v>
      </c>
      <c r="F207" s="204" t="s">
        <v>2971</v>
      </c>
      <c r="G207" s="202"/>
      <c r="H207" s="205">
        <v>1.597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165</v>
      </c>
      <c r="AU207" s="211" t="s">
        <v>86</v>
      </c>
      <c r="AV207" s="14" t="s">
        <v>86</v>
      </c>
      <c r="AW207" s="14" t="s">
        <v>37</v>
      </c>
      <c r="AX207" s="14" t="s">
        <v>84</v>
      </c>
      <c r="AY207" s="211" t="s">
        <v>157</v>
      </c>
    </row>
    <row r="208" spans="2:51" s="14" customFormat="1" ht="10">
      <c r="B208" s="201"/>
      <c r="C208" s="202"/>
      <c r="D208" s="192" t="s">
        <v>165</v>
      </c>
      <c r="E208" s="202"/>
      <c r="F208" s="204" t="s">
        <v>2972</v>
      </c>
      <c r="G208" s="202"/>
      <c r="H208" s="205">
        <v>3.194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165</v>
      </c>
      <c r="AU208" s="211" t="s">
        <v>86</v>
      </c>
      <c r="AV208" s="14" t="s">
        <v>86</v>
      </c>
      <c r="AW208" s="14" t="s">
        <v>4</v>
      </c>
      <c r="AX208" s="14" t="s">
        <v>84</v>
      </c>
      <c r="AY208" s="211" t="s">
        <v>157</v>
      </c>
    </row>
    <row r="209" spans="2:63" s="12" customFormat="1" ht="22.75" customHeight="1">
      <c r="B209" s="160"/>
      <c r="C209" s="161"/>
      <c r="D209" s="162" t="s">
        <v>75</v>
      </c>
      <c r="E209" s="174" t="s">
        <v>163</v>
      </c>
      <c r="F209" s="174" t="s">
        <v>766</v>
      </c>
      <c r="G209" s="161"/>
      <c r="H209" s="161"/>
      <c r="I209" s="164"/>
      <c r="J209" s="175">
        <f>BK209</f>
        <v>0</v>
      </c>
      <c r="K209" s="161"/>
      <c r="L209" s="166"/>
      <c r="M209" s="167"/>
      <c r="N209" s="168"/>
      <c r="O209" s="168"/>
      <c r="P209" s="169">
        <f>SUM(P210:P241)</f>
        <v>0</v>
      </c>
      <c r="Q209" s="168"/>
      <c r="R209" s="169">
        <f>SUM(R210:R241)</f>
        <v>2.2754956</v>
      </c>
      <c r="S209" s="168"/>
      <c r="T209" s="170">
        <f>SUM(T210:T241)</f>
        <v>0</v>
      </c>
      <c r="AR209" s="171" t="s">
        <v>84</v>
      </c>
      <c r="AT209" s="172" t="s">
        <v>75</v>
      </c>
      <c r="AU209" s="172" t="s">
        <v>84</v>
      </c>
      <c r="AY209" s="171" t="s">
        <v>157</v>
      </c>
      <c r="BK209" s="173">
        <f>SUM(BK210:BK241)</f>
        <v>0</v>
      </c>
    </row>
    <row r="210" spans="1:65" s="2" customFormat="1" ht="14.4" customHeight="1">
      <c r="A210" s="36"/>
      <c r="B210" s="37"/>
      <c r="C210" s="176" t="s">
        <v>8</v>
      </c>
      <c r="D210" s="176" t="s">
        <v>159</v>
      </c>
      <c r="E210" s="177" t="s">
        <v>2973</v>
      </c>
      <c r="F210" s="178" t="s">
        <v>2974</v>
      </c>
      <c r="G210" s="179" t="s">
        <v>176</v>
      </c>
      <c r="H210" s="180">
        <v>0.4</v>
      </c>
      <c r="I210" s="181"/>
      <c r="J210" s="182">
        <f>ROUND(I210*H210,2)</f>
        <v>0</v>
      </c>
      <c r="K210" s="183"/>
      <c r="L210" s="41"/>
      <c r="M210" s="184" t="s">
        <v>19</v>
      </c>
      <c r="N210" s="185" t="s">
        <v>47</v>
      </c>
      <c r="O210" s="66"/>
      <c r="P210" s="186">
        <f>O210*H210</f>
        <v>0</v>
      </c>
      <c r="Q210" s="186">
        <v>0.04424</v>
      </c>
      <c r="R210" s="186">
        <f>Q210*H210</f>
        <v>0.017696</v>
      </c>
      <c r="S210" s="186">
        <v>0</v>
      </c>
      <c r="T210" s="187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8" t="s">
        <v>163</v>
      </c>
      <c r="AT210" s="188" t="s">
        <v>159</v>
      </c>
      <c r="AU210" s="188" t="s">
        <v>86</v>
      </c>
      <c r="AY210" s="19" t="s">
        <v>157</v>
      </c>
      <c r="BE210" s="189">
        <f>IF(N210="základní",J210,0)</f>
        <v>0</v>
      </c>
      <c r="BF210" s="189">
        <f>IF(N210="snížená",J210,0)</f>
        <v>0</v>
      </c>
      <c r="BG210" s="189">
        <f>IF(N210="zákl. přenesená",J210,0)</f>
        <v>0</v>
      </c>
      <c r="BH210" s="189">
        <f>IF(N210="sníž. přenesená",J210,0)</f>
        <v>0</v>
      </c>
      <c r="BI210" s="189">
        <f>IF(N210="nulová",J210,0)</f>
        <v>0</v>
      </c>
      <c r="BJ210" s="19" t="s">
        <v>84</v>
      </c>
      <c r="BK210" s="189">
        <f>ROUND(I210*H210,2)</f>
        <v>0</v>
      </c>
      <c r="BL210" s="19" t="s">
        <v>163</v>
      </c>
      <c r="BM210" s="188" t="s">
        <v>2975</v>
      </c>
    </row>
    <row r="211" spans="2:51" s="13" customFormat="1" ht="10">
      <c r="B211" s="190"/>
      <c r="C211" s="191"/>
      <c r="D211" s="192" t="s">
        <v>165</v>
      </c>
      <c r="E211" s="193" t="s">
        <v>19</v>
      </c>
      <c r="F211" s="194" t="s">
        <v>2902</v>
      </c>
      <c r="G211" s="191"/>
      <c r="H211" s="193" t="s">
        <v>19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165</v>
      </c>
      <c r="AU211" s="200" t="s">
        <v>86</v>
      </c>
      <c r="AV211" s="13" t="s">
        <v>84</v>
      </c>
      <c r="AW211" s="13" t="s">
        <v>37</v>
      </c>
      <c r="AX211" s="13" t="s">
        <v>76</v>
      </c>
      <c r="AY211" s="200" t="s">
        <v>157</v>
      </c>
    </row>
    <row r="212" spans="2:51" s="13" customFormat="1" ht="10">
      <c r="B212" s="190"/>
      <c r="C212" s="191"/>
      <c r="D212" s="192" t="s">
        <v>165</v>
      </c>
      <c r="E212" s="193" t="s">
        <v>19</v>
      </c>
      <c r="F212" s="194" t="s">
        <v>2903</v>
      </c>
      <c r="G212" s="191"/>
      <c r="H212" s="193" t="s">
        <v>19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165</v>
      </c>
      <c r="AU212" s="200" t="s">
        <v>86</v>
      </c>
      <c r="AV212" s="13" t="s">
        <v>84</v>
      </c>
      <c r="AW212" s="13" t="s">
        <v>37</v>
      </c>
      <c r="AX212" s="13" t="s">
        <v>76</v>
      </c>
      <c r="AY212" s="200" t="s">
        <v>157</v>
      </c>
    </row>
    <row r="213" spans="2:51" s="13" customFormat="1" ht="10">
      <c r="B213" s="190"/>
      <c r="C213" s="191"/>
      <c r="D213" s="192" t="s">
        <v>165</v>
      </c>
      <c r="E213" s="193" t="s">
        <v>19</v>
      </c>
      <c r="F213" s="194" t="s">
        <v>2904</v>
      </c>
      <c r="G213" s="191"/>
      <c r="H213" s="193" t="s">
        <v>19</v>
      </c>
      <c r="I213" s="195"/>
      <c r="J213" s="191"/>
      <c r="K213" s="191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165</v>
      </c>
      <c r="AU213" s="200" t="s">
        <v>86</v>
      </c>
      <c r="AV213" s="13" t="s">
        <v>84</v>
      </c>
      <c r="AW213" s="13" t="s">
        <v>37</v>
      </c>
      <c r="AX213" s="13" t="s">
        <v>76</v>
      </c>
      <c r="AY213" s="200" t="s">
        <v>157</v>
      </c>
    </row>
    <row r="214" spans="2:51" s="13" customFormat="1" ht="10">
      <c r="B214" s="190"/>
      <c r="C214" s="191"/>
      <c r="D214" s="192" t="s">
        <v>165</v>
      </c>
      <c r="E214" s="193" t="s">
        <v>19</v>
      </c>
      <c r="F214" s="194" t="s">
        <v>2905</v>
      </c>
      <c r="G214" s="191"/>
      <c r="H214" s="193" t="s">
        <v>19</v>
      </c>
      <c r="I214" s="195"/>
      <c r="J214" s="191"/>
      <c r="K214" s="191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165</v>
      </c>
      <c r="AU214" s="200" t="s">
        <v>86</v>
      </c>
      <c r="AV214" s="13" t="s">
        <v>84</v>
      </c>
      <c r="AW214" s="13" t="s">
        <v>37</v>
      </c>
      <c r="AX214" s="13" t="s">
        <v>76</v>
      </c>
      <c r="AY214" s="200" t="s">
        <v>157</v>
      </c>
    </row>
    <row r="215" spans="2:51" s="14" customFormat="1" ht="10">
      <c r="B215" s="201"/>
      <c r="C215" s="202"/>
      <c r="D215" s="192" t="s">
        <v>165</v>
      </c>
      <c r="E215" s="203" t="s">
        <v>19</v>
      </c>
      <c r="F215" s="204" t="s">
        <v>2976</v>
      </c>
      <c r="G215" s="202"/>
      <c r="H215" s="205">
        <v>0.4</v>
      </c>
      <c r="I215" s="206"/>
      <c r="J215" s="202"/>
      <c r="K215" s="202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165</v>
      </c>
      <c r="AU215" s="211" t="s">
        <v>86</v>
      </c>
      <c r="AV215" s="14" t="s">
        <v>86</v>
      </c>
      <c r="AW215" s="14" t="s">
        <v>37</v>
      </c>
      <c r="AX215" s="14" t="s">
        <v>84</v>
      </c>
      <c r="AY215" s="211" t="s">
        <v>157</v>
      </c>
    </row>
    <row r="216" spans="1:65" s="2" customFormat="1" ht="14.4" customHeight="1">
      <c r="A216" s="36"/>
      <c r="B216" s="37"/>
      <c r="C216" s="176" t="s">
        <v>310</v>
      </c>
      <c r="D216" s="176" t="s">
        <v>159</v>
      </c>
      <c r="E216" s="177" t="s">
        <v>2977</v>
      </c>
      <c r="F216" s="178" t="s">
        <v>2978</v>
      </c>
      <c r="G216" s="179" t="s">
        <v>176</v>
      </c>
      <c r="H216" s="180">
        <v>0.4</v>
      </c>
      <c r="I216" s="181"/>
      <c r="J216" s="182">
        <f>ROUND(I216*H216,2)</f>
        <v>0</v>
      </c>
      <c r="K216" s="183"/>
      <c r="L216" s="41"/>
      <c r="M216" s="184" t="s">
        <v>19</v>
      </c>
      <c r="N216" s="185" t="s">
        <v>47</v>
      </c>
      <c r="O216" s="66"/>
      <c r="P216" s="186">
        <f>O216*H216</f>
        <v>0</v>
      </c>
      <c r="Q216" s="186">
        <v>0.00119</v>
      </c>
      <c r="R216" s="186">
        <f>Q216*H216</f>
        <v>0.0004760000000000001</v>
      </c>
      <c r="S216" s="186">
        <v>0</v>
      </c>
      <c r="T216" s="187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8" t="s">
        <v>163</v>
      </c>
      <c r="AT216" s="188" t="s">
        <v>159</v>
      </c>
      <c r="AU216" s="188" t="s">
        <v>86</v>
      </c>
      <c r="AY216" s="19" t="s">
        <v>157</v>
      </c>
      <c r="BE216" s="189">
        <f>IF(N216="základní",J216,0)</f>
        <v>0</v>
      </c>
      <c r="BF216" s="189">
        <f>IF(N216="snížená",J216,0)</f>
        <v>0</v>
      </c>
      <c r="BG216" s="189">
        <f>IF(N216="zákl. přenesená",J216,0)</f>
        <v>0</v>
      </c>
      <c r="BH216" s="189">
        <f>IF(N216="sníž. přenesená",J216,0)</f>
        <v>0</v>
      </c>
      <c r="BI216" s="189">
        <f>IF(N216="nulová",J216,0)</f>
        <v>0</v>
      </c>
      <c r="BJ216" s="19" t="s">
        <v>84</v>
      </c>
      <c r="BK216" s="189">
        <f>ROUND(I216*H216,2)</f>
        <v>0</v>
      </c>
      <c r="BL216" s="19" t="s">
        <v>163</v>
      </c>
      <c r="BM216" s="188" t="s">
        <v>2979</v>
      </c>
    </row>
    <row r="217" spans="2:51" s="13" customFormat="1" ht="10">
      <c r="B217" s="190"/>
      <c r="C217" s="191"/>
      <c r="D217" s="192" t="s">
        <v>165</v>
      </c>
      <c r="E217" s="193" t="s">
        <v>19</v>
      </c>
      <c r="F217" s="194" t="s">
        <v>2902</v>
      </c>
      <c r="G217" s="191"/>
      <c r="H217" s="193" t="s">
        <v>19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165</v>
      </c>
      <c r="AU217" s="200" t="s">
        <v>86</v>
      </c>
      <c r="AV217" s="13" t="s">
        <v>84</v>
      </c>
      <c r="AW217" s="13" t="s">
        <v>37</v>
      </c>
      <c r="AX217" s="13" t="s">
        <v>76</v>
      </c>
      <c r="AY217" s="200" t="s">
        <v>157</v>
      </c>
    </row>
    <row r="218" spans="2:51" s="13" customFormat="1" ht="10">
      <c r="B218" s="190"/>
      <c r="C218" s="191"/>
      <c r="D218" s="192" t="s">
        <v>165</v>
      </c>
      <c r="E218" s="193" t="s">
        <v>19</v>
      </c>
      <c r="F218" s="194" t="s">
        <v>2903</v>
      </c>
      <c r="G218" s="191"/>
      <c r="H218" s="193" t="s">
        <v>19</v>
      </c>
      <c r="I218" s="195"/>
      <c r="J218" s="191"/>
      <c r="K218" s="191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165</v>
      </c>
      <c r="AU218" s="200" t="s">
        <v>86</v>
      </c>
      <c r="AV218" s="13" t="s">
        <v>84</v>
      </c>
      <c r="AW218" s="13" t="s">
        <v>37</v>
      </c>
      <c r="AX218" s="13" t="s">
        <v>76</v>
      </c>
      <c r="AY218" s="200" t="s">
        <v>157</v>
      </c>
    </row>
    <row r="219" spans="2:51" s="13" customFormat="1" ht="10">
      <c r="B219" s="190"/>
      <c r="C219" s="191"/>
      <c r="D219" s="192" t="s">
        <v>165</v>
      </c>
      <c r="E219" s="193" t="s">
        <v>19</v>
      </c>
      <c r="F219" s="194" t="s">
        <v>2904</v>
      </c>
      <c r="G219" s="191"/>
      <c r="H219" s="193" t="s">
        <v>19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165</v>
      </c>
      <c r="AU219" s="200" t="s">
        <v>86</v>
      </c>
      <c r="AV219" s="13" t="s">
        <v>84</v>
      </c>
      <c r="AW219" s="13" t="s">
        <v>37</v>
      </c>
      <c r="AX219" s="13" t="s">
        <v>76</v>
      </c>
      <c r="AY219" s="200" t="s">
        <v>157</v>
      </c>
    </row>
    <row r="220" spans="2:51" s="13" customFormat="1" ht="10">
      <c r="B220" s="190"/>
      <c r="C220" s="191"/>
      <c r="D220" s="192" t="s">
        <v>165</v>
      </c>
      <c r="E220" s="193" t="s">
        <v>19</v>
      </c>
      <c r="F220" s="194" t="s">
        <v>2980</v>
      </c>
      <c r="G220" s="191"/>
      <c r="H220" s="193" t="s">
        <v>19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165</v>
      </c>
      <c r="AU220" s="200" t="s">
        <v>86</v>
      </c>
      <c r="AV220" s="13" t="s">
        <v>84</v>
      </c>
      <c r="AW220" s="13" t="s">
        <v>37</v>
      </c>
      <c r="AX220" s="13" t="s">
        <v>76</v>
      </c>
      <c r="AY220" s="200" t="s">
        <v>157</v>
      </c>
    </row>
    <row r="221" spans="2:51" s="14" customFormat="1" ht="10">
      <c r="B221" s="201"/>
      <c r="C221" s="202"/>
      <c r="D221" s="192" t="s">
        <v>165</v>
      </c>
      <c r="E221" s="203" t="s">
        <v>19</v>
      </c>
      <c r="F221" s="204" t="s">
        <v>2981</v>
      </c>
      <c r="G221" s="202"/>
      <c r="H221" s="205">
        <v>0.4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165</v>
      </c>
      <c r="AU221" s="211" t="s">
        <v>86</v>
      </c>
      <c r="AV221" s="14" t="s">
        <v>86</v>
      </c>
      <c r="AW221" s="14" t="s">
        <v>37</v>
      </c>
      <c r="AX221" s="14" t="s">
        <v>84</v>
      </c>
      <c r="AY221" s="211" t="s">
        <v>157</v>
      </c>
    </row>
    <row r="222" spans="1:65" s="2" customFormat="1" ht="14.4" customHeight="1">
      <c r="A222" s="36"/>
      <c r="B222" s="37"/>
      <c r="C222" s="176" t="s">
        <v>318</v>
      </c>
      <c r="D222" s="176" t="s">
        <v>159</v>
      </c>
      <c r="E222" s="177" t="s">
        <v>2982</v>
      </c>
      <c r="F222" s="178" t="s">
        <v>2983</v>
      </c>
      <c r="G222" s="179" t="s">
        <v>176</v>
      </c>
      <c r="H222" s="180">
        <v>0.4</v>
      </c>
      <c r="I222" s="181"/>
      <c r="J222" s="182">
        <f>ROUND(I222*H222,2)</f>
        <v>0</v>
      </c>
      <c r="K222" s="183"/>
      <c r="L222" s="41"/>
      <c r="M222" s="184" t="s">
        <v>19</v>
      </c>
      <c r="N222" s="185" t="s">
        <v>47</v>
      </c>
      <c r="O222" s="66"/>
      <c r="P222" s="186">
        <f>O222*H222</f>
        <v>0</v>
      </c>
      <c r="Q222" s="186">
        <v>0</v>
      </c>
      <c r="R222" s="186">
        <f>Q222*H222</f>
        <v>0</v>
      </c>
      <c r="S222" s="186">
        <v>0</v>
      </c>
      <c r="T222" s="187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8" t="s">
        <v>163</v>
      </c>
      <c r="AT222" s="188" t="s">
        <v>159</v>
      </c>
      <c r="AU222" s="188" t="s">
        <v>86</v>
      </c>
      <c r="AY222" s="19" t="s">
        <v>157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9" t="s">
        <v>84</v>
      </c>
      <c r="BK222" s="189">
        <f>ROUND(I222*H222,2)</f>
        <v>0</v>
      </c>
      <c r="BL222" s="19" t="s">
        <v>163</v>
      </c>
      <c r="BM222" s="188" t="s">
        <v>2984</v>
      </c>
    </row>
    <row r="223" spans="2:51" s="13" customFormat="1" ht="10">
      <c r="B223" s="190"/>
      <c r="C223" s="191"/>
      <c r="D223" s="192" t="s">
        <v>165</v>
      </c>
      <c r="E223" s="193" t="s">
        <v>19</v>
      </c>
      <c r="F223" s="194" t="s">
        <v>2902</v>
      </c>
      <c r="G223" s="191"/>
      <c r="H223" s="193" t="s">
        <v>19</v>
      </c>
      <c r="I223" s="195"/>
      <c r="J223" s="191"/>
      <c r="K223" s="191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165</v>
      </c>
      <c r="AU223" s="200" t="s">
        <v>86</v>
      </c>
      <c r="AV223" s="13" t="s">
        <v>84</v>
      </c>
      <c r="AW223" s="13" t="s">
        <v>37</v>
      </c>
      <c r="AX223" s="13" t="s">
        <v>76</v>
      </c>
      <c r="AY223" s="200" t="s">
        <v>157</v>
      </c>
    </row>
    <row r="224" spans="2:51" s="13" customFormat="1" ht="10">
      <c r="B224" s="190"/>
      <c r="C224" s="191"/>
      <c r="D224" s="192" t="s">
        <v>165</v>
      </c>
      <c r="E224" s="193" t="s">
        <v>19</v>
      </c>
      <c r="F224" s="194" t="s">
        <v>2903</v>
      </c>
      <c r="G224" s="191"/>
      <c r="H224" s="193" t="s">
        <v>19</v>
      </c>
      <c r="I224" s="195"/>
      <c r="J224" s="191"/>
      <c r="K224" s="191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165</v>
      </c>
      <c r="AU224" s="200" t="s">
        <v>86</v>
      </c>
      <c r="AV224" s="13" t="s">
        <v>84</v>
      </c>
      <c r="AW224" s="13" t="s">
        <v>37</v>
      </c>
      <c r="AX224" s="13" t="s">
        <v>76</v>
      </c>
      <c r="AY224" s="200" t="s">
        <v>157</v>
      </c>
    </row>
    <row r="225" spans="2:51" s="13" customFormat="1" ht="10">
      <c r="B225" s="190"/>
      <c r="C225" s="191"/>
      <c r="D225" s="192" t="s">
        <v>165</v>
      </c>
      <c r="E225" s="193" t="s">
        <v>19</v>
      </c>
      <c r="F225" s="194" t="s">
        <v>2904</v>
      </c>
      <c r="G225" s="191"/>
      <c r="H225" s="193" t="s">
        <v>19</v>
      </c>
      <c r="I225" s="195"/>
      <c r="J225" s="191"/>
      <c r="K225" s="191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165</v>
      </c>
      <c r="AU225" s="200" t="s">
        <v>86</v>
      </c>
      <c r="AV225" s="13" t="s">
        <v>84</v>
      </c>
      <c r="AW225" s="13" t="s">
        <v>37</v>
      </c>
      <c r="AX225" s="13" t="s">
        <v>76</v>
      </c>
      <c r="AY225" s="200" t="s">
        <v>157</v>
      </c>
    </row>
    <row r="226" spans="2:51" s="13" customFormat="1" ht="10">
      <c r="B226" s="190"/>
      <c r="C226" s="191"/>
      <c r="D226" s="192" t="s">
        <v>165</v>
      </c>
      <c r="E226" s="193" t="s">
        <v>19</v>
      </c>
      <c r="F226" s="194" t="s">
        <v>2980</v>
      </c>
      <c r="G226" s="191"/>
      <c r="H226" s="193" t="s">
        <v>19</v>
      </c>
      <c r="I226" s="195"/>
      <c r="J226" s="191"/>
      <c r="K226" s="191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165</v>
      </c>
      <c r="AU226" s="200" t="s">
        <v>86</v>
      </c>
      <c r="AV226" s="13" t="s">
        <v>84</v>
      </c>
      <c r="AW226" s="13" t="s">
        <v>37</v>
      </c>
      <c r="AX226" s="13" t="s">
        <v>76</v>
      </c>
      <c r="AY226" s="200" t="s">
        <v>157</v>
      </c>
    </row>
    <row r="227" spans="2:51" s="14" customFormat="1" ht="10">
      <c r="B227" s="201"/>
      <c r="C227" s="202"/>
      <c r="D227" s="192" t="s">
        <v>165</v>
      </c>
      <c r="E227" s="203" t="s">
        <v>19</v>
      </c>
      <c r="F227" s="204" t="s">
        <v>2981</v>
      </c>
      <c r="G227" s="202"/>
      <c r="H227" s="205">
        <v>0.4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165</v>
      </c>
      <c r="AU227" s="211" t="s">
        <v>86</v>
      </c>
      <c r="AV227" s="14" t="s">
        <v>86</v>
      </c>
      <c r="AW227" s="14" t="s">
        <v>37</v>
      </c>
      <c r="AX227" s="14" t="s">
        <v>84</v>
      </c>
      <c r="AY227" s="211" t="s">
        <v>157</v>
      </c>
    </row>
    <row r="228" spans="1:65" s="2" customFormat="1" ht="19.75" customHeight="1">
      <c r="A228" s="36"/>
      <c r="B228" s="37"/>
      <c r="C228" s="176" t="s">
        <v>331</v>
      </c>
      <c r="D228" s="176" t="s">
        <v>159</v>
      </c>
      <c r="E228" s="177" t="s">
        <v>2985</v>
      </c>
      <c r="F228" s="178" t="s">
        <v>2986</v>
      </c>
      <c r="G228" s="179" t="s">
        <v>254</v>
      </c>
      <c r="H228" s="180">
        <v>0.68</v>
      </c>
      <c r="I228" s="181"/>
      <c r="J228" s="182">
        <f>ROUND(I228*H228,2)</f>
        <v>0</v>
      </c>
      <c r="K228" s="183"/>
      <c r="L228" s="41"/>
      <c r="M228" s="184" t="s">
        <v>19</v>
      </c>
      <c r="N228" s="185" t="s">
        <v>47</v>
      </c>
      <c r="O228" s="66"/>
      <c r="P228" s="186">
        <f>O228*H228</f>
        <v>0</v>
      </c>
      <c r="Q228" s="186">
        <v>1.89077</v>
      </c>
      <c r="R228" s="186">
        <f>Q228*H228</f>
        <v>1.2857236</v>
      </c>
      <c r="S228" s="186">
        <v>0</v>
      </c>
      <c r="T228" s="187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8" t="s">
        <v>163</v>
      </c>
      <c r="AT228" s="188" t="s">
        <v>159</v>
      </c>
      <c r="AU228" s="188" t="s">
        <v>86</v>
      </c>
      <c r="AY228" s="19" t="s">
        <v>157</v>
      </c>
      <c r="BE228" s="189">
        <f>IF(N228="základní",J228,0)</f>
        <v>0</v>
      </c>
      <c r="BF228" s="189">
        <f>IF(N228="snížená",J228,0)</f>
        <v>0</v>
      </c>
      <c r="BG228" s="189">
        <f>IF(N228="zákl. přenesená",J228,0)</f>
        <v>0</v>
      </c>
      <c r="BH228" s="189">
        <f>IF(N228="sníž. přenesená",J228,0)</f>
        <v>0</v>
      </c>
      <c r="BI228" s="189">
        <f>IF(N228="nulová",J228,0)</f>
        <v>0</v>
      </c>
      <c r="BJ228" s="19" t="s">
        <v>84</v>
      </c>
      <c r="BK228" s="189">
        <f>ROUND(I228*H228,2)</f>
        <v>0</v>
      </c>
      <c r="BL228" s="19" t="s">
        <v>163</v>
      </c>
      <c r="BM228" s="188" t="s">
        <v>2987</v>
      </c>
    </row>
    <row r="229" spans="2:51" s="13" customFormat="1" ht="10">
      <c r="B229" s="190"/>
      <c r="C229" s="191"/>
      <c r="D229" s="192" t="s">
        <v>165</v>
      </c>
      <c r="E229" s="193" t="s">
        <v>19</v>
      </c>
      <c r="F229" s="194" t="s">
        <v>2902</v>
      </c>
      <c r="G229" s="191"/>
      <c r="H229" s="193" t="s">
        <v>19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165</v>
      </c>
      <c r="AU229" s="200" t="s">
        <v>86</v>
      </c>
      <c r="AV229" s="13" t="s">
        <v>84</v>
      </c>
      <c r="AW229" s="13" t="s">
        <v>37</v>
      </c>
      <c r="AX229" s="13" t="s">
        <v>76</v>
      </c>
      <c r="AY229" s="200" t="s">
        <v>157</v>
      </c>
    </row>
    <row r="230" spans="2:51" s="13" customFormat="1" ht="10">
      <c r="B230" s="190"/>
      <c r="C230" s="191"/>
      <c r="D230" s="192" t="s">
        <v>165</v>
      </c>
      <c r="E230" s="193" t="s">
        <v>19</v>
      </c>
      <c r="F230" s="194" t="s">
        <v>2903</v>
      </c>
      <c r="G230" s="191"/>
      <c r="H230" s="193" t="s">
        <v>19</v>
      </c>
      <c r="I230" s="195"/>
      <c r="J230" s="191"/>
      <c r="K230" s="191"/>
      <c r="L230" s="196"/>
      <c r="M230" s="197"/>
      <c r="N230" s="198"/>
      <c r="O230" s="198"/>
      <c r="P230" s="198"/>
      <c r="Q230" s="198"/>
      <c r="R230" s="198"/>
      <c r="S230" s="198"/>
      <c r="T230" s="199"/>
      <c r="AT230" s="200" t="s">
        <v>165</v>
      </c>
      <c r="AU230" s="200" t="s">
        <v>86</v>
      </c>
      <c r="AV230" s="13" t="s">
        <v>84</v>
      </c>
      <c r="AW230" s="13" t="s">
        <v>37</v>
      </c>
      <c r="AX230" s="13" t="s">
        <v>76</v>
      </c>
      <c r="AY230" s="200" t="s">
        <v>157</v>
      </c>
    </row>
    <row r="231" spans="2:51" s="13" customFormat="1" ht="10">
      <c r="B231" s="190"/>
      <c r="C231" s="191"/>
      <c r="D231" s="192" t="s">
        <v>165</v>
      </c>
      <c r="E231" s="193" t="s">
        <v>19</v>
      </c>
      <c r="F231" s="194" t="s">
        <v>2904</v>
      </c>
      <c r="G231" s="191"/>
      <c r="H231" s="193" t="s">
        <v>19</v>
      </c>
      <c r="I231" s="195"/>
      <c r="J231" s="191"/>
      <c r="K231" s="191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165</v>
      </c>
      <c r="AU231" s="200" t="s">
        <v>86</v>
      </c>
      <c r="AV231" s="13" t="s">
        <v>84</v>
      </c>
      <c r="AW231" s="13" t="s">
        <v>37</v>
      </c>
      <c r="AX231" s="13" t="s">
        <v>76</v>
      </c>
      <c r="AY231" s="200" t="s">
        <v>157</v>
      </c>
    </row>
    <row r="232" spans="2:51" s="13" customFormat="1" ht="10">
      <c r="B232" s="190"/>
      <c r="C232" s="191"/>
      <c r="D232" s="192" t="s">
        <v>165</v>
      </c>
      <c r="E232" s="193" t="s">
        <v>19</v>
      </c>
      <c r="F232" s="194" t="s">
        <v>2980</v>
      </c>
      <c r="G232" s="191"/>
      <c r="H232" s="193" t="s">
        <v>19</v>
      </c>
      <c r="I232" s="195"/>
      <c r="J232" s="191"/>
      <c r="K232" s="191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165</v>
      </c>
      <c r="AU232" s="200" t="s">
        <v>86</v>
      </c>
      <c r="AV232" s="13" t="s">
        <v>84</v>
      </c>
      <c r="AW232" s="13" t="s">
        <v>37</v>
      </c>
      <c r="AX232" s="13" t="s">
        <v>76</v>
      </c>
      <c r="AY232" s="200" t="s">
        <v>157</v>
      </c>
    </row>
    <row r="233" spans="2:51" s="14" customFormat="1" ht="10">
      <c r="B233" s="201"/>
      <c r="C233" s="202"/>
      <c r="D233" s="192" t="s">
        <v>165</v>
      </c>
      <c r="E233" s="203" t="s">
        <v>19</v>
      </c>
      <c r="F233" s="204" t="s">
        <v>2988</v>
      </c>
      <c r="G233" s="202"/>
      <c r="H233" s="205">
        <v>0.68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165</v>
      </c>
      <c r="AU233" s="211" t="s">
        <v>86</v>
      </c>
      <c r="AV233" s="14" t="s">
        <v>86</v>
      </c>
      <c r="AW233" s="14" t="s">
        <v>37</v>
      </c>
      <c r="AX233" s="14" t="s">
        <v>76</v>
      </c>
      <c r="AY233" s="211" t="s">
        <v>157</v>
      </c>
    </row>
    <row r="234" spans="2:51" s="15" customFormat="1" ht="10">
      <c r="B234" s="217"/>
      <c r="C234" s="218"/>
      <c r="D234" s="192" t="s">
        <v>165</v>
      </c>
      <c r="E234" s="219" t="s">
        <v>19</v>
      </c>
      <c r="F234" s="220" t="s">
        <v>183</v>
      </c>
      <c r="G234" s="218"/>
      <c r="H234" s="221">
        <v>0.68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165</v>
      </c>
      <c r="AU234" s="227" t="s">
        <v>86</v>
      </c>
      <c r="AV234" s="15" t="s">
        <v>163</v>
      </c>
      <c r="AW234" s="15" t="s">
        <v>37</v>
      </c>
      <c r="AX234" s="15" t="s">
        <v>84</v>
      </c>
      <c r="AY234" s="227" t="s">
        <v>157</v>
      </c>
    </row>
    <row r="235" spans="1:65" s="2" customFormat="1" ht="22.25" customHeight="1">
      <c r="A235" s="36"/>
      <c r="B235" s="37"/>
      <c r="C235" s="176" t="s">
        <v>338</v>
      </c>
      <c r="D235" s="176" t="s">
        <v>159</v>
      </c>
      <c r="E235" s="177" t="s">
        <v>2989</v>
      </c>
      <c r="F235" s="178" t="s">
        <v>2990</v>
      </c>
      <c r="G235" s="179" t="s">
        <v>254</v>
      </c>
      <c r="H235" s="180">
        <v>0.4</v>
      </c>
      <c r="I235" s="181"/>
      <c r="J235" s="182">
        <f>ROUND(I235*H235,2)</f>
        <v>0</v>
      </c>
      <c r="K235" s="183"/>
      <c r="L235" s="41"/>
      <c r="M235" s="184" t="s">
        <v>19</v>
      </c>
      <c r="N235" s="185" t="s">
        <v>47</v>
      </c>
      <c r="O235" s="66"/>
      <c r="P235" s="186">
        <f>O235*H235</f>
        <v>0</v>
      </c>
      <c r="Q235" s="186">
        <v>2.429</v>
      </c>
      <c r="R235" s="186">
        <f>Q235*H235</f>
        <v>0.9716</v>
      </c>
      <c r="S235" s="186">
        <v>0</v>
      </c>
      <c r="T235" s="187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8" t="s">
        <v>163</v>
      </c>
      <c r="AT235" s="188" t="s">
        <v>159</v>
      </c>
      <c r="AU235" s="188" t="s">
        <v>86</v>
      </c>
      <c r="AY235" s="19" t="s">
        <v>157</v>
      </c>
      <c r="BE235" s="189">
        <f>IF(N235="základní",J235,0)</f>
        <v>0</v>
      </c>
      <c r="BF235" s="189">
        <f>IF(N235="snížená",J235,0)</f>
        <v>0</v>
      </c>
      <c r="BG235" s="189">
        <f>IF(N235="zákl. přenesená",J235,0)</f>
        <v>0</v>
      </c>
      <c r="BH235" s="189">
        <f>IF(N235="sníž. přenesená",J235,0)</f>
        <v>0</v>
      </c>
      <c r="BI235" s="189">
        <f>IF(N235="nulová",J235,0)</f>
        <v>0</v>
      </c>
      <c r="BJ235" s="19" t="s">
        <v>84</v>
      </c>
      <c r="BK235" s="189">
        <f>ROUND(I235*H235,2)</f>
        <v>0</v>
      </c>
      <c r="BL235" s="19" t="s">
        <v>163</v>
      </c>
      <c r="BM235" s="188" t="s">
        <v>2991</v>
      </c>
    </row>
    <row r="236" spans="2:51" s="13" customFormat="1" ht="10">
      <c r="B236" s="190"/>
      <c r="C236" s="191"/>
      <c r="D236" s="192" t="s">
        <v>165</v>
      </c>
      <c r="E236" s="193" t="s">
        <v>19</v>
      </c>
      <c r="F236" s="194" t="s">
        <v>2902</v>
      </c>
      <c r="G236" s="191"/>
      <c r="H236" s="193" t="s">
        <v>19</v>
      </c>
      <c r="I236" s="195"/>
      <c r="J236" s="191"/>
      <c r="K236" s="191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165</v>
      </c>
      <c r="AU236" s="200" t="s">
        <v>86</v>
      </c>
      <c r="AV236" s="13" t="s">
        <v>84</v>
      </c>
      <c r="AW236" s="13" t="s">
        <v>37</v>
      </c>
      <c r="AX236" s="13" t="s">
        <v>76</v>
      </c>
      <c r="AY236" s="200" t="s">
        <v>157</v>
      </c>
    </row>
    <row r="237" spans="2:51" s="13" customFormat="1" ht="10">
      <c r="B237" s="190"/>
      <c r="C237" s="191"/>
      <c r="D237" s="192" t="s">
        <v>165</v>
      </c>
      <c r="E237" s="193" t="s">
        <v>19</v>
      </c>
      <c r="F237" s="194" t="s">
        <v>2903</v>
      </c>
      <c r="G237" s="191"/>
      <c r="H237" s="193" t="s">
        <v>19</v>
      </c>
      <c r="I237" s="195"/>
      <c r="J237" s="191"/>
      <c r="K237" s="191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165</v>
      </c>
      <c r="AU237" s="200" t="s">
        <v>86</v>
      </c>
      <c r="AV237" s="13" t="s">
        <v>84</v>
      </c>
      <c r="AW237" s="13" t="s">
        <v>37</v>
      </c>
      <c r="AX237" s="13" t="s">
        <v>76</v>
      </c>
      <c r="AY237" s="200" t="s">
        <v>157</v>
      </c>
    </row>
    <row r="238" spans="2:51" s="13" customFormat="1" ht="10">
      <c r="B238" s="190"/>
      <c r="C238" s="191"/>
      <c r="D238" s="192" t="s">
        <v>165</v>
      </c>
      <c r="E238" s="193" t="s">
        <v>19</v>
      </c>
      <c r="F238" s="194" t="s">
        <v>2904</v>
      </c>
      <c r="G238" s="191"/>
      <c r="H238" s="193" t="s">
        <v>19</v>
      </c>
      <c r="I238" s="195"/>
      <c r="J238" s="191"/>
      <c r="K238" s="191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165</v>
      </c>
      <c r="AU238" s="200" t="s">
        <v>86</v>
      </c>
      <c r="AV238" s="13" t="s">
        <v>84</v>
      </c>
      <c r="AW238" s="13" t="s">
        <v>37</v>
      </c>
      <c r="AX238" s="13" t="s">
        <v>76</v>
      </c>
      <c r="AY238" s="200" t="s">
        <v>157</v>
      </c>
    </row>
    <row r="239" spans="2:51" s="13" customFormat="1" ht="10">
      <c r="B239" s="190"/>
      <c r="C239" s="191"/>
      <c r="D239" s="192" t="s">
        <v>165</v>
      </c>
      <c r="E239" s="193" t="s">
        <v>19</v>
      </c>
      <c r="F239" s="194" t="s">
        <v>2980</v>
      </c>
      <c r="G239" s="191"/>
      <c r="H239" s="193" t="s">
        <v>19</v>
      </c>
      <c r="I239" s="195"/>
      <c r="J239" s="191"/>
      <c r="K239" s="191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165</v>
      </c>
      <c r="AU239" s="200" t="s">
        <v>86</v>
      </c>
      <c r="AV239" s="13" t="s">
        <v>84</v>
      </c>
      <c r="AW239" s="13" t="s">
        <v>37</v>
      </c>
      <c r="AX239" s="13" t="s">
        <v>76</v>
      </c>
      <c r="AY239" s="200" t="s">
        <v>157</v>
      </c>
    </row>
    <row r="240" spans="2:51" s="13" customFormat="1" ht="10">
      <c r="B240" s="190"/>
      <c r="C240" s="191"/>
      <c r="D240" s="192" t="s">
        <v>165</v>
      </c>
      <c r="E240" s="193" t="s">
        <v>19</v>
      </c>
      <c r="F240" s="194" t="s">
        <v>2992</v>
      </c>
      <c r="G240" s="191"/>
      <c r="H240" s="193" t="s">
        <v>19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165</v>
      </c>
      <c r="AU240" s="200" t="s">
        <v>86</v>
      </c>
      <c r="AV240" s="13" t="s">
        <v>84</v>
      </c>
      <c r="AW240" s="13" t="s">
        <v>37</v>
      </c>
      <c r="AX240" s="13" t="s">
        <v>76</v>
      </c>
      <c r="AY240" s="200" t="s">
        <v>157</v>
      </c>
    </row>
    <row r="241" spans="2:51" s="14" customFormat="1" ht="10">
      <c r="B241" s="201"/>
      <c r="C241" s="202"/>
      <c r="D241" s="192" t="s">
        <v>165</v>
      </c>
      <c r="E241" s="203" t="s">
        <v>19</v>
      </c>
      <c r="F241" s="204" t="s">
        <v>2993</v>
      </c>
      <c r="G241" s="202"/>
      <c r="H241" s="205">
        <v>0.4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165</v>
      </c>
      <c r="AU241" s="211" t="s">
        <v>86</v>
      </c>
      <c r="AV241" s="14" t="s">
        <v>86</v>
      </c>
      <c r="AW241" s="14" t="s">
        <v>37</v>
      </c>
      <c r="AX241" s="14" t="s">
        <v>84</v>
      </c>
      <c r="AY241" s="211" t="s">
        <v>157</v>
      </c>
    </row>
    <row r="242" spans="2:63" s="12" customFormat="1" ht="22.75" customHeight="1">
      <c r="B242" s="160"/>
      <c r="C242" s="161"/>
      <c r="D242" s="162" t="s">
        <v>75</v>
      </c>
      <c r="E242" s="174" t="s">
        <v>191</v>
      </c>
      <c r="F242" s="174" t="s">
        <v>861</v>
      </c>
      <c r="G242" s="161"/>
      <c r="H242" s="161"/>
      <c r="I242" s="164"/>
      <c r="J242" s="175">
        <f>BK242</f>
        <v>0</v>
      </c>
      <c r="K242" s="161"/>
      <c r="L242" s="166"/>
      <c r="M242" s="167"/>
      <c r="N242" s="168"/>
      <c r="O242" s="168"/>
      <c r="P242" s="169">
        <f>SUM(P243:P260)</f>
        <v>0</v>
      </c>
      <c r="Q242" s="168"/>
      <c r="R242" s="169">
        <f>SUM(R243:R260)</f>
        <v>1.6224800000000001</v>
      </c>
      <c r="S242" s="168"/>
      <c r="T242" s="170">
        <f>SUM(T243:T260)</f>
        <v>0</v>
      </c>
      <c r="AR242" s="171" t="s">
        <v>84</v>
      </c>
      <c r="AT242" s="172" t="s">
        <v>75</v>
      </c>
      <c r="AU242" s="172" t="s">
        <v>84</v>
      </c>
      <c r="AY242" s="171" t="s">
        <v>157</v>
      </c>
      <c r="BK242" s="173">
        <f>SUM(BK243:BK260)</f>
        <v>0</v>
      </c>
    </row>
    <row r="243" spans="1:65" s="2" customFormat="1" ht="14.4" customHeight="1">
      <c r="A243" s="36"/>
      <c r="B243" s="37"/>
      <c r="C243" s="176" t="s">
        <v>348</v>
      </c>
      <c r="D243" s="176" t="s">
        <v>159</v>
      </c>
      <c r="E243" s="177" t="s">
        <v>2994</v>
      </c>
      <c r="F243" s="178" t="s">
        <v>2995</v>
      </c>
      <c r="G243" s="179" t="s">
        <v>176</v>
      </c>
      <c r="H243" s="180">
        <v>3.06</v>
      </c>
      <c r="I243" s="181"/>
      <c r="J243" s="182">
        <f>ROUND(I243*H243,2)</f>
        <v>0</v>
      </c>
      <c r="K243" s="183"/>
      <c r="L243" s="41"/>
      <c r="M243" s="184" t="s">
        <v>19</v>
      </c>
      <c r="N243" s="185" t="s">
        <v>47</v>
      </c>
      <c r="O243" s="66"/>
      <c r="P243" s="186">
        <f>O243*H243</f>
        <v>0</v>
      </c>
      <c r="Q243" s="186">
        <v>0.276</v>
      </c>
      <c r="R243" s="186">
        <f>Q243*H243</f>
        <v>0.8445600000000001</v>
      </c>
      <c r="S243" s="186">
        <v>0</v>
      </c>
      <c r="T243" s="187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8" t="s">
        <v>163</v>
      </c>
      <c r="AT243" s="188" t="s">
        <v>159</v>
      </c>
      <c r="AU243" s="188" t="s">
        <v>86</v>
      </c>
      <c r="AY243" s="19" t="s">
        <v>157</v>
      </c>
      <c r="BE243" s="189">
        <f>IF(N243="základní",J243,0)</f>
        <v>0</v>
      </c>
      <c r="BF243" s="189">
        <f>IF(N243="snížená",J243,0)</f>
        <v>0</v>
      </c>
      <c r="BG243" s="189">
        <f>IF(N243="zákl. přenesená",J243,0)</f>
        <v>0</v>
      </c>
      <c r="BH243" s="189">
        <f>IF(N243="sníž. přenesená",J243,0)</f>
        <v>0</v>
      </c>
      <c r="BI243" s="189">
        <f>IF(N243="nulová",J243,0)</f>
        <v>0</v>
      </c>
      <c r="BJ243" s="19" t="s">
        <v>84</v>
      </c>
      <c r="BK243" s="189">
        <f>ROUND(I243*H243,2)</f>
        <v>0</v>
      </c>
      <c r="BL243" s="19" t="s">
        <v>163</v>
      </c>
      <c r="BM243" s="188" t="s">
        <v>2996</v>
      </c>
    </row>
    <row r="244" spans="2:51" s="13" customFormat="1" ht="10">
      <c r="B244" s="190"/>
      <c r="C244" s="191"/>
      <c r="D244" s="192" t="s">
        <v>165</v>
      </c>
      <c r="E244" s="193" t="s">
        <v>19</v>
      </c>
      <c r="F244" s="194" t="s">
        <v>2902</v>
      </c>
      <c r="G244" s="191"/>
      <c r="H244" s="193" t="s">
        <v>19</v>
      </c>
      <c r="I244" s="195"/>
      <c r="J244" s="191"/>
      <c r="K244" s="191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165</v>
      </c>
      <c r="AU244" s="200" t="s">
        <v>86</v>
      </c>
      <c r="AV244" s="13" t="s">
        <v>84</v>
      </c>
      <c r="AW244" s="13" t="s">
        <v>37</v>
      </c>
      <c r="AX244" s="13" t="s">
        <v>76</v>
      </c>
      <c r="AY244" s="200" t="s">
        <v>157</v>
      </c>
    </row>
    <row r="245" spans="2:51" s="13" customFormat="1" ht="10">
      <c r="B245" s="190"/>
      <c r="C245" s="191"/>
      <c r="D245" s="192" t="s">
        <v>165</v>
      </c>
      <c r="E245" s="193" t="s">
        <v>19</v>
      </c>
      <c r="F245" s="194" t="s">
        <v>2903</v>
      </c>
      <c r="G245" s="191"/>
      <c r="H245" s="193" t="s">
        <v>19</v>
      </c>
      <c r="I245" s="195"/>
      <c r="J245" s="191"/>
      <c r="K245" s="191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165</v>
      </c>
      <c r="AU245" s="200" t="s">
        <v>86</v>
      </c>
      <c r="AV245" s="13" t="s">
        <v>84</v>
      </c>
      <c r="AW245" s="13" t="s">
        <v>37</v>
      </c>
      <c r="AX245" s="13" t="s">
        <v>76</v>
      </c>
      <c r="AY245" s="200" t="s">
        <v>157</v>
      </c>
    </row>
    <row r="246" spans="2:51" s="13" customFormat="1" ht="10">
      <c r="B246" s="190"/>
      <c r="C246" s="191"/>
      <c r="D246" s="192" t="s">
        <v>165</v>
      </c>
      <c r="E246" s="193" t="s">
        <v>19</v>
      </c>
      <c r="F246" s="194" t="s">
        <v>2904</v>
      </c>
      <c r="G246" s="191"/>
      <c r="H246" s="193" t="s">
        <v>19</v>
      </c>
      <c r="I246" s="195"/>
      <c r="J246" s="191"/>
      <c r="K246" s="191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165</v>
      </c>
      <c r="AU246" s="200" t="s">
        <v>86</v>
      </c>
      <c r="AV246" s="13" t="s">
        <v>84</v>
      </c>
      <c r="AW246" s="13" t="s">
        <v>37</v>
      </c>
      <c r="AX246" s="13" t="s">
        <v>76</v>
      </c>
      <c r="AY246" s="200" t="s">
        <v>157</v>
      </c>
    </row>
    <row r="247" spans="2:51" s="13" customFormat="1" ht="10">
      <c r="B247" s="190"/>
      <c r="C247" s="191"/>
      <c r="D247" s="192" t="s">
        <v>165</v>
      </c>
      <c r="E247" s="193" t="s">
        <v>19</v>
      </c>
      <c r="F247" s="194" t="s">
        <v>2980</v>
      </c>
      <c r="G247" s="191"/>
      <c r="H247" s="193" t="s">
        <v>19</v>
      </c>
      <c r="I247" s="195"/>
      <c r="J247" s="191"/>
      <c r="K247" s="191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165</v>
      </c>
      <c r="AU247" s="200" t="s">
        <v>86</v>
      </c>
      <c r="AV247" s="13" t="s">
        <v>84</v>
      </c>
      <c r="AW247" s="13" t="s">
        <v>37</v>
      </c>
      <c r="AX247" s="13" t="s">
        <v>76</v>
      </c>
      <c r="AY247" s="200" t="s">
        <v>157</v>
      </c>
    </row>
    <row r="248" spans="2:51" s="14" customFormat="1" ht="10">
      <c r="B248" s="201"/>
      <c r="C248" s="202"/>
      <c r="D248" s="192" t="s">
        <v>165</v>
      </c>
      <c r="E248" s="203" t="s">
        <v>19</v>
      </c>
      <c r="F248" s="204" t="s">
        <v>2997</v>
      </c>
      <c r="G248" s="202"/>
      <c r="H248" s="205">
        <v>3.06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165</v>
      </c>
      <c r="AU248" s="211" t="s">
        <v>86</v>
      </c>
      <c r="AV248" s="14" t="s">
        <v>86</v>
      </c>
      <c r="AW248" s="14" t="s">
        <v>37</v>
      </c>
      <c r="AX248" s="14" t="s">
        <v>84</v>
      </c>
      <c r="AY248" s="211" t="s">
        <v>157</v>
      </c>
    </row>
    <row r="249" spans="1:65" s="2" customFormat="1" ht="22.25" customHeight="1">
      <c r="A249" s="36"/>
      <c r="B249" s="37"/>
      <c r="C249" s="176" t="s">
        <v>7</v>
      </c>
      <c r="D249" s="176" t="s">
        <v>159</v>
      </c>
      <c r="E249" s="177" t="s">
        <v>2998</v>
      </c>
      <c r="F249" s="178" t="s">
        <v>2999</v>
      </c>
      <c r="G249" s="179" t="s">
        <v>176</v>
      </c>
      <c r="H249" s="180">
        <v>3.06</v>
      </c>
      <c r="I249" s="181"/>
      <c r="J249" s="182">
        <f>ROUND(I249*H249,2)</f>
        <v>0</v>
      </c>
      <c r="K249" s="183"/>
      <c r="L249" s="41"/>
      <c r="M249" s="184" t="s">
        <v>19</v>
      </c>
      <c r="N249" s="185" t="s">
        <v>47</v>
      </c>
      <c r="O249" s="66"/>
      <c r="P249" s="186">
        <f>O249*H249</f>
        <v>0</v>
      </c>
      <c r="Q249" s="186">
        <v>0.211</v>
      </c>
      <c r="R249" s="186">
        <f>Q249*H249</f>
        <v>0.64566</v>
      </c>
      <c r="S249" s="186">
        <v>0</v>
      </c>
      <c r="T249" s="187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8" t="s">
        <v>163</v>
      </c>
      <c r="AT249" s="188" t="s">
        <v>159</v>
      </c>
      <c r="AU249" s="188" t="s">
        <v>86</v>
      </c>
      <c r="AY249" s="19" t="s">
        <v>157</v>
      </c>
      <c r="BE249" s="189">
        <f>IF(N249="základní",J249,0)</f>
        <v>0</v>
      </c>
      <c r="BF249" s="189">
        <f>IF(N249="snížená",J249,0)</f>
        <v>0</v>
      </c>
      <c r="BG249" s="189">
        <f>IF(N249="zákl. přenesená",J249,0)</f>
        <v>0</v>
      </c>
      <c r="BH249" s="189">
        <f>IF(N249="sníž. přenesená",J249,0)</f>
        <v>0</v>
      </c>
      <c r="BI249" s="189">
        <f>IF(N249="nulová",J249,0)</f>
        <v>0</v>
      </c>
      <c r="BJ249" s="19" t="s">
        <v>84</v>
      </c>
      <c r="BK249" s="189">
        <f>ROUND(I249*H249,2)</f>
        <v>0</v>
      </c>
      <c r="BL249" s="19" t="s">
        <v>163</v>
      </c>
      <c r="BM249" s="188" t="s">
        <v>3000</v>
      </c>
    </row>
    <row r="250" spans="2:51" s="13" customFormat="1" ht="10">
      <c r="B250" s="190"/>
      <c r="C250" s="191"/>
      <c r="D250" s="192" t="s">
        <v>165</v>
      </c>
      <c r="E250" s="193" t="s">
        <v>19</v>
      </c>
      <c r="F250" s="194" t="s">
        <v>2902</v>
      </c>
      <c r="G250" s="191"/>
      <c r="H250" s="193" t="s">
        <v>19</v>
      </c>
      <c r="I250" s="195"/>
      <c r="J250" s="191"/>
      <c r="K250" s="191"/>
      <c r="L250" s="196"/>
      <c r="M250" s="197"/>
      <c r="N250" s="198"/>
      <c r="O250" s="198"/>
      <c r="P250" s="198"/>
      <c r="Q250" s="198"/>
      <c r="R250" s="198"/>
      <c r="S250" s="198"/>
      <c r="T250" s="199"/>
      <c r="AT250" s="200" t="s">
        <v>165</v>
      </c>
      <c r="AU250" s="200" t="s">
        <v>86</v>
      </c>
      <c r="AV250" s="13" t="s">
        <v>84</v>
      </c>
      <c r="AW250" s="13" t="s">
        <v>37</v>
      </c>
      <c r="AX250" s="13" t="s">
        <v>76</v>
      </c>
      <c r="AY250" s="200" t="s">
        <v>157</v>
      </c>
    </row>
    <row r="251" spans="2:51" s="13" customFormat="1" ht="10">
      <c r="B251" s="190"/>
      <c r="C251" s="191"/>
      <c r="D251" s="192" t="s">
        <v>165</v>
      </c>
      <c r="E251" s="193" t="s">
        <v>19</v>
      </c>
      <c r="F251" s="194" t="s">
        <v>2903</v>
      </c>
      <c r="G251" s="191"/>
      <c r="H251" s="193" t="s">
        <v>19</v>
      </c>
      <c r="I251" s="195"/>
      <c r="J251" s="191"/>
      <c r="K251" s="191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165</v>
      </c>
      <c r="AU251" s="200" t="s">
        <v>86</v>
      </c>
      <c r="AV251" s="13" t="s">
        <v>84</v>
      </c>
      <c r="AW251" s="13" t="s">
        <v>37</v>
      </c>
      <c r="AX251" s="13" t="s">
        <v>76</v>
      </c>
      <c r="AY251" s="200" t="s">
        <v>157</v>
      </c>
    </row>
    <row r="252" spans="2:51" s="13" customFormat="1" ht="10">
      <c r="B252" s="190"/>
      <c r="C252" s="191"/>
      <c r="D252" s="192" t="s">
        <v>165</v>
      </c>
      <c r="E252" s="193" t="s">
        <v>19</v>
      </c>
      <c r="F252" s="194" t="s">
        <v>2904</v>
      </c>
      <c r="G252" s="191"/>
      <c r="H252" s="193" t="s">
        <v>19</v>
      </c>
      <c r="I252" s="195"/>
      <c r="J252" s="191"/>
      <c r="K252" s="191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165</v>
      </c>
      <c r="AU252" s="200" t="s">
        <v>86</v>
      </c>
      <c r="AV252" s="13" t="s">
        <v>84</v>
      </c>
      <c r="AW252" s="13" t="s">
        <v>37</v>
      </c>
      <c r="AX252" s="13" t="s">
        <v>76</v>
      </c>
      <c r="AY252" s="200" t="s">
        <v>157</v>
      </c>
    </row>
    <row r="253" spans="2:51" s="13" customFormat="1" ht="10">
      <c r="B253" s="190"/>
      <c r="C253" s="191"/>
      <c r="D253" s="192" t="s">
        <v>165</v>
      </c>
      <c r="E253" s="193" t="s">
        <v>19</v>
      </c>
      <c r="F253" s="194" t="s">
        <v>2980</v>
      </c>
      <c r="G253" s="191"/>
      <c r="H253" s="193" t="s">
        <v>19</v>
      </c>
      <c r="I253" s="195"/>
      <c r="J253" s="191"/>
      <c r="K253" s="191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165</v>
      </c>
      <c r="AU253" s="200" t="s">
        <v>86</v>
      </c>
      <c r="AV253" s="13" t="s">
        <v>84</v>
      </c>
      <c r="AW253" s="13" t="s">
        <v>37</v>
      </c>
      <c r="AX253" s="13" t="s">
        <v>76</v>
      </c>
      <c r="AY253" s="200" t="s">
        <v>157</v>
      </c>
    </row>
    <row r="254" spans="2:51" s="14" customFormat="1" ht="10">
      <c r="B254" s="201"/>
      <c r="C254" s="202"/>
      <c r="D254" s="192" t="s">
        <v>165</v>
      </c>
      <c r="E254" s="203" t="s">
        <v>19</v>
      </c>
      <c r="F254" s="204" t="s">
        <v>3001</v>
      </c>
      <c r="G254" s="202"/>
      <c r="H254" s="205">
        <v>3.06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165</v>
      </c>
      <c r="AU254" s="211" t="s">
        <v>86</v>
      </c>
      <c r="AV254" s="14" t="s">
        <v>86</v>
      </c>
      <c r="AW254" s="14" t="s">
        <v>37</v>
      </c>
      <c r="AX254" s="14" t="s">
        <v>84</v>
      </c>
      <c r="AY254" s="211" t="s">
        <v>157</v>
      </c>
    </row>
    <row r="255" spans="1:65" s="2" customFormat="1" ht="22.25" customHeight="1">
      <c r="A255" s="36"/>
      <c r="B255" s="37"/>
      <c r="C255" s="176" t="s">
        <v>391</v>
      </c>
      <c r="D255" s="176" t="s">
        <v>159</v>
      </c>
      <c r="E255" s="177" t="s">
        <v>3002</v>
      </c>
      <c r="F255" s="178" t="s">
        <v>3003</v>
      </c>
      <c r="G255" s="179" t="s">
        <v>176</v>
      </c>
      <c r="H255" s="180">
        <v>1.7</v>
      </c>
      <c r="I255" s="181"/>
      <c r="J255" s="182">
        <f>ROUND(I255*H255,2)</f>
        <v>0</v>
      </c>
      <c r="K255" s="183"/>
      <c r="L255" s="41"/>
      <c r="M255" s="184" t="s">
        <v>19</v>
      </c>
      <c r="N255" s="185" t="s">
        <v>47</v>
      </c>
      <c r="O255" s="66"/>
      <c r="P255" s="186">
        <f>O255*H255</f>
        <v>0</v>
      </c>
      <c r="Q255" s="186">
        <v>0.0778</v>
      </c>
      <c r="R255" s="186">
        <f>Q255*H255</f>
        <v>0.13226</v>
      </c>
      <c r="S255" s="186">
        <v>0</v>
      </c>
      <c r="T255" s="18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8" t="s">
        <v>163</v>
      </c>
      <c r="AT255" s="188" t="s">
        <v>159</v>
      </c>
      <c r="AU255" s="188" t="s">
        <v>86</v>
      </c>
      <c r="AY255" s="19" t="s">
        <v>157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9" t="s">
        <v>84</v>
      </c>
      <c r="BK255" s="189">
        <f>ROUND(I255*H255,2)</f>
        <v>0</v>
      </c>
      <c r="BL255" s="19" t="s">
        <v>163</v>
      </c>
      <c r="BM255" s="188" t="s">
        <v>3004</v>
      </c>
    </row>
    <row r="256" spans="2:51" s="13" customFormat="1" ht="10">
      <c r="B256" s="190"/>
      <c r="C256" s="191"/>
      <c r="D256" s="192" t="s">
        <v>165</v>
      </c>
      <c r="E256" s="193" t="s">
        <v>19</v>
      </c>
      <c r="F256" s="194" t="s">
        <v>2902</v>
      </c>
      <c r="G256" s="191"/>
      <c r="H256" s="193" t="s">
        <v>19</v>
      </c>
      <c r="I256" s="195"/>
      <c r="J256" s="191"/>
      <c r="K256" s="191"/>
      <c r="L256" s="196"/>
      <c r="M256" s="197"/>
      <c r="N256" s="198"/>
      <c r="O256" s="198"/>
      <c r="P256" s="198"/>
      <c r="Q256" s="198"/>
      <c r="R256" s="198"/>
      <c r="S256" s="198"/>
      <c r="T256" s="199"/>
      <c r="AT256" s="200" t="s">
        <v>165</v>
      </c>
      <c r="AU256" s="200" t="s">
        <v>86</v>
      </c>
      <c r="AV256" s="13" t="s">
        <v>84</v>
      </c>
      <c r="AW256" s="13" t="s">
        <v>37</v>
      </c>
      <c r="AX256" s="13" t="s">
        <v>76</v>
      </c>
      <c r="AY256" s="200" t="s">
        <v>157</v>
      </c>
    </row>
    <row r="257" spans="2:51" s="13" customFormat="1" ht="10">
      <c r="B257" s="190"/>
      <c r="C257" s="191"/>
      <c r="D257" s="192" t="s">
        <v>165</v>
      </c>
      <c r="E257" s="193" t="s">
        <v>19</v>
      </c>
      <c r="F257" s="194" t="s">
        <v>2903</v>
      </c>
      <c r="G257" s="191"/>
      <c r="H257" s="193" t="s">
        <v>19</v>
      </c>
      <c r="I257" s="195"/>
      <c r="J257" s="191"/>
      <c r="K257" s="191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165</v>
      </c>
      <c r="AU257" s="200" t="s">
        <v>86</v>
      </c>
      <c r="AV257" s="13" t="s">
        <v>84</v>
      </c>
      <c r="AW257" s="13" t="s">
        <v>37</v>
      </c>
      <c r="AX257" s="13" t="s">
        <v>76</v>
      </c>
      <c r="AY257" s="200" t="s">
        <v>157</v>
      </c>
    </row>
    <row r="258" spans="2:51" s="13" customFormat="1" ht="10">
      <c r="B258" s="190"/>
      <c r="C258" s="191"/>
      <c r="D258" s="192" t="s">
        <v>165</v>
      </c>
      <c r="E258" s="193" t="s">
        <v>19</v>
      </c>
      <c r="F258" s="194" t="s">
        <v>2904</v>
      </c>
      <c r="G258" s="191"/>
      <c r="H258" s="193" t="s">
        <v>19</v>
      </c>
      <c r="I258" s="195"/>
      <c r="J258" s="191"/>
      <c r="K258" s="191"/>
      <c r="L258" s="196"/>
      <c r="M258" s="197"/>
      <c r="N258" s="198"/>
      <c r="O258" s="198"/>
      <c r="P258" s="198"/>
      <c r="Q258" s="198"/>
      <c r="R258" s="198"/>
      <c r="S258" s="198"/>
      <c r="T258" s="199"/>
      <c r="AT258" s="200" t="s">
        <v>165</v>
      </c>
      <c r="AU258" s="200" t="s">
        <v>86</v>
      </c>
      <c r="AV258" s="13" t="s">
        <v>84</v>
      </c>
      <c r="AW258" s="13" t="s">
        <v>37</v>
      </c>
      <c r="AX258" s="13" t="s">
        <v>76</v>
      </c>
      <c r="AY258" s="200" t="s">
        <v>157</v>
      </c>
    </row>
    <row r="259" spans="2:51" s="13" customFormat="1" ht="10">
      <c r="B259" s="190"/>
      <c r="C259" s="191"/>
      <c r="D259" s="192" t="s">
        <v>165</v>
      </c>
      <c r="E259" s="193" t="s">
        <v>19</v>
      </c>
      <c r="F259" s="194" t="s">
        <v>2980</v>
      </c>
      <c r="G259" s="191"/>
      <c r="H259" s="193" t="s">
        <v>19</v>
      </c>
      <c r="I259" s="195"/>
      <c r="J259" s="191"/>
      <c r="K259" s="191"/>
      <c r="L259" s="196"/>
      <c r="M259" s="197"/>
      <c r="N259" s="198"/>
      <c r="O259" s="198"/>
      <c r="P259" s="198"/>
      <c r="Q259" s="198"/>
      <c r="R259" s="198"/>
      <c r="S259" s="198"/>
      <c r="T259" s="199"/>
      <c r="AT259" s="200" t="s">
        <v>165</v>
      </c>
      <c r="AU259" s="200" t="s">
        <v>86</v>
      </c>
      <c r="AV259" s="13" t="s">
        <v>84</v>
      </c>
      <c r="AW259" s="13" t="s">
        <v>37</v>
      </c>
      <c r="AX259" s="13" t="s">
        <v>76</v>
      </c>
      <c r="AY259" s="200" t="s">
        <v>157</v>
      </c>
    </row>
    <row r="260" spans="2:51" s="14" customFormat="1" ht="10">
      <c r="B260" s="201"/>
      <c r="C260" s="202"/>
      <c r="D260" s="192" t="s">
        <v>165</v>
      </c>
      <c r="E260" s="203" t="s">
        <v>19</v>
      </c>
      <c r="F260" s="204" t="s">
        <v>3005</v>
      </c>
      <c r="G260" s="202"/>
      <c r="H260" s="205">
        <v>1.7</v>
      </c>
      <c r="I260" s="206"/>
      <c r="J260" s="202"/>
      <c r="K260" s="202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165</v>
      </c>
      <c r="AU260" s="211" t="s">
        <v>86</v>
      </c>
      <c r="AV260" s="14" t="s">
        <v>86</v>
      </c>
      <c r="AW260" s="14" t="s">
        <v>37</v>
      </c>
      <c r="AX260" s="14" t="s">
        <v>84</v>
      </c>
      <c r="AY260" s="211" t="s">
        <v>157</v>
      </c>
    </row>
    <row r="261" spans="2:63" s="12" customFormat="1" ht="22.75" customHeight="1">
      <c r="B261" s="160"/>
      <c r="C261" s="161"/>
      <c r="D261" s="162" t="s">
        <v>75</v>
      </c>
      <c r="E261" s="174" t="s">
        <v>211</v>
      </c>
      <c r="F261" s="174" t="s">
        <v>1082</v>
      </c>
      <c r="G261" s="161"/>
      <c r="H261" s="161"/>
      <c r="I261" s="164"/>
      <c r="J261" s="175">
        <f>BK261</f>
        <v>0</v>
      </c>
      <c r="K261" s="161"/>
      <c r="L261" s="166"/>
      <c r="M261" s="167"/>
      <c r="N261" s="168"/>
      <c r="O261" s="168"/>
      <c r="P261" s="169">
        <f>SUM(P262:P347)</f>
        <v>0</v>
      </c>
      <c r="Q261" s="168"/>
      <c r="R261" s="169">
        <f>SUM(R262:R347)</f>
        <v>4.701305</v>
      </c>
      <c r="S261" s="168"/>
      <c r="T261" s="170">
        <f>SUM(T262:T347)</f>
        <v>0</v>
      </c>
      <c r="AR261" s="171" t="s">
        <v>84</v>
      </c>
      <c r="AT261" s="172" t="s">
        <v>75</v>
      </c>
      <c r="AU261" s="172" t="s">
        <v>84</v>
      </c>
      <c r="AY261" s="171" t="s">
        <v>157</v>
      </c>
      <c r="BK261" s="173">
        <f>SUM(BK262:BK347)</f>
        <v>0</v>
      </c>
    </row>
    <row r="262" spans="1:65" s="2" customFormat="1" ht="22.25" customHeight="1">
      <c r="A262" s="36"/>
      <c r="B262" s="37"/>
      <c r="C262" s="176" t="s">
        <v>398</v>
      </c>
      <c r="D262" s="176" t="s">
        <v>159</v>
      </c>
      <c r="E262" s="177" t="s">
        <v>3006</v>
      </c>
      <c r="F262" s="178" t="s">
        <v>3007</v>
      </c>
      <c r="G262" s="179" t="s">
        <v>224</v>
      </c>
      <c r="H262" s="180">
        <v>8.5</v>
      </c>
      <c r="I262" s="181"/>
      <c r="J262" s="182">
        <f>ROUND(I262*H262,2)</f>
        <v>0</v>
      </c>
      <c r="K262" s="183"/>
      <c r="L262" s="41"/>
      <c r="M262" s="184" t="s">
        <v>19</v>
      </c>
      <c r="N262" s="185" t="s">
        <v>47</v>
      </c>
      <c r="O262" s="66"/>
      <c r="P262" s="186">
        <f>O262*H262</f>
        <v>0</v>
      </c>
      <c r="Q262" s="186">
        <v>0.00276</v>
      </c>
      <c r="R262" s="186">
        <f>Q262*H262</f>
        <v>0.023459999999999998</v>
      </c>
      <c r="S262" s="186">
        <v>0</v>
      </c>
      <c r="T262" s="187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8" t="s">
        <v>163</v>
      </c>
      <c r="AT262" s="188" t="s">
        <v>159</v>
      </c>
      <c r="AU262" s="188" t="s">
        <v>86</v>
      </c>
      <c r="AY262" s="19" t="s">
        <v>157</v>
      </c>
      <c r="BE262" s="189">
        <f>IF(N262="základní",J262,0)</f>
        <v>0</v>
      </c>
      <c r="BF262" s="189">
        <f>IF(N262="snížená",J262,0)</f>
        <v>0</v>
      </c>
      <c r="BG262" s="189">
        <f>IF(N262="zákl. přenesená",J262,0)</f>
        <v>0</v>
      </c>
      <c r="BH262" s="189">
        <f>IF(N262="sníž. přenesená",J262,0)</f>
        <v>0</v>
      </c>
      <c r="BI262" s="189">
        <f>IF(N262="nulová",J262,0)</f>
        <v>0</v>
      </c>
      <c r="BJ262" s="19" t="s">
        <v>84</v>
      </c>
      <c r="BK262" s="189">
        <f>ROUND(I262*H262,2)</f>
        <v>0</v>
      </c>
      <c r="BL262" s="19" t="s">
        <v>163</v>
      </c>
      <c r="BM262" s="188" t="s">
        <v>3008</v>
      </c>
    </row>
    <row r="263" spans="1:47" s="2" customFormat="1" ht="10">
      <c r="A263" s="36"/>
      <c r="B263" s="37"/>
      <c r="C263" s="38"/>
      <c r="D263" s="212" t="s">
        <v>178</v>
      </c>
      <c r="E263" s="38"/>
      <c r="F263" s="213" t="s">
        <v>3009</v>
      </c>
      <c r="G263" s="38"/>
      <c r="H263" s="38"/>
      <c r="I263" s="214"/>
      <c r="J263" s="38"/>
      <c r="K263" s="38"/>
      <c r="L263" s="41"/>
      <c r="M263" s="215"/>
      <c r="N263" s="216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178</v>
      </c>
      <c r="AU263" s="19" t="s">
        <v>86</v>
      </c>
    </row>
    <row r="264" spans="2:51" s="13" customFormat="1" ht="10">
      <c r="B264" s="190"/>
      <c r="C264" s="191"/>
      <c r="D264" s="192" t="s">
        <v>165</v>
      </c>
      <c r="E264" s="193" t="s">
        <v>19</v>
      </c>
      <c r="F264" s="194" t="s">
        <v>2902</v>
      </c>
      <c r="G264" s="191"/>
      <c r="H264" s="193" t="s">
        <v>19</v>
      </c>
      <c r="I264" s="195"/>
      <c r="J264" s="191"/>
      <c r="K264" s="191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165</v>
      </c>
      <c r="AU264" s="200" t="s">
        <v>86</v>
      </c>
      <c r="AV264" s="13" t="s">
        <v>84</v>
      </c>
      <c r="AW264" s="13" t="s">
        <v>37</v>
      </c>
      <c r="AX264" s="13" t="s">
        <v>76</v>
      </c>
      <c r="AY264" s="200" t="s">
        <v>157</v>
      </c>
    </row>
    <row r="265" spans="2:51" s="13" customFormat="1" ht="10">
      <c r="B265" s="190"/>
      <c r="C265" s="191"/>
      <c r="D265" s="192" t="s">
        <v>165</v>
      </c>
      <c r="E265" s="193" t="s">
        <v>19</v>
      </c>
      <c r="F265" s="194" t="s">
        <v>2903</v>
      </c>
      <c r="G265" s="191"/>
      <c r="H265" s="193" t="s">
        <v>19</v>
      </c>
      <c r="I265" s="195"/>
      <c r="J265" s="191"/>
      <c r="K265" s="191"/>
      <c r="L265" s="196"/>
      <c r="M265" s="197"/>
      <c r="N265" s="198"/>
      <c r="O265" s="198"/>
      <c r="P265" s="198"/>
      <c r="Q265" s="198"/>
      <c r="R265" s="198"/>
      <c r="S265" s="198"/>
      <c r="T265" s="199"/>
      <c r="AT265" s="200" t="s">
        <v>165</v>
      </c>
      <c r="AU265" s="200" t="s">
        <v>86</v>
      </c>
      <c r="AV265" s="13" t="s">
        <v>84</v>
      </c>
      <c r="AW265" s="13" t="s">
        <v>37</v>
      </c>
      <c r="AX265" s="13" t="s">
        <v>76</v>
      </c>
      <c r="AY265" s="200" t="s">
        <v>157</v>
      </c>
    </row>
    <row r="266" spans="2:51" s="13" customFormat="1" ht="10">
      <c r="B266" s="190"/>
      <c r="C266" s="191"/>
      <c r="D266" s="192" t="s">
        <v>165</v>
      </c>
      <c r="E266" s="193" t="s">
        <v>19</v>
      </c>
      <c r="F266" s="194" t="s">
        <v>2904</v>
      </c>
      <c r="G266" s="191"/>
      <c r="H266" s="193" t="s">
        <v>19</v>
      </c>
      <c r="I266" s="195"/>
      <c r="J266" s="191"/>
      <c r="K266" s="191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165</v>
      </c>
      <c r="AU266" s="200" t="s">
        <v>86</v>
      </c>
      <c r="AV266" s="13" t="s">
        <v>84</v>
      </c>
      <c r="AW266" s="13" t="s">
        <v>37</v>
      </c>
      <c r="AX266" s="13" t="s">
        <v>76</v>
      </c>
      <c r="AY266" s="200" t="s">
        <v>157</v>
      </c>
    </row>
    <row r="267" spans="2:51" s="13" customFormat="1" ht="10">
      <c r="B267" s="190"/>
      <c r="C267" s="191"/>
      <c r="D267" s="192" t="s">
        <v>165</v>
      </c>
      <c r="E267" s="193" t="s">
        <v>19</v>
      </c>
      <c r="F267" s="194" t="s">
        <v>2980</v>
      </c>
      <c r="G267" s="191"/>
      <c r="H267" s="193" t="s">
        <v>19</v>
      </c>
      <c r="I267" s="195"/>
      <c r="J267" s="191"/>
      <c r="K267" s="191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165</v>
      </c>
      <c r="AU267" s="200" t="s">
        <v>86</v>
      </c>
      <c r="AV267" s="13" t="s">
        <v>84</v>
      </c>
      <c r="AW267" s="13" t="s">
        <v>37</v>
      </c>
      <c r="AX267" s="13" t="s">
        <v>76</v>
      </c>
      <c r="AY267" s="200" t="s">
        <v>157</v>
      </c>
    </row>
    <row r="268" spans="2:51" s="14" customFormat="1" ht="10">
      <c r="B268" s="201"/>
      <c r="C268" s="202"/>
      <c r="D268" s="192" t="s">
        <v>165</v>
      </c>
      <c r="E268" s="203" t="s">
        <v>19</v>
      </c>
      <c r="F268" s="204" t="s">
        <v>3010</v>
      </c>
      <c r="G268" s="202"/>
      <c r="H268" s="205">
        <v>8.5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165</v>
      </c>
      <c r="AU268" s="211" t="s">
        <v>86</v>
      </c>
      <c r="AV268" s="14" t="s">
        <v>86</v>
      </c>
      <c r="AW268" s="14" t="s">
        <v>37</v>
      </c>
      <c r="AX268" s="14" t="s">
        <v>76</v>
      </c>
      <c r="AY268" s="211" t="s">
        <v>157</v>
      </c>
    </row>
    <row r="269" spans="2:51" s="15" customFormat="1" ht="10">
      <c r="B269" s="217"/>
      <c r="C269" s="218"/>
      <c r="D269" s="192" t="s">
        <v>165</v>
      </c>
      <c r="E269" s="219" t="s">
        <v>19</v>
      </c>
      <c r="F269" s="220" t="s">
        <v>183</v>
      </c>
      <c r="G269" s="218"/>
      <c r="H269" s="221">
        <v>8.5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165</v>
      </c>
      <c r="AU269" s="227" t="s">
        <v>86</v>
      </c>
      <c r="AV269" s="15" t="s">
        <v>163</v>
      </c>
      <c r="AW269" s="15" t="s">
        <v>37</v>
      </c>
      <c r="AX269" s="15" t="s">
        <v>84</v>
      </c>
      <c r="AY269" s="227" t="s">
        <v>157</v>
      </c>
    </row>
    <row r="270" spans="1:65" s="2" customFormat="1" ht="14.4" customHeight="1">
      <c r="A270" s="36"/>
      <c r="B270" s="37"/>
      <c r="C270" s="176" t="s">
        <v>406</v>
      </c>
      <c r="D270" s="176" t="s">
        <v>159</v>
      </c>
      <c r="E270" s="177" t="s">
        <v>3011</v>
      </c>
      <c r="F270" s="178" t="s">
        <v>3012</v>
      </c>
      <c r="G270" s="179" t="s">
        <v>162</v>
      </c>
      <c r="H270" s="180">
        <v>4</v>
      </c>
      <c r="I270" s="181"/>
      <c r="J270" s="182">
        <f>ROUND(I270*H270,2)</f>
        <v>0</v>
      </c>
      <c r="K270" s="183"/>
      <c r="L270" s="41"/>
      <c r="M270" s="184" t="s">
        <v>19</v>
      </c>
      <c r="N270" s="185" t="s">
        <v>47</v>
      </c>
      <c r="O270" s="66"/>
      <c r="P270" s="186">
        <f>O270*H270</f>
        <v>0</v>
      </c>
      <c r="Q270" s="186">
        <v>0.01019</v>
      </c>
      <c r="R270" s="186">
        <f>Q270*H270</f>
        <v>0.04076</v>
      </c>
      <c r="S270" s="186">
        <v>0</v>
      </c>
      <c r="T270" s="187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8" t="s">
        <v>163</v>
      </c>
      <c r="AT270" s="188" t="s">
        <v>159</v>
      </c>
      <c r="AU270" s="188" t="s">
        <v>86</v>
      </c>
      <c r="AY270" s="19" t="s">
        <v>157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9" t="s">
        <v>84</v>
      </c>
      <c r="BK270" s="189">
        <f>ROUND(I270*H270,2)</f>
        <v>0</v>
      </c>
      <c r="BL270" s="19" t="s">
        <v>163</v>
      </c>
      <c r="BM270" s="188" t="s">
        <v>3013</v>
      </c>
    </row>
    <row r="271" spans="1:47" s="2" customFormat="1" ht="10">
      <c r="A271" s="36"/>
      <c r="B271" s="37"/>
      <c r="C271" s="38"/>
      <c r="D271" s="212" t="s">
        <v>178</v>
      </c>
      <c r="E271" s="38"/>
      <c r="F271" s="213" t="s">
        <v>3014</v>
      </c>
      <c r="G271" s="38"/>
      <c r="H271" s="38"/>
      <c r="I271" s="214"/>
      <c r="J271" s="38"/>
      <c r="K271" s="38"/>
      <c r="L271" s="41"/>
      <c r="M271" s="215"/>
      <c r="N271" s="216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178</v>
      </c>
      <c r="AU271" s="19" t="s">
        <v>86</v>
      </c>
    </row>
    <row r="272" spans="2:51" s="13" customFormat="1" ht="10">
      <c r="B272" s="190"/>
      <c r="C272" s="191"/>
      <c r="D272" s="192" t="s">
        <v>165</v>
      </c>
      <c r="E272" s="193" t="s">
        <v>19</v>
      </c>
      <c r="F272" s="194" t="s">
        <v>2902</v>
      </c>
      <c r="G272" s="191"/>
      <c r="H272" s="193" t="s">
        <v>19</v>
      </c>
      <c r="I272" s="195"/>
      <c r="J272" s="191"/>
      <c r="K272" s="191"/>
      <c r="L272" s="196"/>
      <c r="M272" s="197"/>
      <c r="N272" s="198"/>
      <c r="O272" s="198"/>
      <c r="P272" s="198"/>
      <c r="Q272" s="198"/>
      <c r="R272" s="198"/>
      <c r="S272" s="198"/>
      <c r="T272" s="199"/>
      <c r="AT272" s="200" t="s">
        <v>165</v>
      </c>
      <c r="AU272" s="200" t="s">
        <v>86</v>
      </c>
      <c r="AV272" s="13" t="s">
        <v>84</v>
      </c>
      <c r="AW272" s="13" t="s">
        <v>37</v>
      </c>
      <c r="AX272" s="13" t="s">
        <v>76</v>
      </c>
      <c r="AY272" s="200" t="s">
        <v>157</v>
      </c>
    </row>
    <row r="273" spans="2:51" s="13" customFormat="1" ht="10">
      <c r="B273" s="190"/>
      <c r="C273" s="191"/>
      <c r="D273" s="192" t="s">
        <v>165</v>
      </c>
      <c r="E273" s="193" t="s">
        <v>19</v>
      </c>
      <c r="F273" s="194" t="s">
        <v>2903</v>
      </c>
      <c r="G273" s="191"/>
      <c r="H273" s="193" t="s">
        <v>19</v>
      </c>
      <c r="I273" s="195"/>
      <c r="J273" s="191"/>
      <c r="K273" s="191"/>
      <c r="L273" s="196"/>
      <c r="M273" s="197"/>
      <c r="N273" s="198"/>
      <c r="O273" s="198"/>
      <c r="P273" s="198"/>
      <c r="Q273" s="198"/>
      <c r="R273" s="198"/>
      <c r="S273" s="198"/>
      <c r="T273" s="199"/>
      <c r="AT273" s="200" t="s">
        <v>165</v>
      </c>
      <c r="AU273" s="200" t="s">
        <v>86</v>
      </c>
      <c r="AV273" s="13" t="s">
        <v>84</v>
      </c>
      <c r="AW273" s="13" t="s">
        <v>37</v>
      </c>
      <c r="AX273" s="13" t="s">
        <v>76</v>
      </c>
      <c r="AY273" s="200" t="s">
        <v>157</v>
      </c>
    </row>
    <row r="274" spans="2:51" s="13" customFormat="1" ht="10">
      <c r="B274" s="190"/>
      <c r="C274" s="191"/>
      <c r="D274" s="192" t="s">
        <v>165</v>
      </c>
      <c r="E274" s="193" t="s">
        <v>19</v>
      </c>
      <c r="F274" s="194" t="s">
        <v>2904</v>
      </c>
      <c r="G274" s="191"/>
      <c r="H274" s="193" t="s">
        <v>19</v>
      </c>
      <c r="I274" s="195"/>
      <c r="J274" s="191"/>
      <c r="K274" s="191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165</v>
      </c>
      <c r="AU274" s="200" t="s">
        <v>86</v>
      </c>
      <c r="AV274" s="13" t="s">
        <v>84</v>
      </c>
      <c r="AW274" s="13" t="s">
        <v>37</v>
      </c>
      <c r="AX274" s="13" t="s">
        <v>76</v>
      </c>
      <c r="AY274" s="200" t="s">
        <v>157</v>
      </c>
    </row>
    <row r="275" spans="2:51" s="13" customFormat="1" ht="10">
      <c r="B275" s="190"/>
      <c r="C275" s="191"/>
      <c r="D275" s="192" t="s">
        <v>165</v>
      </c>
      <c r="E275" s="193" t="s">
        <v>19</v>
      </c>
      <c r="F275" s="194" t="s">
        <v>2980</v>
      </c>
      <c r="G275" s="191"/>
      <c r="H275" s="193" t="s">
        <v>19</v>
      </c>
      <c r="I275" s="195"/>
      <c r="J275" s="191"/>
      <c r="K275" s="191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165</v>
      </c>
      <c r="AU275" s="200" t="s">
        <v>86</v>
      </c>
      <c r="AV275" s="13" t="s">
        <v>84</v>
      </c>
      <c r="AW275" s="13" t="s">
        <v>37</v>
      </c>
      <c r="AX275" s="13" t="s">
        <v>76</v>
      </c>
      <c r="AY275" s="200" t="s">
        <v>157</v>
      </c>
    </row>
    <row r="276" spans="2:51" s="14" customFormat="1" ht="10">
      <c r="B276" s="201"/>
      <c r="C276" s="202"/>
      <c r="D276" s="192" t="s">
        <v>165</v>
      </c>
      <c r="E276" s="203" t="s">
        <v>19</v>
      </c>
      <c r="F276" s="204" t="s">
        <v>3015</v>
      </c>
      <c r="G276" s="202"/>
      <c r="H276" s="205">
        <v>4</v>
      </c>
      <c r="I276" s="206"/>
      <c r="J276" s="202"/>
      <c r="K276" s="202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165</v>
      </c>
      <c r="AU276" s="211" t="s">
        <v>86</v>
      </c>
      <c r="AV276" s="14" t="s">
        <v>86</v>
      </c>
      <c r="AW276" s="14" t="s">
        <v>37</v>
      </c>
      <c r="AX276" s="14" t="s">
        <v>84</v>
      </c>
      <c r="AY276" s="211" t="s">
        <v>157</v>
      </c>
    </row>
    <row r="277" spans="1:65" s="2" customFormat="1" ht="14.4" customHeight="1">
      <c r="A277" s="36"/>
      <c r="B277" s="37"/>
      <c r="C277" s="239" t="s">
        <v>412</v>
      </c>
      <c r="D277" s="239" t="s">
        <v>311</v>
      </c>
      <c r="E277" s="240" t="s">
        <v>3016</v>
      </c>
      <c r="F277" s="241" t="s">
        <v>3017</v>
      </c>
      <c r="G277" s="242" t="s">
        <v>162</v>
      </c>
      <c r="H277" s="243">
        <v>4</v>
      </c>
      <c r="I277" s="244"/>
      <c r="J277" s="245">
        <f>ROUND(I277*H277,2)</f>
        <v>0</v>
      </c>
      <c r="K277" s="246"/>
      <c r="L277" s="247"/>
      <c r="M277" s="248" t="s">
        <v>19</v>
      </c>
      <c r="N277" s="249" t="s">
        <v>47</v>
      </c>
      <c r="O277" s="66"/>
      <c r="P277" s="186">
        <f>O277*H277</f>
        <v>0</v>
      </c>
      <c r="Q277" s="186">
        <v>0.526</v>
      </c>
      <c r="R277" s="186">
        <f>Q277*H277</f>
        <v>2.104</v>
      </c>
      <c r="S277" s="186">
        <v>0</v>
      </c>
      <c r="T277" s="187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8" t="s">
        <v>211</v>
      </c>
      <c r="AT277" s="188" t="s">
        <v>311</v>
      </c>
      <c r="AU277" s="188" t="s">
        <v>86</v>
      </c>
      <c r="AY277" s="19" t="s">
        <v>157</v>
      </c>
      <c r="BE277" s="189">
        <f>IF(N277="základní",J277,0)</f>
        <v>0</v>
      </c>
      <c r="BF277" s="189">
        <f>IF(N277="snížená",J277,0)</f>
        <v>0</v>
      </c>
      <c r="BG277" s="189">
        <f>IF(N277="zákl. přenesená",J277,0)</f>
        <v>0</v>
      </c>
      <c r="BH277" s="189">
        <f>IF(N277="sníž. přenesená",J277,0)</f>
        <v>0</v>
      </c>
      <c r="BI277" s="189">
        <f>IF(N277="nulová",J277,0)</f>
        <v>0</v>
      </c>
      <c r="BJ277" s="19" t="s">
        <v>84</v>
      </c>
      <c r="BK277" s="189">
        <f>ROUND(I277*H277,2)</f>
        <v>0</v>
      </c>
      <c r="BL277" s="19" t="s">
        <v>163</v>
      </c>
      <c r="BM277" s="188" t="s">
        <v>3018</v>
      </c>
    </row>
    <row r="278" spans="1:47" s="2" customFormat="1" ht="10">
      <c r="A278" s="36"/>
      <c r="B278" s="37"/>
      <c r="C278" s="38"/>
      <c r="D278" s="212" t="s">
        <v>178</v>
      </c>
      <c r="E278" s="38"/>
      <c r="F278" s="213" t="s">
        <v>3019</v>
      </c>
      <c r="G278" s="38"/>
      <c r="H278" s="38"/>
      <c r="I278" s="214"/>
      <c r="J278" s="38"/>
      <c r="K278" s="38"/>
      <c r="L278" s="41"/>
      <c r="M278" s="215"/>
      <c r="N278" s="216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178</v>
      </c>
      <c r="AU278" s="19" t="s">
        <v>86</v>
      </c>
    </row>
    <row r="279" spans="2:51" s="13" customFormat="1" ht="10">
      <c r="B279" s="190"/>
      <c r="C279" s="191"/>
      <c r="D279" s="192" t="s">
        <v>165</v>
      </c>
      <c r="E279" s="193" t="s">
        <v>19</v>
      </c>
      <c r="F279" s="194" t="s">
        <v>2902</v>
      </c>
      <c r="G279" s="191"/>
      <c r="H279" s="193" t="s">
        <v>19</v>
      </c>
      <c r="I279" s="195"/>
      <c r="J279" s="191"/>
      <c r="K279" s="191"/>
      <c r="L279" s="196"/>
      <c r="M279" s="197"/>
      <c r="N279" s="198"/>
      <c r="O279" s="198"/>
      <c r="P279" s="198"/>
      <c r="Q279" s="198"/>
      <c r="R279" s="198"/>
      <c r="S279" s="198"/>
      <c r="T279" s="199"/>
      <c r="AT279" s="200" t="s">
        <v>165</v>
      </c>
      <c r="AU279" s="200" t="s">
        <v>86</v>
      </c>
      <c r="AV279" s="13" t="s">
        <v>84</v>
      </c>
      <c r="AW279" s="13" t="s">
        <v>37</v>
      </c>
      <c r="AX279" s="13" t="s">
        <v>76</v>
      </c>
      <c r="AY279" s="200" t="s">
        <v>157</v>
      </c>
    </row>
    <row r="280" spans="2:51" s="13" customFormat="1" ht="10">
      <c r="B280" s="190"/>
      <c r="C280" s="191"/>
      <c r="D280" s="192" t="s">
        <v>165</v>
      </c>
      <c r="E280" s="193" t="s">
        <v>19</v>
      </c>
      <c r="F280" s="194" t="s">
        <v>2903</v>
      </c>
      <c r="G280" s="191"/>
      <c r="H280" s="193" t="s">
        <v>19</v>
      </c>
      <c r="I280" s="195"/>
      <c r="J280" s="191"/>
      <c r="K280" s="191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165</v>
      </c>
      <c r="AU280" s="200" t="s">
        <v>86</v>
      </c>
      <c r="AV280" s="13" t="s">
        <v>84</v>
      </c>
      <c r="AW280" s="13" t="s">
        <v>37</v>
      </c>
      <c r="AX280" s="13" t="s">
        <v>76</v>
      </c>
      <c r="AY280" s="200" t="s">
        <v>157</v>
      </c>
    </row>
    <row r="281" spans="2:51" s="13" customFormat="1" ht="10">
      <c r="B281" s="190"/>
      <c r="C281" s="191"/>
      <c r="D281" s="192" t="s">
        <v>165</v>
      </c>
      <c r="E281" s="193" t="s">
        <v>19</v>
      </c>
      <c r="F281" s="194" t="s">
        <v>2904</v>
      </c>
      <c r="G281" s="191"/>
      <c r="H281" s="193" t="s">
        <v>19</v>
      </c>
      <c r="I281" s="195"/>
      <c r="J281" s="191"/>
      <c r="K281" s="191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165</v>
      </c>
      <c r="AU281" s="200" t="s">
        <v>86</v>
      </c>
      <c r="AV281" s="13" t="s">
        <v>84</v>
      </c>
      <c r="AW281" s="13" t="s">
        <v>37</v>
      </c>
      <c r="AX281" s="13" t="s">
        <v>76</v>
      </c>
      <c r="AY281" s="200" t="s">
        <v>157</v>
      </c>
    </row>
    <row r="282" spans="2:51" s="13" customFormat="1" ht="10">
      <c r="B282" s="190"/>
      <c r="C282" s="191"/>
      <c r="D282" s="192" t="s">
        <v>165</v>
      </c>
      <c r="E282" s="193" t="s">
        <v>19</v>
      </c>
      <c r="F282" s="194" t="s">
        <v>2980</v>
      </c>
      <c r="G282" s="191"/>
      <c r="H282" s="193" t="s">
        <v>19</v>
      </c>
      <c r="I282" s="195"/>
      <c r="J282" s="191"/>
      <c r="K282" s="191"/>
      <c r="L282" s="196"/>
      <c r="M282" s="197"/>
      <c r="N282" s="198"/>
      <c r="O282" s="198"/>
      <c r="P282" s="198"/>
      <c r="Q282" s="198"/>
      <c r="R282" s="198"/>
      <c r="S282" s="198"/>
      <c r="T282" s="199"/>
      <c r="AT282" s="200" t="s">
        <v>165</v>
      </c>
      <c r="AU282" s="200" t="s">
        <v>86</v>
      </c>
      <c r="AV282" s="13" t="s">
        <v>84</v>
      </c>
      <c r="AW282" s="13" t="s">
        <v>37</v>
      </c>
      <c r="AX282" s="13" t="s">
        <v>76</v>
      </c>
      <c r="AY282" s="200" t="s">
        <v>157</v>
      </c>
    </row>
    <row r="283" spans="2:51" s="14" customFormat="1" ht="10">
      <c r="B283" s="201"/>
      <c r="C283" s="202"/>
      <c r="D283" s="192" t="s">
        <v>165</v>
      </c>
      <c r="E283" s="203" t="s">
        <v>19</v>
      </c>
      <c r="F283" s="204" t="s">
        <v>3020</v>
      </c>
      <c r="G283" s="202"/>
      <c r="H283" s="205">
        <v>4</v>
      </c>
      <c r="I283" s="206"/>
      <c r="J283" s="202"/>
      <c r="K283" s="202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165</v>
      </c>
      <c r="AU283" s="211" t="s">
        <v>86</v>
      </c>
      <c r="AV283" s="14" t="s">
        <v>86</v>
      </c>
      <c r="AW283" s="14" t="s">
        <v>37</v>
      </c>
      <c r="AX283" s="14" t="s">
        <v>84</v>
      </c>
      <c r="AY283" s="211" t="s">
        <v>157</v>
      </c>
    </row>
    <row r="284" spans="1:65" s="2" customFormat="1" ht="14.4" customHeight="1">
      <c r="A284" s="36"/>
      <c r="B284" s="37"/>
      <c r="C284" s="176" t="s">
        <v>419</v>
      </c>
      <c r="D284" s="176" t="s">
        <v>159</v>
      </c>
      <c r="E284" s="177" t="s">
        <v>3021</v>
      </c>
      <c r="F284" s="178" t="s">
        <v>3022</v>
      </c>
      <c r="G284" s="179" t="s">
        <v>162</v>
      </c>
      <c r="H284" s="180">
        <v>1</v>
      </c>
      <c r="I284" s="181"/>
      <c r="J284" s="182">
        <f>ROUND(I284*H284,2)</f>
        <v>0</v>
      </c>
      <c r="K284" s="183"/>
      <c r="L284" s="41"/>
      <c r="M284" s="184" t="s">
        <v>19</v>
      </c>
      <c r="N284" s="185" t="s">
        <v>47</v>
      </c>
      <c r="O284" s="66"/>
      <c r="P284" s="186">
        <f>O284*H284</f>
        <v>0</v>
      </c>
      <c r="Q284" s="186">
        <v>0.02854</v>
      </c>
      <c r="R284" s="186">
        <f>Q284*H284</f>
        <v>0.02854</v>
      </c>
      <c r="S284" s="186">
        <v>0</v>
      </c>
      <c r="T284" s="187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8" t="s">
        <v>163</v>
      </c>
      <c r="AT284" s="188" t="s">
        <v>159</v>
      </c>
      <c r="AU284" s="188" t="s">
        <v>86</v>
      </c>
      <c r="AY284" s="19" t="s">
        <v>157</v>
      </c>
      <c r="BE284" s="189">
        <f>IF(N284="základní",J284,0)</f>
        <v>0</v>
      </c>
      <c r="BF284" s="189">
        <f>IF(N284="snížená",J284,0)</f>
        <v>0</v>
      </c>
      <c r="BG284" s="189">
        <f>IF(N284="zákl. přenesená",J284,0)</f>
        <v>0</v>
      </c>
      <c r="BH284" s="189">
        <f>IF(N284="sníž. přenesená",J284,0)</f>
        <v>0</v>
      </c>
      <c r="BI284" s="189">
        <f>IF(N284="nulová",J284,0)</f>
        <v>0</v>
      </c>
      <c r="BJ284" s="19" t="s">
        <v>84</v>
      </c>
      <c r="BK284" s="189">
        <f>ROUND(I284*H284,2)</f>
        <v>0</v>
      </c>
      <c r="BL284" s="19" t="s">
        <v>163</v>
      </c>
      <c r="BM284" s="188" t="s">
        <v>3023</v>
      </c>
    </row>
    <row r="285" spans="1:47" s="2" customFormat="1" ht="10">
      <c r="A285" s="36"/>
      <c r="B285" s="37"/>
      <c r="C285" s="38"/>
      <c r="D285" s="212" t="s">
        <v>178</v>
      </c>
      <c r="E285" s="38"/>
      <c r="F285" s="213" t="s">
        <v>3024</v>
      </c>
      <c r="G285" s="38"/>
      <c r="H285" s="38"/>
      <c r="I285" s="214"/>
      <c r="J285" s="38"/>
      <c r="K285" s="38"/>
      <c r="L285" s="41"/>
      <c r="M285" s="215"/>
      <c r="N285" s="216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178</v>
      </c>
      <c r="AU285" s="19" t="s">
        <v>86</v>
      </c>
    </row>
    <row r="286" spans="2:51" s="13" customFormat="1" ht="10">
      <c r="B286" s="190"/>
      <c r="C286" s="191"/>
      <c r="D286" s="192" t="s">
        <v>165</v>
      </c>
      <c r="E286" s="193" t="s">
        <v>19</v>
      </c>
      <c r="F286" s="194" t="s">
        <v>2902</v>
      </c>
      <c r="G286" s="191"/>
      <c r="H286" s="193" t="s">
        <v>19</v>
      </c>
      <c r="I286" s="195"/>
      <c r="J286" s="191"/>
      <c r="K286" s="191"/>
      <c r="L286" s="196"/>
      <c r="M286" s="197"/>
      <c r="N286" s="198"/>
      <c r="O286" s="198"/>
      <c r="P286" s="198"/>
      <c r="Q286" s="198"/>
      <c r="R286" s="198"/>
      <c r="S286" s="198"/>
      <c r="T286" s="199"/>
      <c r="AT286" s="200" t="s">
        <v>165</v>
      </c>
      <c r="AU286" s="200" t="s">
        <v>86</v>
      </c>
      <c r="AV286" s="13" t="s">
        <v>84</v>
      </c>
      <c r="AW286" s="13" t="s">
        <v>37</v>
      </c>
      <c r="AX286" s="13" t="s">
        <v>76</v>
      </c>
      <c r="AY286" s="200" t="s">
        <v>157</v>
      </c>
    </row>
    <row r="287" spans="2:51" s="13" customFormat="1" ht="10">
      <c r="B287" s="190"/>
      <c r="C287" s="191"/>
      <c r="D287" s="192" t="s">
        <v>165</v>
      </c>
      <c r="E287" s="193" t="s">
        <v>19</v>
      </c>
      <c r="F287" s="194" t="s">
        <v>2903</v>
      </c>
      <c r="G287" s="191"/>
      <c r="H287" s="193" t="s">
        <v>19</v>
      </c>
      <c r="I287" s="195"/>
      <c r="J287" s="191"/>
      <c r="K287" s="191"/>
      <c r="L287" s="196"/>
      <c r="M287" s="197"/>
      <c r="N287" s="198"/>
      <c r="O287" s="198"/>
      <c r="P287" s="198"/>
      <c r="Q287" s="198"/>
      <c r="R287" s="198"/>
      <c r="S287" s="198"/>
      <c r="T287" s="199"/>
      <c r="AT287" s="200" t="s">
        <v>165</v>
      </c>
      <c r="AU287" s="200" t="s">
        <v>86</v>
      </c>
      <c r="AV287" s="13" t="s">
        <v>84</v>
      </c>
      <c r="AW287" s="13" t="s">
        <v>37</v>
      </c>
      <c r="AX287" s="13" t="s">
        <v>76</v>
      </c>
      <c r="AY287" s="200" t="s">
        <v>157</v>
      </c>
    </row>
    <row r="288" spans="2:51" s="13" customFormat="1" ht="10">
      <c r="B288" s="190"/>
      <c r="C288" s="191"/>
      <c r="D288" s="192" t="s">
        <v>165</v>
      </c>
      <c r="E288" s="193" t="s">
        <v>19</v>
      </c>
      <c r="F288" s="194" t="s">
        <v>2904</v>
      </c>
      <c r="G288" s="191"/>
      <c r="H288" s="193" t="s">
        <v>19</v>
      </c>
      <c r="I288" s="195"/>
      <c r="J288" s="191"/>
      <c r="K288" s="191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165</v>
      </c>
      <c r="AU288" s="200" t="s">
        <v>86</v>
      </c>
      <c r="AV288" s="13" t="s">
        <v>84</v>
      </c>
      <c r="AW288" s="13" t="s">
        <v>37</v>
      </c>
      <c r="AX288" s="13" t="s">
        <v>76</v>
      </c>
      <c r="AY288" s="200" t="s">
        <v>157</v>
      </c>
    </row>
    <row r="289" spans="2:51" s="13" customFormat="1" ht="10">
      <c r="B289" s="190"/>
      <c r="C289" s="191"/>
      <c r="D289" s="192" t="s">
        <v>165</v>
      </c>
      <c r="E289" s="193" t="s">
        <v>19</v>
      </c>
      <c r="F289" s="194" t="s">
        <v>2980</v>
      </c>
      <c r="G289" s="191"/>
      <c r="H289" s="193" t="s">
        <v>19</v>
      </c>
      <c r="I289" s="195"/>
      <c r="J289" s="191"/>
      <c r="K289" s="191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165</v>
      </c>
      <c r="AU289" s="200" t="s">
        <v>86</v>
      </c>
      <c r="AV289" s="13" t="s">
        <v>84</v>
      </c>
      <c r="AW289" s="13" t="s">
        <v>37</v>
      </c>
      <c r="AX289" s="13" t="s">
        <v>76</v>
      </c>
      <c r="AY289" s="200" t="s">
        <v>157</v>
      </c>
    </row>
    <row r="290" spans="2:51" s="14" customFormat="1" ht="10">
      <c r="B290" s="201"/>
      <c r="C290" s="202"/>
      <c r="D290" s="192" t="s">
        <v>165</v>
      </c>
      <c r="E290" s="203" t="s">
        <v>19</v>
      </c>
      <c r="F290" s="204" t="s">
        <v>3025</v>
      </c>
      <c r="G290" s="202"/>
      <c r="H290" s="205">
        <v>1</v>
      </c>
      <c r="I290" s="206"/>
      <c r="J290" s="202"/>
      <c r="K290" s="202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165</v>
      </c>
      <c r="AU290" s="211" t="s">
        <v>86</v>
      </c>
      <c r="AV290" s="14" t="s">
        <v>86</v>
      </c>
      <c r="AW290" s="14" t="s">
        <v>37</v>
      </c>
      <c r="AX290" s="14" t="s">
        <v>84</v>
      </c>
      <c r="AY290" s="211" t="s">
        <v>157</v>
      </c>
    </row>
    <row r="291" spans="1:65" s="2" customFormat="1" ht="14.4" customHeight="1">
      <c r="A291" s="36"/>
      <c r="B291" s="37"/>
      <c r="C291" s="239" t="s">
        <v>431</v>
      </c>
      <c r="D291" s="239" t="s">
        <v>311</v>
      </c>
      <c r="E291" s="240" t="s">
        <v>3026</v>
      </c>
      <c r="F291" s="241" t="s">
        <v>3027</v>
      </c>
      <c r="G291" s="242" t="s">
        <v>162</v>
      </c>
      <c r="H291" s="243">
        <v>1</v>
      </c>
      <c r="I291" s="244"/>
      <c r="J291" s="245">
        <f>ROUND(I291*H291,2)</f>
        <v>0</v>
      </c>
      <c r="K291" s="246"/>
      <c r="L291" s="247"/>
      <c r="M291" s="248" t="s">
        <v>19</v>
      </c>
      <c r="N291" s="249" t="s">
        <v>47</v>
      </c>
      <c r="O291" s="66"/>
      <c r="P291" s="186">
        <f>O291*H291</f>
        <v>0</v>
      </c>
      <c r="Q291" s="186">
        <v>1.29</v>
      </c>
      <c r="R291" s="186">
        <f>Q291*H291</f>
        <v>1.29</v>
      </c>
      <c r="S291" s="186">
        <v>0</v>
      </c>
      <c r="T291" s="187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8" t="s">
        <v>211</v>
      </c>
      <c r="AT291" s="188" t="s">
        <v>311</v>
      </c>
      <c r="AU291" s="188" t="s">
        <v>86</v>
      </c>
      <c r="AY291" s="19" t="s">
        <v>157</v>
      </c>
      <c r="BE291" s="189">
        <f>IF(N291="základní",J291,0)</f>
        <v>0</v>
      </c>
      <c r="BF291" s="189">
        <f>IF(N291="snížená",J291,0)</f>
        <v>0</v>
      </c>
      <c r="BG291" s="189">
        <f>IF(N291="zákl. přenesená",J291,0)</f>
        <v>0</v>
      </c>
      <c r="BH291" s="189">
        <f>IF(N291="sníž. přenesená",J291,0)</f>
        <v>0</v>
      </c>
      <c r="BI291" s="189">
        <f>IF(N291="nulová",J291,0)</f>
        <v>0</v>
      </c>
      <c r="BJ291" s="19" t="s">
        <v>84</v>
      </c>
      <c r="BK291" s="189">
        <f>ROUND(I291*H291,2)</f>
        <v>0</v>
      </c>
      <c r="BL291" s="19" t="s">
        <v>163</v>
      </c>
      <c r="BM291" s="188" t="s">
        <v>3028</v>
      </c>
    </row>
    <row r="292" spans="1:47" s="2" customFormat="1" ht="10">
      <c r="A292" s="36"/>
      <c r="B292" s="37"/>
      <c r="C292" s="38"/>
      <c r="D292" s="212" t="s">
        <v>178</v>
      </c>
      <c r="E292" s="38"/>
      <c r="F292" s="213" t="s">
        <v>3029</v>
      </c>
      <c r="G292" s="38"/>
      <c r="H292" s="38"/>
      <c r="I292" s="214"/>
      <c r="J292" s="38"/>
      <c r="K292" s="38"/>
      <c r="L292" s="41"/>
      <c r="M292" s="215"/>
      <c r="N292" s="216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178</v>
      </c>
      <c r="AU292" s="19" t="s">
        <v>86</v>
      </c>
    </row>
    <row r="293" spans="2:51" s="13" customFormat="1" ht="10">
      <c r="B293" s="190"/>
      <c r="C293" s="191"/>
      <c r="D293" s="192" t="s">
        <v>165</v>
      </c>
      <c r="E293" s="193" t="s">
        <v>19</v>
      </c>
      <c r="F293" s="194" t="s">
        <v>2902</v>
      </c>
      <c r="G293" s="191"/>
      <c r="H293" s="193" t="s">
        <v>19</v>
      </c>
      <c r="I293" s="195"/>
      <c r="J293" s="191"/>
      <c r="K293" s="191"/>
      <c r="L293" s="196"/>
      <c r="M293" s="197"/>
      <c r="N293" s="198"/>
      <c r="O293" s="198"/>
      <c r="P293" s="198"/>
      <c r="Q293" s="198"/>
      <c r="R293" s="198"/>
      <c r="S293" s="198"/>
      <c r="T293" s="199"/>
      <c r="AT293" s="200" t="s">
        <v>165</v>
      </c>
      <c r="AU293" s="200" t="s">
        <v>86</v>
      </c>
      <c r="AV293" s="13" t="s">
        <v>84</v>
      </c>
      <c r="AW293" s="13" t="s">
        <v>37</v>
      </c>
      <c r="AX293" s="13" t="s">
        <v>76</v>
      </c>
      <c r="AY293" s="200" t="s">
        <v>157</v>
      </c>
    </row>
    <row r="294" spans="2:51" s="13" customFormat="1" ht="10">
      <c r="B294" s="190"/>
      <c r="C294" s="191"/>
      <c r="D294" s="192" t="s">
        <v>165</v>
      </c>
      <c r="E294" s="193" t="s">
        <v>19</v>
      </c>
      <c r="F294" s="194" t="s">
        <v>2903</v>
      </c>
      <c r="G294" s="191"/>
      <c r="H294" s="193" t="s">
        <v>19</v>
      </c>
      <c r="I294" s="195"/>
      <c r="J294" s="191"/>
      <c r="K294" s="191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165</v>
      </c>
      <c r="AU294" s="200" t="s">
        <v>86</v>
      </c>
      <c r="AV294" s="13" t="s">
        <v>84</v>
      </c>
      <c r="AW294" s="13" t="s">
        <v>37</v>
      </c>
      <c r="AX294" s="13" t="s">
        <v>76</v>
      </c>
      <c r="AY294" s="200" t="s">
        <v>157</v>
      </c>
    </row>
    <row r="295" spans="2:51" s="13" customFormat="1" ht="10">
      <c r="B295" s="190"/>
      <c r="C295" s="191"/>
      <c r="D295" s="192" t="s">
        <v>165</v>
      </c>
      <c r="E295" s="193" t="s">
        <v>19</v>
      </c>
      <c r="F295" s="194" t="s">
        <v>2904</v>
      </c>
      <c r="G295" s="191"/>
      <c r="H295" s="193" t="s">
        <v>19</v>
      </c>
      <c r="I295" s="195"/>
      <c r="J295" s="191"/>
      <c r="K295" s="191"/>
      <c r="L295" s="196"/>
      <c r="M295" s="197"/>
      <c r="N295" s="198"/>
      <c r="O295" s="198"/>
      <c r="P295" s="198"/>
      <c r="Q295" s="198"/>
      <c r="R295" s="198"/>
      <c r="S295" s="198"/>
      <c r="T295" s="199"/>
      <c r="AT295" s="200" t="s">
        <v>165</v>
      </c>
      <c r="AU295" s="200" t="s">
        <v>86</v>
      </c>
      <c r="AV295" s="13" t="s">
        <v>84</v>
      </c>
      <c r="AW295" s="13" t="s">
        <v>37</v>
      </c>
      <c r="AX295" s="13" t="s">
        <v>76</v>
      </c>
      <c r="AY295" s="200" t="s">
        <v>157</v>
      </c>
    </row>
    <row r="296" spans="2:51" s="13" customFormat="1" ht="10">
      <c r="B296" s="190"/>
      <c r="C296" s="191"/>
      <c r="D296" s="192" t="s">
        <v>165</v>
      </c>
      <c r="E296" s="193" t="s">
        <v>19</v>
      </c>
      <c r="F296" s="194" t="s">
        <v>2980</v>
      </c>
      <c r="G296" s="191"/>
      <c r="H296" s="193" t="s">
        <v>19</v>
      </c>
      <c r="I296" s="195"/>
      <c r="J296" s="191"/>
      <c r="K296" s="191"/>
      <c r="L296" s="196"/>
      <c r="M296" s="197"/>
      <c r="N296" s="198"/>
      <c r="O296" s="198"/>
      <c r="P296" s="198"/>
      <c r="Q296" s="198"/>
      <c r="R296" s="198"/>
      <c r="S296" s="198"/>
      <c r="T296" s="199"/>
      <c r="AT296" s="200" t="s">
        <v>165</v>
      </c>
      <c r="AU296" s="200" t="s">
        <v>86</v>
      </c>
      <c r="AV296" s="13" t="s">
        <v>84</v>
      </c>
      <c r="AW296" s="13" t="s">
        <v>37</v>
      </c>
      <c r="AX296" s="13" t="s">
        <v>76</v>
      </c>
      <c r="AY296" s="200" t="s">
        <v>157</v>
      </c>
    </row>
    <row r="297" spans="2:51" s="14" customFormat="1" ht="10">
      <c r="B297" s="201"/>
      <c r="C297" s="202"/>
      <c r="D297" s="192" t="s">
        <v>165</v>
      </c>
      <c r="E297" s="203" t="s">
        <v>19</v>
      </c>
      <c r="F297" s="204" t="s">
        <v>3030</v>
      </c>
      <c r="G297" s="202"/>
      <c r="H297" s="205">
        <v>1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165</v>
      </c>
      <c r="AU297" s="211" t="s">
        <v>86</v>
      </c>
      <c r="AV297" s="14" t="s">
        <v>86</v>
      </c>
      <c r="AW297" s="14" t="s">
        <v>37</v>
      </c>
      <c r="AX297" s="14" t="s">
        <v>84</v>
      </c>
      <c r="AY297" s="211" t="s">
        <v>157</v>
      </c>
    </row>
    <row r="298" spans="1:65" s="2" customFormat="1" ht="14.4" customHeight="1">
      <c r="A298" s="36"/>
      <c r="B298" s="37"/>
      <c r="C298" s="176" t="s">
        <v>454</v>
      </c>
      <c r="D298" s="176" t="s">
        <v>159</v>
      </c>
      <c r="E298" s="177" t="s">
        <v>3031</v>
      </c>
      <c r="F298" s="178" t="s">
        <v>3032</v>
      </c>
      <c r="G298" s="179" t="s">
        <v>162</v>
      </c>
      <c r="H298" s="180">
        <v>1</v>
      </c>
      <c r="I298" s="181"/>
      <c r="J298" s="182">
        <f>ROUND(I298*H298,2)</f>
        <v>0</v>
      </c>
      <c r="K298" s="183"/>
      <c r="L298" s="41"/>
      <c r="M298" s="184" t="s">
        <v>19</v>
      </c>
      <c r="N298" s="185" t="s">
        <v>47</v>
      </c>
      <c r="O298" s="66"/>
      <c r="P298" s="186">
        <f>O298*H298</f>
        <v>0</v>
      </c>
      <c r="Q298" s="186">
        <v>0.03927</v>
      </c>
      <c r="R298" s="186">
        <f>Q298*H298</f>
        <v>0.03927</v>
      </c>
      <c r="S298" s="186">
        <v>0</v>
      </c>
      <c r="T298" s="187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8" t="s">
        <v>163</v>
      </c>
      <c r="AT298" s="188" t="s">
        <v>159</v>
      </c>
      <c r="AU298" s="188" t="s">
        <v>86</v>
      </c>
      <c r="AY298" s="19" t="s">
        <v>157</v>
      </c>
      <c r="BE298" s="189">
        <f>IF(N298="základní",J298,0)</f>
        <v>0</v>
      </c>
      <c r="BF298" s="189">
        <f>IF(N298="snížená",J298,0)</f>
        <v>0</v>
      </c>
      <c r="BG298" s="189">
        <f>IF(N298="zákl. přenesená",J298,0)</f>
        <v>0</v>
      </c>
      <c r="BH298" s="189">
        <f>IF(N298="sníž. přenesená",J298,0)</f>
        <v>0</v>
      </c>
      <c r="BI298" s="189">
        <f>IF(N298="nulová",J298,0)</f>
        <v>0</v>
      </c>
      <c r="BJ298" s="19" t="s">
        <v>84</v>
      </c>
      <c r="BK298" s="189">
        <f>ROUND(I298*H298,2)</f>
        <v>0</v>
      </c>
      <c r="BL298" s="19" t="s">
        <v>163</v>
      </c>
      <c r="BM298" s="188" t="s">
        <v>3033</v>
      </c>
    </row>
    <row r="299" spans="1:47" s="2" customFormat="1" ht="10">
      <c r="A299" s="36"/>
      <c r="B299" s="37"/>
      <c r="C299" s="38"/>
      <c r="D299" s="212" t="s">
        <v>178</v>
      </c>
      <c r="E299" s="38"/>
      <c r="F299" s="213" t="s">
        <v>3034</v>
      </c>
      <c r="G299" s="38"/>
      <c r="H299" s="38"/>
      <c r="I299" s="214"/>
      <c r="J299" s="38"/>
      <c r="K299" s="38"/>
      <c r="L299" s="41"/>
      <c r="M299" s="215"/>
      <c r="N299" s="216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178</v>
      </c>
      <c r="AU299" s="19" t="s">
        <v>86</v>
      </c>
    </row>
    <row r="300" spans="2:51" s="13" customFormat="1" ht="10">
      <c r="B300" s="190"/>
      <c r="C300" s="191"/>
      <c r="D300" s="192" t="s">
        <v>165</v>
      </c>
      <c r="E300" s="193" t="s">
        <v>19</v>
      </c>
      <c r="F300" s="194" t="s">
        <v>2902</v>
      </c>
      <c r="G300" s="191"/>
      <c r="H300" s="193" t="s">
        <v>19</v>
      </c>
      <c r="I300" s="195"/>
      <c r="J300" s="191"/>
      <c r="K300" s="191"/>
      <c r="L300" s="196"/>
      <c r="M300" s="197"/>
      <c r="N300" s="198"/>
      <c r="O300" s="198"/>
      <c r="P300" s="198"/>
      <c r="Q300" s="198"/>
      <c r="R300" s="198"/>
      <c r="S300" s="198"/>
      <c r="T300" s="199"/>
      <c r="AT300" s="200" t="s">
        <v>165</v>
      </c>
      <c r="AU300" s="200" t="s">
        <v>86</v>
      </c>
      <c r="AV300" s="13" t="s">
        <v>84</v>
      </c>
      <c r="AW300" s="13" t="s">
        <v>37</v>
      </c>
      <c r="AX300" s="13" t="s">
        <v>76</v>
      </c>
      <c r="AY300" s="200" t="s">
        <v>157</v>
      </c>
    </row>
    <row r="301" spans="2:51" s="13" customFormat="1" ht="10">
      <c r="B301" s="190"/>
      <c r="C301" s="191"/>
      <c r="D301" s="192" t="s">
        <v>165</v>
      </c>
      <c r="E301" s="193" t="s">
        <v>19</v>
      </c>
      <c r="F301" s="194" t="s">
        <v>2903</v>
      </c>
      <c r="G301" s="191"/>
      <c r="H301" s="193" t="s">
        <v>19</v>
      </c>
      <c r="I301" s="195"/>
      <c r="J301" s="191"/>
      <c r="K301" s="191"/>
      <c r="L301" s="196"/>
      <c r="M301" s="197"/>
      <c r="N301" s="198"/>
      <c r="O301" s="198"/>
      <c r="P301" s="198"/>
      <c r="Q301" s="198"/>
      <c r="R301" s="198"/>
      <c r="S301" s="198"/>
      <c r="T301" s="199"/>
      <c r="AT301" s="200" t="s">
        <v>165</v>
      </c>
      <c r="AU301" s="200" t="s">
        <v>86</v>
      </c>
      <c r="AV301" s="13" t="s">
        <v>84</v>
      </c>
      <c r="AW301" s="13" t="s">
        <v>37</v>
      </c>
      <c r="AX301" s="13" t="s">
        <v>76</v>
      </c>
      <c r="AY301" s="200" t="s">
        <v>157</v>
      </c>
    </row>
    <row r="302" spans="2:51" s="13" customFormat="1" ht="10">
      <c r="B302" s="190"/>
      <c r="C302" s="191"/>
      <c r="D302" s="192" t="s">
        <v>165</v>
      </c>
      <c r="E302" s="193" t="s">
        <v>19</v>
      </c>
      <c r="F302" s="194" t="s">
        <v>2904</v>
      </c>
      <c r="G302" s="191"/>
      <c r="H302" s="193" t="s">
        <v>19</v>
      </c>
      <c r="I302" s="195"/>
      <c r="J302" s="191"/>
      <c r="K302" s="191"/>
      <c r="L302" s="196"/>
      <c r="M302" s="197"/>
      <c r="N302" s="198"/>
      <c r="O302" s="198"/>
      <c r="P302" s="198"/>
      <c r="Q302" s="198"/>
      <c r="R302" s="198"/>
      <c r="S302" s="198"/>
      <c r="T302" s="199"/>
      <c r="AT302" s="200" t="s">
        <v>165</v>
      </c>
      <c r="AU302" s="200" t="s">
        <v>86</v>
      </c>
      <c r="AV302" s="13" t="s">
        <v>84</v>
      </c>
      <c r="AW302" s="13" t="s">
        <v>37</v>
      </c>
      <c r="AX302" s="13" t="s">
        <v>76</v>
      </c>
      <c r="AY302" s="200" t="s">
        <v>157</v>
      </c>
    </row>
    <row r="303" spans="2:51" s="13" customFormat="1" ht="10">
      <c r="B303" s="190"/>
      <c r="C303" s="191"/>
      <c r="D303" s="192" t="s">
        <v>165</v>
      </c>
      <c r="E303" s="193" t="s">
        <v>19</v>
      </c>
      <c r="F303" s="194" t="s">
        <v>2980</v>
      </c>
      <c r="G303" s="191"/>
      <c r="H303" s="193" t="s">
        <v>19</v>
      </c>
      <c r="I303" s="195"/>
      <c r="J303" s="191"/>
      <c r="K303" s="191"/>
      <c r="L303" s="196"/>
      <c r="M303" s="197"/>
      <c r="N303" s="198"/>
      <c r="O303" s="198"/>
      <c r="P303" s="198"/>
      <c r="Q303" s="198"/>
      <c r="R303" s="198"/>
      <c r="S303" s="198"/>
      <c r="T303" s="199"/>
      <c r="AT303" s="200" t="s">
        <v>165</v>
      </c>
      <c r="AU303" s="200" t="s">
        <v>86</v>
      </c>
      <c r="AV303" s="13" t="s">
        <v>84</v>
      </c>
      <c r="AW303" s="13" t="s">
        <v>37</v>
      </c>
      <c r="AX303" s="13" t="s">
        <v>76</v>
      </c>
      <c r="AY303" s="200" t="s">
        <v>157</v>
      </c>
    </row>
    <row r="304" spans="2:51" s="14" customFormat="1" ht="10">
      <c r="B304" s="201"/>
      <c r="C304" s="202"/>
      <c r="D304" s="192" t="s">
        <v>165</v>
      </c>
      <c r="E304" s="203" t="s">
        <v>19</v>
      </c>
      <c r="F304" s="204" t="s">
        <v>3025</v>
      </c>
      <c r="G304" s="202"/>
      <c r="H304" s="205">
        <v>1</v>
      </c>
      <c r="I304" s="206"/>
      <c r="J304" s="202"/>
      <c r="K304" s="202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165</v>
      </c>
      <c r="AU304" s="211" t="s">
        <v>86</v>
      </c>
      <c r="AV304" s="14" t="s">
        <v>86</v>
      </c>
      <c r="AW304" s="14" t="s">
        <v>37</v>
      </c>
      <c r="AX304" s="14" t="s">
        <v>84</v>
      </c>
      <c r="AY304" s="211" t="s">
        <v>157</v>
      </c>
    </row>
    <row r="305" spans="1:65" s="2" customFormat="1" ht="14.4" customHeight="1">
      <c r="A305" s="36"/>
      <c r="B305" s="37"/>
      <c r="C305" s="239" t="s">
        <v>466</v>
      </c>
      <c r="D305" s="239" t="s">
        <v>311</v>
      </c>
      <c r="E305" s="240" t="s">
        <v>3035</v>
      </c>
      <c r="F305" s="241" t="s">
        <v>3036</v>
      </c>
      <c r="G305" s="242" t="s">
        <v>162</v>
      </c>
      <c r="H305" s="243">
        <v>1</v>
      </c>
      <c r="I305" s="244"/>
      <c r="J305" s="245">
        <f>ROUND(I305*H305,2)</f>
        <v>0</v>
      </c>
      <c r="K305" s="246"/>
      <c r="L305" s="247"/>
      <c r="M305" s="248" t="s">
        <v>19</v>
      </c>
      <c r="N305" s="249" t="s">
        <v>47</v>
      </c>
      <c r="O305" s="66"/>
      <c r="P305" s="186">
        <f>O305*H305</f>
        <v>0</v>
      </c>
      <c r="Q305" s="186">
        <v>0.521</v>
      </c>
      <c r="R305" s="186">
        <f>Q305*H305</f>
        <v>0.521</v>
      </c>
      <c r="S305" s="186">
        <v>0</v>
      </c>
      <c r="T305" s="187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8" t="s">
        <v>211</v>
      </c>
      <c r="AT305" s="188" t="s">
        <v>311</v>
      </c>
      <c r="AU305" s="188" t="s">
        <v>86</v>
      </c>
      <c r="AY305" s="19" t="s">
        <v>157</v>
      </c>
      <c r="BE305" s="189">
        <f>IF(N305="základní",J305,0)</f>
        <v>0</v>
      </c>
      <c r="BF305" s="189">
        <f>IF(N305="snížená",J305,0)</f>
        <v>0</v>
      </c>
      <c r="BG305" s="189">
        <f>IF(N305="zákl. přenesená",J305,0)</f>
        <v>0</v>
      </c>
      <c r="BH305" s="189">
        <f>IF(N305="sníž. přenesená",J305,0)</f>
        <v>0</v>
      </c>
      <c r="BI305" s="189">
        <f>IF(N305="nulová",J305,0)</f>
        <v>0</v>
      </c>
      <c r="BJ305" s="19" t="s">
        <v>84</v>
      </c>
      <c r="BK305" s="189">
        <f>ROUND(I305*H305,2)</f>
        <v>0</v>
      </c>
      <c r="BL305" s="19" t="s">
        <v>163</v>
      </c>
      <c r="BM305" s="188" t="s">
        <v>3037</v>
      </c>
    </row>
    <row r="306" spans="2:51" s="13" customFormat="1" ht="10">
      <c r="B306" s="190"/>
      <c r="C306" s="191"/>
      <c r="D306" s="192" t="s">
        <v>165</v>
      </c>
      <c r="E306" s="193" t="s">
        <v>19</v>
      </c>
      <c r="F306" s="194" t="s">
        <v>2902</v>
      </c>
      <c r="G306" s="191"/>
      <c r="H306" s="193" t="s">
        <v>19</v>
      </c>
      <c r="I306" s="195"/>
      <c r="J306" s="191"/>
      <c r="K306" s="191"/>
      <c r="L306" s="196"/>
      <c r="M306" s="197"/>
      <c r="N306" s="198"/>
      <c r="O306" s="198"/>
      <c r="P306" s="198"/>
      <c r="Q306" s="198"/>
      <c r="R306" s="198"/>
      <c r="S306" s="198"/>
      <c r="T306" s="199"/>
      <c r="AT306" s="200" t="s">
        <v>165</v>
      </c>
      <c r="AU306" s="200" t="s">
        <v>86</v>
      </c>
      <c r="AV306" s="13" t="s">
        <v>84</v>
      </c>
      <c r="AW306" s="13" t="s">
        <v>37</v>
      </c>
      <c r="AX306" s="13" t="s">
        <v>76</v>
      </c>
      <c r="AY306" s="200" t="s">
        <v>157</v>
      </c>
    </row>
    <row r="307" spans="2:51" s="13" customFormat="1" ht="10">
      <c r="B307" s="190"/>
      <c r="C307" s="191"/>
      <c r="D307" s="192" t="s">
        <v>165</v>
      </c>
      <c r="E307" s="193" t="s">
        <v>19</v>
      </c>
      <c r="F307" s="194" t="s">
        <v>2903</v>
      </c>
      <c r="G307" s="191"/>
      <c r="H307" s="193" t="s">
        <v>19</v>
      </c>
      <c r="I307" s="195"/>
      <c r="J307" s="191"/>
      <c r="K307" s="191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165</v>
      </c>
      <c r="AU307" s="200" t="s">
        <v>86</v>
      </c>
      <c r="AV307" s="13" t="s">
        <v>84</v>
      </c>
      <c r="AW307" s="13" t="s">
        <v>37</v>
      </c>
      <c r="AX307" s="13" t="s">
        <v>76</v>
      </c>
      <c r="AY307" s="200" t="s">
        <v>157</v>
      </c>
    </row>
    <row r="308" spans="2:51" s="13" customFormat="1" ht="10">
      <c r="B308" s="190"/>
      <c r="C308" s="191"/>
      <c r="D308" s="192" t="s">
        <v>165</v>
      </c>
      <c r="E308" s="193" t="s">
        <v>19</v>
      </c>
      <c r="F308" s="194" t="s">
        <v>2904</v>
      </c>
      <c r="G308" s="191"/>
      <c r="H308" s="193" t="s">
        <v>19</v>
      </c>
      <c r="I308" s="195"/>
      <c r="J308" s="191"/>
      <c r="K308" s="191"/>
      <c r="L308" s="196"/>
      <c r="M308" s="197"/>
      <c r="N308" s="198"/>
      <c r="O308" s="198"/>
      <c r="P308" s="198"/>
      <c r="Q308" s="198"/>
      <c r="R308" s="198"/>
      <c r="S308" s="198"/>
      <c r="T308" s="199"/>
      <c r="AT308" s="200" t="s">
        <v>165</v>
      </c>
      <c r="AU308" s="200" t="s">
        <v>86</v>
      </c>
      <c r="AV308" s="13" t="s">
        <v>84</v>
      </c>
      <c r="AW308" s="13" t="s">
        <v>37</v>
      </c>
      <c r="AX308" s="13" t="s">
        <v>76</v>
      </c>
      <c r="AY308" s="200" t="s">
        <v>157</v>
      </c>
    </row>
    <row r="309" spans="2:51" s="13" customFormat="1" ht="10">
      <c r="B309" s="190"/>
      <c r="C309" s="191"/>
      <c r="D309" s="192" t="s">
        <v>165</v>
      </c>
      <c r="E309" s="193" t="s">
        <v>19</v>
      </c>
      <c r="F309" s="194" t="s">
        <v>2980</v>
      </c>
      <c r="G309" s="191"/>
      <c r="H309" s="193" t="s">
        <v>19</v>
      </c>
      <c r="I309" s="195"/>
      <c r="J309" s="191"/>
      <c r="K309" s="191"/>
      <c r="L309" s="196"/>
      <c r="M309" s="197"/>
      <c r="N309" s="198"/>
      <c r="O309" s="198"/>
      <c r="P309" s="198"/>
      <c r="Q309" s="198"/>
      <c r="R309" s="198"/>
      <c r="S309" s="198"/>
      <c r="T309" s="199"/>
      <c r="AT309" s="200" t="s">
        <v>165</v>
      </c>
      <c r="AU309" s="200" t="s">
        <v>86</v>
      </c>
      <c r="AV309" s="13" t="s">
        <v>84</v>
      </c>
      <c r="AW309" s="13" t="s">
        <v>37</v>
      </c>
      <c r="AX309" s="13" t="s">
        <v>76</v>
      </c>
      <c r="AY309" s="200" t="s">
        <v>157</v>
      </c>
    </row>
    <row r="310" spans="2:51" s="14" customFormat="1" ht="10">
      <c r="B310" s="201"/>
      <c r="C310" s="202"/>
      <c r="D310" s="192" t="s">
        <v>165</v>
      </c>
      <c r="E310" s="203" t="s">
        <v>19</v>
      </c>
      <c r="F310" s="204" t="s">
        <v>3038</v>
      </c>
      <c r="G310" s="202"/>
      <c r="H310" s="205">
        <v>1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165</v>
      </c>
      <c r="AU310" s="211" t="s">
        <v>86</v>
      </c>
      <c r="AV310" s="14" t="s">
        <v>86</v>
      </c>
      <c r="AW310" s="14" t="s">
        <v>37</v>
      </c>
      <c r="AX310" s="14" t="s">
        <v>84</v>
      </c>
      <c r="AY310" s="211" t="s">
        <v>157</v>
      </c>
    </row>
    <row r="311" spans="1:65" s="2" customFormat="1" ht="14.4" customHeight="1">
      <c r="A311" s="36"/>
      <c r="B311" s="37"/>
      <c r="C311" s="176" t="s">
        <v>474</v>
      </c>
      <c r="D311" s="176" t="s">
        <v>159</v>
      </c>
      <c r="E311" s="177" t="s">
        <v>1096</v>
      </c>
      <c r="F311" s="178" t="s">
        <v>1097</v>
      </c>
      <c r="G311" s="179" t="s">
        <v>162</v>
      </c>
      <c r="H311" s="180">
        <v>1</v>
      </c>
      <c r="I311" s="181"/>
      <c r="J311" s="182">
        <f>ROUND(I311*H311,2)</f>
        <v>0</v>
      </c>
      <c r="K311" s="183"/>
      <c r="L311" s="41"/>
      <c r="M311" s="184" t="s">
        <v>19</v>
      </c>
      <c r="N311" s="185" t="s">
        <v>47</v>
      </c>
      <c r="O311" s="66"/>
      <c r="P311" s="186">
        <f>O311*H311</f>
        <v>0</v>
      </c>
      <c r="Q311" s="186">
        <v>0.21734</v>
      </c>
      <c r="R311" s="186">
        <f>Q311*H311</f>
        <v>0.21734</v>
      </c>
      <c r="S311" s="186">
        <v>0</v>
      </c>
      <c r="T311" s="187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8" t="s">
        <v>163</v>
      </c>
      <c r="AT311" s="188" t="s">
        <v>159</v>
      </c>
      <c r="AU311" s="188" t="s">
        <v>86</v>
      </c>
      <c r="AY311" s="19" t="s">
        <v>157</v>
      </c>
      <c r="BE311" s="189">
        <f>IF(N311="základní",J311,0)</f>
        <v>0</v>
      </c>
      <c r="BF311" s="189">
        <f>IF(N311="snížená",J311,0)</f>
        <v>0</v>
      </c>
      <c r="BG311" s="189">
        <f>IF(N311="zákl. přenesená",J311,0)</f>
        <v>0</v>
      </c>
      <c r="BH311" s="189">
        <f>IF(N311="sníž. přenesená",J311,0)</f>
        <v>0</v>
      </c>
      <c r="BI311" s="189">
        <f>IF(N311="nulová",J311,0)</f>
        <v>0</v>
      </c>
      <c r="BJ311" s="19" t="s">
        <v>84</v>
      </c>
      <c r="BK311" s="189">
        <f>ROUND(I311*H311,2)</f>
        <v>0</v>
      </c>
      <c r="BL311" s="19" t="s">
        <v>163</v>
      </c>
      <c r="BM311" s="188" t="s">
        <v>3039</v>
      </c>
    </row>
    <row r="312" spans="1:47" s="2" customFormat="1" ht="10">
      <c r="A312" s="36"/>
      <c r="B312" s="37"/>
      <c r="C312" s="38"/>
      <c r="D312" s="212" t="s">
        <v>178</v>
      </c>
      <c r="E312" s="38"/>
      <c r="F312" s="213" t="s">
        <v>1099</v>
      </c>
      <c r="G312" s="38"/>
      <c r="H312" s="38"/>
      <c r="I312" s="214"/>
      <c r="J312" s="38"/>
      <c r="K312" s="38"/>
      <c r="L312" s="41"/>
      <c r="M312" s="215"/>
      <c r="N312" s="216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178</v>
      </c>
      <c r="AU312" s="19" t="s">
        <v>86</v>
      </c>
    </row>
    <row r="313" spans="2:51" s="13" customFormat="1" ht="10">
      <c r="B313" s="190"/>
      <c r="C313" s="191"/>
      <c r="D313" s="192" t="s">
        <v>165</v>
      </c>
      <c r="E313" s="193" t="s">
        <v>19</v>
      </c>
      <c r="F313" s="194" t="s">
        <v>2902</v>
      </c>
      <c r="G313" s="191"/>
      <c r="H313" s="193" t="s">
        <v>19</v>
      </c>
      <c r="I313" s="195"/>
      <c r="J313" s="191"/>
      <c r="K313" s="191"/>
      <c r="L313" s="196"/>
      <c r="M313" s="197"/>
      <c r="N313" s="198"/>
      <c r="O313" s="198"/>
      <c r="P313" s="198"/>
      <c r="Q313" s="198"/>
      <c r="R313" s="198"/>
      <c r="S313" s="198"/>
      <c r="T313" s="199"/>
      <c r="AT313" s="200" t="s">
        <v>165</v>
      </c>
      <c r="AU313" s="200" t="s">
        <v>86</v>
      </c>
      <c r="AV313" s="13" t="s">
        <v>84</v>
      </c>
      <c r="AW313" s="13" t="s">
        <v>37</v>
      </c>
      <c r="AX313" s="13" t="s">
        <v>76</v>
      </c>
      <c r="AY313" s="200" t="s">
        <v>157</v>
      </c>
    </row>
    <row r="314" spans="2:51" s="13" customFormat="1" ht="10">
      <c r="B314" s="190"/>
      <c r="C314" s="191"/>
      <c r="D314" s="192" t="s">
        <v>165</v>
      </c>
      <c r="E314" s="193" t="s">
        <v>19</v>
      </c>
      <c r="F314" s="194" t="s">
        <v>2903</v>
      </c>
      <c r="G314" s="191"/>
      <c r="H314" s="193" t="s">
        <v>19</v>
      </c>
      <c r="I314" s="195"/>
      <c r="J314" s="191"/>
      <c r="K314" s="191"/>
      <c r="L314" s="196"/>
      <c r="M314" s="197"/>
      <c r="N314" s="198"/>
      <c r="O314" s="198"/>
      <c r="P314" s="198"/>
      <c r="Q314" s="198"/>
      <c r="R314" s="198"/>
      <c r="S314" s="198"/>
      <c r="T314" s="199"/>
      <c r="AT314" s="200" t="s">
        <v>165</v>
      </c>
      <c r="AU314" s="200" t="s">
        <v>86</v>
      </c>
      <c r="AV314" s="13" t="s">
        <v>84</v>
      </c>
      <c r="AW314" s="13" t="s">
        <v>37</v>
      </c>
      <c r="AX314" s="13" t="s">
        <v>76</v>
      </c>
      <c r="AY314" s="200" t="s">
        <v>157</v>
      </c>
    </row>
    <row r="315" spans="2:51" s="13" customFormat="1" ht="10">
      <c r="B315" s="190"/>
      <c r="C315" s="191"/>
      <c r="D315" s="192" t="s">
        <v>165</v>
      </c>
      <c r="E315" s="193" t="s">
        <v>19</v>
      </c>
      <c r="F315" s="194" t="s">
        <v>2904</v>
      </c>
      <c r="G315" s="191"/>
      <c r="H315" s="193" t="s">
        <v>19</v>
      </c>
      <c r="I315" s="195"/>
      <c r="J315" s="191"/>
      <c r="K315" s="191"/>
      <c r="L315" s="196"/>
      <c r="M315" s="197"/>
      <c r="N315" s="198"/>
      <c r="O315" s="198"/>
      <c r="P315" s="198"/>
      <c r="Q315" s="198"/>
      <c r="R315" s="198"/>
      <c r="S315" s="198"/>
      <c r="T315" s="199"/>
      <c r="AT315" s="200" t="s">
        <v>165</v>
      </c>
      <c r="AU315" s="200" t="s">
        <v>86</v>
      </c>
      <c r="AV315" s="13" t="s">
        <v>84</v>
      </c>
      <c r="AW315" s="13" t="s">
        <v>37</v>
      </c>
      <c r="AX315" s="13" t="s">
        <v>76</v>
      </c>
      <c r="AY315" s="200" t="s">
        <v>157</v>
      </c>
    </row>
    <row r="316" spans="2:51" s="13" customFormat="1" ht="10">
      <c r="B316" s="190"/>
      <c r="C316" s="191"/>
      <c r="D316" s="192" t="s">
        <v>165</v>
      </c>
      <c r="E316" s="193" t="s">
        <v>19</v>
      </c>
      <c r="F316" s="194" t="s">
        <v>2980</v>
      </c>
      <c r="G316" s="191"/>
      <c r="H316" s="193" t="s">
        <v>19</v>
      </c>
      <c r="I316" s="195"/>
      <c r="J316" s="191"/>
      <c r="K316" s="191"/>
      <c r="L316" s="196"/>
      <c r="M316" s="197"/>
      <c r="N316" s="198"/>
      <c r="O316" s="198"/>
      <c r="P316" s="198"/>
      <c r="Q316" s="198"/>
      <c r="R316" s="198"/>
      <c r="S316" s="198"/>
      <c r="T316" s="199"/>
      <c r="AT316" s="200" t="s">
        <v>165</v>
      </c>
      <c r="AU316" s="200" t="s">
        <v>86</v>
      </c>
      <c r="AV316" s="13" t="s">
        <v>84</v>
      </c>
      <c r="AW316" s="13" t="s">
        <v>37</v>
      </c>
      <c r="AX316" s="13" t="s">
        <v>76</v>
      </c>
      <c r="AY316" s="200" t="s">
        <v>157</v>
      </c>
    </row>
    <row r="317" spans="2:51" s="13" customFormat="1" ht="10">
      <c r="B317" s="190"/>
      <c r="C317" s="191"/>
      <c r="D317" s="192" t="s">
        <v>165</v>
      </c>
      <c r="E317" s="193" t="s">
        <v>19</v>
      </c>
      <c r="F317" s="194" t="s">
        <v>3040</v>
      </c>
      <c r="G317" s="191"/>
      <c r="H317" s="193" t="s">
        <v>19</v>
      </c>
      <c r="I317" s="195"/>
      <c r="J317" s="191"/>
      <c r="K317" s="191"/>
      <c r="L317" s="196"/>
      <c r="M317" s="197"/>
      <c r="N317" s="198"/>
      <c r="O317" s="198"/>
      <c r="P317" s="198"/>
      <c r="Q317" s="198"/>
      <c r="R317" s="198"/>
      <c r="S317" s="198"/>
      <c r="T317" s="199"/>
      <c r="AT317" s="200" t="s">
        <v>165</v>
      </c>
      <c r="AU317" s="200" t="s">
        <v>86</v>
      </c>
      <c r="AV317" s="13" t="s">
        <v>84</v>
      </c>
      <c r="AW317" s="13" t="s">
        <v>37</v>
      </c>
      <c r="AX317" s="13" t="s">
        <v>76</v>
      </c>
      <c r="AY317" s="200" t="s">
        <v>157</v>
      </c>
    </row>
    <row r="318" spans="2:51" s="14" customFormat="1" ht="10">
      <c r="B318" s="201"/>
      <c r="C318" s="202"/>
      <c r="D318" s="192" t="s">
        <v>165</v>
      </c>
      <c r="E318" s="203" t="s">
        <v>19</v>
      </c>
      <c r="F318" s="204" t="s">
        <v>3041</v>
      </c>
      <c r="G318" s="202"/>
      <c r="H318" s="205">
        <v>1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165</v>
      </c>
      <c r="AU318" s="211" t="s">
        <v>86</v>
      </c>
      <c r="AV318" s="14" t="s">
        <v>86</v>
      </c>
      <c r="AW318" s="14" t="s">
        <v>37</v>
      </c>
      <c r="AX318" s="14" t="s">
        <v>84</v>
      </c>
      <c r="AY318" s="211" t="s">
        <v>157</v>
      </c>
    </row>
    <row r="319" spans="1:65" s="2" customFormat="1" ht="14.4" customHeight="1">
      <c r="A319" s="36"/>
      <c r="B319" s="37"/>
      <c r="C319" s="239" t="s">
        <v>480</v>
      </c>
      <c r="D319" s="239" t="s">
        <v>311</v>
      </c>
      <c r="E319" s="240" t="s">
        <v>3042</v>
      </c>
      <c r="F319" s="241" t="s">
        <v>3043</v>
      </c>
      <c r="G319" s="242" t="s">
        <v>162</v>
      </c>
      <c r="H319" s="243">
        <v>1</v>
      </c>
      <c r="I319" s="244"/>
      <c r="J319" s="245">
        <f>ROUND(I319*H319,2)</f>
        <v>0</v>
      </c>
      <c r="K319" s="246"/>
      <c r="L319" s="247"/>
      <c r="M319" s="248" t="s">
        <v>19</v>
      </c>
      <c r="N319" s="249" t="s">
        <v>47</v>
      </c>
      <c r="O319" s="66"/>
      <c r="P319" s="186">
        <f>O319*H319</f>
        <v>0</v>
      </c>
      <c r="Q319" s="186">
        <v>0.046</v>
      </c>
      <c r="R319" s="186">
        <f>Q319*H319</f>
        <v>0.046</v>
      </c>
      <c r="S319" s="186">
        <v>0</v>
      </c>
      <c r="T319" s="187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8" t="s">
        <v>211</v>
      </c>
      <c r="AT319" s="188" t="s">
        <v>311</v>
      </c>
      <c r="AU319" s="188" t="s">
        <v>86</v>
      </c>
      <c r="AY319" s="19" t="s">
        <v>157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19" t="s">
        <v>84</v>
      </c>
      <c r="BK319" s="189">
        <f>ROUND(I319*H319,2)</f>
        <v>0</v>
      </c>
      <c r="BL319" s="19" t="s">
        <v>163</v>
      </c>
      <c r="BM319" s="188" t="s">
        <v>3044</v>
      </c>
    </row>
    <row r="320" spans="1:47" s="2" customFormat="1" ht="10">
      <c r="A320" s="36"/>
      <c r="B320" s="37"/>
      <c r="C320" s="38"/>
      <c r="D320" s="212" t="s">
        <v>178</v>
      </c>
      <c r="E320" s="38"/>
      <c r="F320" s="213" t="s">
        <v>3045</v>
      </c>
      <c r="G320" s="38"/>
      <c r="H320" s="38"/>
      <c r="I320" s="214"/>
      <c r="J320" s="38"/>
      <c r="K320" s="38"/>
      <c r="L320" s="41"/>
      <c r="M320" s="215"/>
      <c r="N320" s="216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178</v>
      </c>
      <c r="AU320" s="19" t="s">
        <v>86</v>
      </c>
    </row>
    <row r="321" spans="2:51" s="13" customFormat="1" ht="10">
      <c r="B321" s="190"/>
      <c r="C321" s="191"/>
      <c r="D321" s="192" t="s">
        <v>165</v>
      </c>
      <c r="E321" s="193" t="s">
        <v>19</v>
      </c>
      <c r="F321" s="194" t="s">
        <v>3040</v>
      </c>
      <c r="G321" s="191"/>
      <c r="H321" s="193" t="s">
        <v>19</v>
      </c>
      <c r="I321" s="195"/>
      <c r="J321" s="191"/>
      <c r="K321" s="191"/>
      <c r="L321" s="196"/>
      <c r="M321" s="197"/>
      <c r="N321" s="198"/>
      <c r="O321" s="198"/>
      <c r="P321" s="198"/>
      <c r="Q321" s="198"/>
      <c r="R321" s="198"/>
      <c r="S321" s="198"/>
      <c r="T321" s="199"/>
      <c r="AT321" s="200" t="s">
        <v>165</v>
      </c>
      <c r="AU321" s="200" t="s">
        <v>86</v>
      </c>
      <c r="AV321" s="13" t="s">
        <v>84</v>
      </c>
      <c r="AW321" s="13" t="s">
        <v>37</v>
      </c>
      <c r="AX321" s="13" t="s">
        <v>76</v>
      </c>
      <c r="AY321" s="200" t="s">
        <v>157</v>
      </c>
    </row>
    <row r="322" spans="2:51" s="13" customFormat="1" ht="10">
      <c r="B322" s="190"/>
      <c r="C322" s="191"/>
      <c r="D322" s="192" t="s">
        <v>165</v>
      </c>
      <c r="E322" s="193" t="s">
        <v>19</v>
      </c>
      <c r="F322" s="194" t="s">
        <v>2903</v>
      </c>
      <c r="G322" s="191"/>
      <c r="H322" s="193" t="s">
        <v>19</v>
      </c>
      <c r="I322" s="195"/>
      <c r="J322" s="191"/>
      <c r="K322" s="191"/>
      <c r="L322" s="196"/>
      <c r="M322" s="197"/>
      <c r="N322" s="198"/>
      <c r="O322" s="198"/>
      <c r="P322" s="198"/>
      <c r="Q322" s="198"/>
      <c r="R322" s="198"/>
      <c r="S322" s="198"/>
      <c r="T322" s="199"/>
      <c r="AT322" s="200" t="s">
        <v>165</v>
      </c>
      <c r="AU322" s="200" t="s">
        <v>86</v>
      </c>
      <c r="AV322" s="13" t="s">
        <v>84</v>
      </c>
      <c r="AW322" s="13" t="s">
        <v>37</v>
      </c>
      <c r="AX322" s="13" t="s">
        <v>76</v>
      </c>
      <c r="AY322" s="200" t="s">
        <v>157</v>
      </c>
    </row>
    <row r="323" spans="2:51" s="13" customFormat="1" ht="10">
      <c r="B323" s="190"/>
      <c r="C323" s="191"/>
      <c r="D323" s="192" t="s">
        <v>165</v>
      </c>
      <c r="E323" s="193" t="s">
        <v>19</v>
      </c>
      <c r="F323" s="194" t="s">
        <v>2904</v>
      </c>
      <c r="G323" s="191"/>
      <c r="H323" s="193" t="s">
        <v>19</v>
      </c>
      <c r="I323" s="195"/>
      <c r="J323" s="191"/>
      <c r="K323" s="191"/>
      <c r="L323" s="196"/>
      <c r="M323" s="197"/>
      <c r="N323" s="198"/>
      <c r="O323" s="198"/>
      <c r="P323" s="198"/>
      <c r="Q323" s="198"/>
      <c r="R323" s="198"/>
      <c r="S323" s="198"/>
      <c r="T323" s="199"/>
      <c r="AT323" s="200" t="s">
        <v>165</v>
      </c>
      <c r="AU323" s="200" t="s">
        <v>86</v>
      </c>
      <c r="AV323" s="13" t="s">
        <v>84</v>
      </c>
      <c r="AW323" s="13" t="s">
        <v>37</v>
      </c>
      <c r="AX323" s="13" t="s">
        <v>76</v>
      </c>
      <c r="AY323" s="200" t="s">
        <v>157</v>
      </c>
    </row>
    <row r="324" spans="2:51" s="13" customFormat="1" ht="10">
      <c r="B324" s="190"/>
      <c r="C324" s="191"/>
      <c r="D324" s="192" t="s">
        <v>165</v>
      </c>
      <c r="E324" s="193" t="s">
        <v>19</v>
      </c>
      <c r="F324" s="194" t="s">
        <v>2980</v>
      </c>
      <c r="G324" s="191"/>
      <c r="H324" s="193" t="s">
        <v>19</v>
      </c>
      <c r="I324" s="195"/>
      <c r="J324" s="191"/>
      <c r="K324" s="191"/>
      <c r="L324" s="196"/>
      <c r="M324" s="197"/>
      <c r="N324" s="198"/>
      <c r="O324" s="198"/>
      <c r="P324" s="198"/>
      <c r="Q324" s="198"/>
      <c r="R324" s="198"/>
      <c r="S324" s="198"/>
      <c r="T324" s="199"/>
      <c r="AT324" s="200" t="s">
        <v>165</v>
      </c>
      <c r="AU324" s="200" t="s">
        <v>86</v>
      </c>
      <c r="AV324" s="13" t="s">
        <v>84</v>
      </c>
      <c r="AW324" s="13" t="s">
        <v>37</v>
      </c>
      <c r="AX324" s="13" t="s">
        <v>76</v>
      </c>
      <c r="AY324" s="200" t="s">
        <v>157</v>
      </c>
    </row>
    <row r="325" spans="2:51" s="13" customFormat="1" ht="10">
      <c r="B325" s="190"/>
      <c r="C325" s="191"/>
      <c r="D325" s="192" t="s">
        <v>165</v>
      </c>
      <c r="E325" s="193" t="s">
        <v>19</v>
      </c>
      <c r="F325" s="194" t="s">
        <v>3040</v>
      </c>
      <c r="G325" s="191"/>
      <c r="H325" s="193" t="s">
        <v>19</v>
      </c>
      <c r="I325" s="195"/>
      <c r="J325" s="191"/>
      <c r="K325" s="191"/>
      <c r="L325" s="196"/>
      <c r="M325" s="197"/>
      <c r="N325" s="198"/>
      <c r="O325" s="198"/>
      <c r="P325" s="198"/>
      <c r="Q325" s="198"/>
      <c r="R325" s="198"/>
      <c r="S325" s="198"/>
      <c r="T325" s="199"/>
      <c r="AT325" s="200" t="s">
        <v>165</v>
      </c>
      <c r="AU325" s="200" t="s">
        <v>86</v>
      </c>
      <c r="AV325" s="13" t="s">
        <v>84</v>
      </c>
      <c r="AW325" s="13" t="s">
        <v>37</v>
      </c>
      <c r="AX325" s="13" t="s">
        <v>76</v>
      </c>
      <c r="AY325" s="200" t="s">
        <v>157</v>
      </c>
    </row>
    <row r="326" spans="2:51" s="13" customFormat="1" ht="10">
      <c r="B326" s="190"/>
      <c r="C326" s="191"/>
      <c r="D326" s="192" t="s">
        <v>165</v>
      </c>
      <c r="E326" s="193" t="s">
        <v>19</v>
      </c>
      <c r="F326" s="194" t="s">
        <v>3046</v>
      </c>
      <c r="G326" s="191"/>
      <c r="H326" s="193" t="s">
        <v>19</v>
      </c>
      <c r="I326" s="195"/>
      <c r="J326" s="191"/>
      <c r="K326" s="191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165</v>
      </c>
      <c r="AU326" s="200" t="s">
        <v>86</v>
      </c>
      <c r="AV326" s="13" t="s">
        <v>84</v>
      </c>
      <c r="AW326" s="13" t="s">
        <v>37</v>
      </c>
      <c r="AX326" s="13" t="s">
        <v>76</v>
      </c>
      <c r="AY326" s="200" t="s">
        <v>157</v>
      </c>
    </row>
    <row r="327" spans="2:51" s="14" customFormat="1" ht="10">
      <c r="B327" s="201"/>
      <c r="C327" s="202"/>
      <c r="D327" s="192" t="s">
        <v>165</v>
      </c>
      <c r="E327" s="203" t="s">
        <v>19</v>
      </c>
      <c r="F327" s="204" t="s">
        <v>1105</v>
      </c>
      <c r="G327" s="202"/>
      <c r="H327" s="205">
        <v>1</v>
      </c>
      <c r="I327" s="206"/>
      <c r="J327" s="202"/>
      <c r="K327" s="202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165</v>
      </c>
      <c r="AU327" s="211" t="s">
        <v>86</v>
      </c>
      <c r="AV327" s="14" t="s">
        <v>86</v>
      </c>
      <c r="AW327" s="14" t="s">
        <v>37</v>
      </c>
      <c r="AX327" s="14" t="s">
        <v>84</v>
      </c>
      <c r="AY327" s="211" t="s">
        <v>157</v>
      </c>
    </row>
    <row r="328" spans="1:65" s="2" customFormat="1" ht="14.4" customHeight="1">
      <c r="A328" s="36"/>
      <c r="B328" s="37"/>
      <c r="C328" s="176" t="s">
        <v>490</v>
      </c>
      <c r="D328" s="176" t="s">
        <v>159</v>
      </c>
      <c r="E328" s="177" t="s">
        <v>3047</v>
      </c>
      <c r="F328" s="178" t="s">
        <v>3048</v>
      </c>
      <c r="G328" s="179" t="s">
        <v>162</v>
      </c>
      <c r="H328" s="180">
        <v>1</v>
      </c>
      <c r="I328" s="181"/>
      <c r="J328" s="182">
        <f>ROUND(I328*H328,2)</f>
        <v>0</v>
      </c>
      <c r="K328" s="183"/>
      <c r="L328" s="41"/>
      <c r="M328" s="184" t="s">
        <v>19</v>
      </c>
      <c r="N328" s="185" t="s">
        <v>47</v>
      </c>
      <c r="O328" s="66"/>
      <c r="P328" s="186">
        <f>O328*H328</f>
        <v>0</v>
      </c>
      <c r="Q328" s="186">
        <v>0.38864</v>
      </c>
      <c r="R328" s="186">
        <f>Q328*H328</f>
        <v>0.38864</v>
      </c>
      <c r="S328" s="186">
        <v>0</v>
      </c>
      <c r="T328" s="187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8" t="s">
        <v>163</v>
      </c>
      <c r="AT328" s="188" t="s">
        <v>159</v>
      </c>
      <c r="AU328" s="188" t="s">
        <v>86</v>
      </c>
      <c r="AY328" s="19" t="s">
        <v>157</v>
      </c>
      <c r="BE328" s="189">
        <f>IF(N328="základní",J328,0)</f>
        <v>0</v>
      </c>
      <c r="BF328" s="189">
        <f>IF(N328="snížená",J328,0)</f>
        <v>0</v>
      </c>
      <c r="BG328" s="189">
        <f>IF(N328="zákl. přenesená",J328,0)</f>
        <v>0</v>
      </c>
      <c r="BH328" s="189">
        <f>IF(N328="sníž. přenesená",J328,0)</f>
        <v>0</v>
      </c>
      <c r="BI328" s="189">
        <f>IF(N328="nulová",J328,0)</f>
        <v>0</v>
      </c>
      <c r="BJ328" s="19" t="s">
        <v>84</v>
      </c>
      <c r="BK328" s="189">
        <f>ROUND(I328*H328,2)</f>
        <v>0</v>
      </c>
      <c r="BL328" s="19" t="s">
        <v>163</v>
      </c>
      <c r="BM328" s="188" t="s">
        <v>3049</v>
      </c>
    </row>
    <row r="329" spans="2:51" s="13" customFormat="1" ht="10">
      <c r="B329" s="190"/>
      <c r="C329" s="191"/>
      <c r="D329" s="192" t="s">
        <v>165</v>
      </c>
      <c r="E329" s="193" t="s">
        <v>19</v>
      </c>
      <c r="F329" s="194" t="s">
        <v>2902</v>
      </c>
      <c r="G329" s="191"/>
      <c r="H329" s="193" t="s">
        <v>19</v>
      </c>
      <c r="I329" s="195"/>
      <c r="J329" s="191"/>
      <c r="K329" s="191"/>
      <c r="L329" s="196"/>
      <c r="M329" s="197"/>
      <c r="N329" s="198"/>
      <c r="O329" s="198"/>
      <c r="P329" s="198"/>
      <c r="Q329" s="198"/>
      <c r="R329" s="198"/>
      <c r="S329" s="198"/>
      <c r="T329" s="199"/>
      <c r="AT329" s="200" t="s">
        <v>165</v>
      </c>
      <c r="AU329" s="200" t="s">
        <v>86</v>
      </c>
      <c r="AV329" s="13" t="s">
        <v>84</v>
      </c>
      <c r="AW329" s="13" t="s">
        <v>37</v>
      </c>
      <c r="AX329" s="13" t="s">
        <v>76</v>
      </c>
      <c r="AY329" s="200" t="s">
        <v>157</v>
      </c>
    </row>
    <row r="330" spans="2:51" s="13" customFormat="1" ht="10">
      <c r="B330" s="190"/>
      <c r="C330" s="191"/>
      <c r="D330" s="192" t="s">
        <v>165</v>
      </c>
      <c r="E330" s="193" t="s">
        <v>19</v>
      </c>
      <c r="F330" s="194" t="s">
        <v>2903</v>
      </c>
      <c r="G330" s="191"/>
      <c r="H330" s="193" t="s">
        <v>19</v>
      </c>
      <c r="I330" s="195"/>
      <c r="J330" s="191"/>
      <c r="K330" s="191"/>
      <c r="L330" s="196"/>
      <c r="M330" s="197"/>
      <c r="N330" s="198"/>
      <c r="O330" s="198"/>
      <c r="P330" s="198"/>
      <c r="Q330" s="198"/>
      <c r="R330" s="198"/>
      <c r="S330" s="198"/>
      <c r="T330" s="199"/>
      <c r="AT330" s="200" t="s">
        <v>165</v>
      </c>
      <c r="AU330" s="200" t="s">
        <v>86</v>
      </c>
      <c r="AV330" s="13" t="s">
        <v>84</v>
      </c>
      <c r="AW330" s="13" t="s">
        <v>37</v>
      </c>
      <c r="AX330" s="13" t="s">
        <v>76</v>
      </c>
      <c r="AY330" s="200" t="s">
        <v>157</v>
      </c>
    </row>
    <row r="331" spans="2:51" s="13" customFormat="1" ht="10">
      <c r="B331" s="190"/>
      <c r="C331" s="191"/>
      <c r="D331" s="192" t="s">
        <v>165</v>
      </c>
      <c r="E331" s="193" t="s">
        <v>19</v>
      </c>
      <c r="F331" s="194" t="s">
        <v>2904</v>
      </c>
      <c r="G331" s="191"/>
      <c r="H331" s="193" t="s">
        <v>19</v>
      </c>
      <c r="I331" s="195"/>
      <c r="J331" s="191"/>
      <c r="K331" s="191"/>
      <c r="L331" s="196"/>
      <c r="M331" s="197"/>
      <c r="N331" s="198"/>
      <c r="O331" s="198"/>
      <c r="P331" s="198"/>
      <c r="Q331" s="198"/>
      <c r="R331" s="198"/>
      <c r="S331" s="198"/>
      <c r="T331" s="199"/>
      <c r="AT331" s="200" t="s">
        <v>165</v>
      </c>
      <c r="AU331" s="200" t="s">
        <v>86</v>
      </c>
      <c r="AV331" s="13" t="s">
        <v>84</v>
      </c>
      <c r="AW331" s="13" t="s">
        <v>37</v>
      </c>
      <c r="AX331" s="13" t="s">
        <v>76</v>
      </c>
      <c r="AY331" s="200" t="s">
        <v>157</v>
      </c>
    </row>
    <row r="332" spans="2:51" s="13" customFormat="1" ht="10">
      <c r="B332" s="190"/>
      <c r="C332" s="191"/>
      <c r="D332" s="192" t="s">
        <v>165</v>
      </c>
      <c r="E332" s="193" t="s">
        <v>19</v>
      </c>
      <c r="F332" s="194" t="s">
        <v>2980</v>
      </c>
      <c r="G332" s="191"/>
      <c r="H332" s="193" t="s">
        <v>19</v>
      </c>
      <c r="I332" s="195"/>
      <c r="J332" s="191"/>
      <c r="K332" s="191"/>
      <c r="L332" s="196"/>
      <c r="M332" s="197"/>
      <c r="N332" s="198"/>
      <c r="O332" s="198"/>
      <c r="P332" s="198"/>
      <c r="Q332" s="198"/>
      <c r="R332" s="198"/>
      <c r="S332" s="198"/>
      <c r="T332" s="199"/>
      <c r="AT332" s="200" t="s">
        <v>165</v>
      </c>
      <c r="AU332" s="200" t="s">
        <v>86</v>
      </c>
      <c r="AV332" s="13" t="s">
        <v>84</v>
      </c>
      <c r="AW332" s="13" t="s">
        <v>37</v>
      </c>
      <c r="AX332" s="13" t="s">
        <v>76</v>
      </c>
      <c r="AY332" s="200" t="s">
        <v>157</v>
      </c>
    </row>
    <row r="333" spans="2:51" s="14" customFormat="1" ht="10">
      <c r="B333" s="201"/>
      <c r="C333" s="202"/>
      <c r="D333" s="192" t="s">
        <v>165</v>
      </c>
      <c r="E333" s="203" t="s">
        <v>19</v>
      </c>
      <c r="F333" s="204" t="s">
        <v>84</v>
      </c>
      <c r="G333" s="202"/>
      <c r="H333" s="205">
        <v>1</v>
      </c>
      <c r="I333" s="206"/>
      <c r="J333" s="202"/>
      <c r="K333" s="202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165</v>
      </c>
      <c r="AU333" s="211" t="s">
        <v>86</v>
      </c>
      <c r="AV333" s="14" t="s">
        <v>86</v>
      </c>
      <c r="AW333" s="14" t="s">
        <v>37</v>
      </c>
      <c r="AX333" s="14" t="s">
        <v>84</v>
      </c>
      <c r="AY333" s="211" t="s">
        <v>157</v>
      </c>
    </row>
    <row r="334" spans="1:65" s="2" customFormat="1" ht="14.4" customHeight="1">
      <c r="A334" s="36"/>
      <c r="B334" s="37"/>
      <c r="C334" s="176" t="s">
        <v>497</v>
      </c>
      <c r="D334" s="176" t="s">
        <v>159</v>
      </c>
      <c r="E334" s="177" t="s">
        <v>3050</v>
      </c>
      <c r="F334" s="178" t="s">
        <v>3051</v>
      </c>
      <c r="G334" s="179" t="s">
        <v>224</v>
      </c>
      <c r="H334" s="180">
        <v>8.5</v>
      </c>
      <c r="I334" s="181"/>
      <c r="J334" s="182">
        <f>ROUND(I334*H334,2)</f>
        <v>0</v>
      </c>
      <c r="K334" s="183"/>
      <c r="L334" s="41"/>
      <c r="M334" s="184" t="s">
        <v>19</v>
      </c>
      <c r="N334" s="185" t="s">
        <v>47</v>
      </c>
      <c r="O334" s="66"/>
      <c r="P334" s="186">
        <f>O334*H334</f>
        <v>0</v>
      </c>
      <c r="Q334" s="186">
        <v>0.0002</v>
      </c>
      <c r="R334" s="186">
        <f>Q334*H334</f>
        <v>0.0017000000000000001</v>
      </c>
      <c r="S334" s="186">
        <v>0</v>
      </c>
      <c r="T334" s="187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8" t="s">
        <v>163</v>
      </c>
      <c r="AT334" s="188" t="s">
        <v>159</v>
      </c>
      <c r="AU334" s="188" t="s">
        <v>86</v>
      </c>
      <c r="AY334" s="19" t="s">
        <v>157</v>
      </c>
      <c r="BE334" s="189">
        <f>IF(N334="základní",J334,0)</f>
        <v>0</v>
      </c>
      <c r="BF334" s="189">
        <f>IF(N334="snížená",J334,0)</f>
        <v>0</v>
      </c>
      <c r="BG334" s="189">
        <f>IF(N334="zákl. přenesená",J334,0)</f>
        <v>0</v>
      </c>
      <c r="BH334" s="189">
        <f>IF(N334="sníž. přenesená",J334,0)</f>
        <v>0</v>
      </c>
      <c r="BI334" s="189">
        <f>IF(N334="nulová",J334,0)</f>
        <v>0</v>
      </c>
      <c r="BJ334" s="19" t="s">
        <v>84</v>
      </c>
      <c r="BK334" s="189">
        <f>ROUND(I334*H334,2)</f>
        <v>0</v>
      </c>
      <c r="BL334" s="19" t="s">
        <v>163</v>
      </c>
      <c r="BM334" s="188" t="s">
        <v>3052</v>
      </c>
    </row>
    <row r="335" spans="1:47" s="2" customFormat="1" ht="10">
      <c r="A335" s="36"/>
      <c r="B335" s="37"/>
      <c r="C335" s="38"/>
      <c r="D335" s="212" t="s">
        <v>178</v>
      </c>
      <c r="E335" s="38"/>
      <c r="F335" s="213" t="s">
        <v>3053</v>
      </c>
      <c r="G335" s="38"/>
      <c r="H335" s="38"/>
      <c r="I335" s="214"/>
      <c r="J335" s="38"/>
      <c r="K335" s="38"/>
      <c r="L335" s="41"/>
      <c r="M335" s="215"/>
      <c r="N335" s="216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178</v>
      </c>
      <c r="AU335" s="19" t="s">
        <v>86</v>
      </c>
    </row>
    <row r="336" spans="2:51" s="13" customFormat="1" ht="10">
      <c r="B336" s="190"/>
      <c r="C336" s="191"/>
      <c r="D336" s="192" t="s">
        <v>165</v>
      </c>
      <c r="E336" s="193" t="s">
        <v>19</v>
      </c>
      <c r="F336" s="194" t="s">
        <v>2902</v>
      </c>
      <c r="G336" s="191"/>
      <c r="H336" s="193" t="s">
        <v>19</v>
      </c>
      <c r="I336" s="195"/>
      <c r="J336" s="191"/>
      <c r="K336" s="191"/>
      <c r="L336" s="196"/>
      <c r="M336" s="197"/>
      <c r="N336" s="198"/>
      <c r="O336" s="198"/>
      <c r="P336" s="198"/>
      <c r="Q336" s="198"/>
      <c r="R336" s="198"/>
      <c r="S336" s="198"/>
      <c r="T336" s="199"/>
      <c r="AT336" s="200" t="s">
        <v>165</v>
      </c>
      <c r="AU336" s="200" t="s">
        <v>86</v>
      </c>
      <c r="AV336" s="13" t="s">
        <v>84</v>
      </c>
      <c r="AW336" s="13" t="s">
        <v>37</v>
      </c>
      <c r="AX336" s="13" t="s">
        <v>76</v>
      </c>
      <c r="AY336" s="200" t="s">
        <v>157</v>
      </c>
    </row>
    <row r="337" spans="2:51" s="13" customFormat="1" ht="10">
      <c r="B337" s="190"/>
      <c r="C337" s="191"/>
      <c r="D337" s="192" t="s">
        <v>165</v>
      </c>
      <c r="E337" s="193" t="s">
        <v>19</v>
      </c>
      <c r="F337" s="194" t="s">
        <v>2903</v>
      </c>
      <c r="G337" s="191"/>
      <c r="H337" s="193" t="s">
        <v>19</v>
      </c>
      <c r="I337" s="195"/>
      <c r="J337" s="191"/>
      <c r="K337" s="191"/>
      <c r="L337" s="196"/>
      <c r="M337" s="197"/>
      <c r="N337" s="198"/>
      <c r="O337" s="198"/>
      <c r="P337" s="198"/>
      <c r="Q337" s="198"/>
      <c r="R337" s="198"/>
      <c r="S337" s="198"/>
      <c r="T337" s="199"/>
      <c r="AT337" s="200" t="s">
        <v>165</v>
      </c>
      <c r="AU337" s="200" t="s">
        <v>86</v>
      </c>
      <c r="AV337" s="13" t="s">
        <v>84</v>
      </c>
      <c r="AW337" s="13" t="s">
        <v>37</v>
      </c>
      <c r="AX337" s="13" t="s">
        <v>76</v>
      </c>
      <c r="AY337" s="200" t="s">
        <v>157</v>
      </c>
    </row>
    <row r="338" spans="2:51" s="13" customFormat="1" ht="10">
      <c r="B338" s="190"/>
      <c r="C338" s="191"/>
      <c r="D338" s="192" t="s">
        <v>165</v>
      </c>
      <c r="E338" s="193" t="s">
        <v>19</v>
      </c>
      <c r="F338" s="194" t="s">
        <v>2904</v>
      </c>
      <c r="G338" s="191"/>
      <c r="H338" s="193" t="s">
        <v>19</v>
      </c>
      <c r="I338" s="195"/>
      <c r="J338" s="191"/>
      <c r="K338" s="191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165</v>
      </c>
      <c r="AU338" s="200" t="s">
        <v>86</v>
      </c>
      <c r="AV338" s="13" t="s">
        <v>84</v>
      </c>
      <c r="AW338" s="13" t="s">
        <v>37</v>
      </c>
      <c r="AX338" s="13" t="s">
        <v>76</v>
      </c>
      <c r="AY338" s="200" t="s">
        <v>157</v>
      </c>
    </row>
    <row r="339" spans="2:51" s="13" customFormat="1" ht="10">
      <c r="B339" s="190"/>
      <c r="C339" s="191"/>
      <c r="D339" s="192" t="s">
        <v>165</v>
      </c>
      <c r="E339" s="193" t="s">
        <v>19</v>
      </c>
      <c r="F339" s="194" t="s">
        <v>2980</v>
      </c>
      <c r="G339" s="191"/>
      <c r="H339" s="193" t="s">
        <v>19</v>
      </c>
      <c r="I339" s="195"/>
      <c r="J339" s="191"/>
      <c r="K339" s="191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165</v>
      </c>
      <c r="AU339" s="200" t="s">
        <v>86</v>
      </c>
      <c r="AV339" s="13" t="s">
        <v>84</v>
      </c>
      <c r="AW339" s="13" t="s">
        <v>37</v>
      </c>
      <c r="AX339" s="13" t="s">
        <v>76</v>
      </c>
      <c r="AY339" s="200" t="s">
        <v>157</v>
      </c>
    </row>
    <row r="340" spans="2:51" s="14" customFormat="1" ht="10">
      <c r="B340" s="201"/>
      <c r="C340" s="202"/>
      <c r="D340" s="192" t="s">
        <v>165</v>
      </c>
      <c r="E340" s="203" t="s">
        <v>19</v>
      </c>
      <c r="F340" s="204" t="s">
        <v>3054</v>
      </c>
      <c r="G340" s="202"/>
      <c r="H340" s="205">
        <v>8.5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165</v>
      </c>
      <c r="AU340" s="211" t="s">
        <v>86</v>
      </c>
      <c r="AV340" s="14" t="s">
        <v>86</v>
      </c>
      <c r="AW340" s="14" t="s">
        <v>37</v>
      </c>
      <c r="AX340" s="14" t="s">
        <v>84</v>
      </c>
      <c r="AY340" s="211" t="s">
        <v>157</v>
      </c>
    </row>
    <row r="341" spans="1:65" s="2" customFormat="1" ht="14.4" customHeight="1">
      <c r="A341" s="36"/>
      <c r="B341" s="37"/>
      <c r="C341" s="176" t="s">
        <v>510</v>
      </c>
      <c r="D341" s="176" t="s">
        <v>159</v>
      </c>
      <c r="E341" s="177" t="s">
        <v>3055</v>
      </c>
      <c r="F341" s="178" t="s">
        <v>3056</v>
      </c>
      <c r="G341" s="179" t="s">
        <v>224</v>
      </c>
      <c r="H341" s="180">
        <v>8.5</v>
      </c>
      <c r="I341" s="181"/>
      <c r="J341" s="182">
        <f>ROUND(I341*H341,2)</f>
        <v>0</v>
      </c>
      <c r="K341" s="183"/>
      <c r="L341" s="41"/>
      <c r="M341" s="184" t="s">
        <v>19</v>
      </c>
      <c r="N341" s="185" t="s">
        <v>47</v>
      </c>
      <c r="O341" s="66"/>
      <c r="P341" s="186">
        <f>O341*H341</f>
        <v>0</v>
      </c>
      <c r="Q341" s="186">
        <v>7E-05</v>
      </c>
      <c r="R341" s="186">
        <f>Q341*H341</f>
        <v>0.0005949999999999999</v>
      </c>
      <c r="S341" s="186">
        <v>0</v>
      </c>
      <c r="T341" s="187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8" t="s">
        <v>163</v>
      </c>
      <c r="AT341" s="188" t="s">
        <v>159</v>
      </c>
      <c r="AU341" s="188" t="s">
        <v>86</v>
      </c>
      <c r="AY341" s="19" t="s">
        <v>157</v>
      </c>
      <c r="BE341" s="189">
        <f>IF(N341="základní",J341,0)</f>
        <v>0</v>
      </c>
      <c r="BF341" s="189">
        <f>IF(N341="snížená",J341,0)</f>
        <v>0</v>
      </c>
      <c r="BG341" s="189">
        <f>IF(N341="zákl. přenesená",J341,0)</f>
        <v>0</v>
      </c>
      <c r="BH341" s="189">
        <f>IF(N341="sníž. přenesená",J341,0)</f>
        <v>0</v>
      </c>
      <c r="BI341" s="189">
        <f>IF(N341="nulová",J341,0)</f>
        <v>0</v>
      </c>
      <c r="BJ341" s="19" t="s">
        <v>84</v>
      </c>
      <c r="BK341" s="189">
        <f>ROUND(I341*H341,2)</f>
        <v>0</v>
      </c>
      <c r="BL341" s="19" t="s">
        <v>163</v>
      </c>
      <c r="BM341" s="188" t="s">
        <v>3057</v>
      </c>
    </row>
    <row r="342" spans="1:47" s="2" customFormat="1" ht="10">
      <c r="A342" s="36"/>
      <c r="B342" s="37"/>
      <c r="C342" s="38"/>
      <c r="D342" s="212" t="s">
        <v>178</v>
      </c>
      <c r="E342" s="38"/>
      <c r="F342" s="213" t="s">
        <v>3058</v>
      </c>
      <c r="G342" s="38"/>
      <c r="H342" s="38"/>
      <c r="I342" s="214"/>
      <c r="J342" s="38"/>
      <c r="K342" s="38"/>
      <c r="L342" s="41"/>
      <c r="M342" s="215"/>
      <c r="N342" s="216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178</v>
      </c>
      <c r="AU342" s="19" t="s">
        <v>86</v>
      </c>
    </row>
    <row r="343" spans="2:51" s="13" customFormat="1" ht="10">
      <c r="B343" s="190"/>
      <c r="C343" s="191"/>
      <c r="D343" s="192" t="s">
        <v>165</v>
      </c>
      <c r="E343" s="193" t="s">
        <v>19</v>
      </c>
      <c r="F343" s="194" t="s">
        <v>2902</v>
      </c>
      <c r="G343" s="191"/>
      <c r="H343" s="193" t="s">
        <v>19</v>
      </c>
      <c r="I343" s="195"/>
      <c r="J343" s="191"/>
      <c r="K343" s="191"/>
      <c r="L343" s="196"/>
      <c r="M343" s="197"/>
      <c r="N343" s="198"/>
      <c r="O343" s="198"/>
      <c r="P343" s="198"/>
      <c r="Q343" s="198"/>
      <c r="R343" s="198"/>
      <c r="S343" s="198"/>
      <c r="T343" s="199"/>
      <c r="AT343" s="200" t="s">
        <v>165</v>
      </c>
      <c r="AU343" s="200" t="s">
        <v>86</v>
      </c>
      <c r="AV343" s="13" t="s">
        <v>84</v>
      </c>
      <c r="AW343" s="13" t="s">
        <v>37</v>
      </c>
      <c r="AX343" s="13" t="s">
        <v>76</v>
      </c>
      <c r="AY343" s="200" t="s">
        <v>157</v>
      </c>
    </row>
    <row r="344" spans="2:51" s="13" customFormat="1" ht="10">
      <c r="B344" s="190"/>
      <c r="C344" s="191"/>
      <c r="D344" s="192" t="s">
        <v>165</v>
      </c>
      <c r="E344" s="193" t="s">
        <v>19</v>
      </c>
      <c r="F344" s="194" t="s">
        <v>2903</v>
      </c>
      <c r="G344" s="191"/>
      <c r="H344" s="193" t="s">
        <v>19</v>
      </c>
      <c r="I344" s="195"/>
      <c r="J344" s="191"/>
      <c r="K344" s="191"/>
      <c r="L344" s="196"/>
      <c r="M344" s="197"/>
      <c r="N344" s="198"/>
      <c r="O344" s="198"/>
      <c r="P344" s="198"/>
      <c r="Q344" s="198"/>
      <c r="R344" s="198"/>
      <c r="S344" s="198"/>
      <c r="T344" s="199"/>
      <c r="AT344" s="200" t="s">
        <v>165</v>
      </c>
      <c r="AU344" s="200" t="s">
        <v>86</v>
      </c>
      <c r="AV344" s="13" t="s">
        <v>84</v>
      </c>
      <c r="AW344" s="13" t="s">
        <v>37</v>
      </c>
      <c r="AX344" s="13" t="s">
        <v>76</v>
      </c>
      <c r="AY344" s="200" t="s">
        <v>157</v>
      </c>
    </row>
    <row r="345" spans="2:51" s="13" customFormat="1" ht="10">
      <c r="B345" s="190"/>
      <c r="C345" s="191"/>
      <c r="D345" s="192" t="s">
        <v>165</v>
      </c>
      <c r="E345" s="193" t="s">
        <v>19</v>
      </c>
      <c r="F345" s="194" t="s">
        <v>2904</v>
      </c>
      <c r="G345" s="191"/>
      <c r="H345" s="193" t="s">
        <v>19</v>
      </c>
      <c r="I345" s="195"/>
      <c r="J345" s="191"/>
      <c r="K345" s="191"/>
      <c r="L345" s="196"/>
      <c r="M345" s="197"/>
      <c r="N345" s="198"/>
      <c r="O345" s="198"/>
      <c r="P345" s="198"/>
      <c r="Q345" s="198"/>
      <c r="R345" s="198"/>
      <c r="S345" s="198"/>
      <c r="T345" s="199"/>
      <c r="AT345" s="200" t="s">
        <v>165</v>
      </c>
      <c r="AU345" s="200" t="s">
        <v>86</v>
      </c>
      <c r="AV345" s="13" t="s">
        <v>84</v>
      </c>
      <c r="AW345" s="13" t="s">
        <v>37</v>
      </c>
      <c r="AX345" s="13" t="s">
        <v>76</v>
      </c>
      <c r="AY345" s="200" t="s">
        <v>157</v>
      </c>
    </row>
    <row r="346" spans="2:51" s="13" customFormat="1" ht="10">
      <c r="B346" s="190"/>
      <c r="C346" s="191"/>
      <c r="D346" s="192" t="s">
        <v>165</v>
      </c>
      <c r="E346" s="193" t="s">
        <v>19</v>
      </c>
      <c r="F346" s="194" t="s">
        <v>2980</v>
      </c>
      <c r="G346" s="191"/>
      <c r="H346" s="193" t="s">
        <v>19</v>
      </c>
      <c r="I346" s="195"/>
      <c r="J346" s="191"/>
      <c r="K346" s="191"/>
      <c r="L346" s="196"/>
      <c r="M346" s="197"/>
      <c r="N346" s="198"/>
      <c r="O346" s="198"/>
      <c r="P346" s="198"/>
      <c r="Q346" s="198"/>
      <c r="R346" s="198"/>
      <c r="S346" s="198"/>
      <c r="T346" s="199"/>
      <c r="AT346" s="200" t="s">
        <v>165</v>
      </c>
      <c r="AU346" s="200" t="s">
        <v>86</v>
      </c>
      <c r="AV346" s="13" t="s">
        <v>84</v>
      </c>
      <c r="AW346" s="13" t="s">
        <v>37</v>
      </c>
      <c r="AX346" s="13" t="s">
        <v>76</v>
      </c>
      <c r="AY346" s="200" t="s">
        <v>157</v>
      </c>
    </row>
    <row r="347" spans="2:51" s="14" customFormat="1" ht="10">
      <c r="B347" s="201"/>
      <c r="C347" s="202"/>
      <c r="D347" s="192" t="s">
        <v>165</v>
      </c>
      <c r="E347" s="203" t="s">
        <v>19</v>
      </c>
      <c r="F347" s="204" t="s">
        <v>3054</v>
      </c>
      <c r="G347" s="202"/>
      <c r="H347" s="205">
        <v>8.5</v>
      </c>
      <c r="I347" s="206"/>
      <c r="J347" s="202"/>
      <c r="K347" s="202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165</v>
      </c>
      <c r="AU347" s="211" t="s">
        <v>86</v>
      </c>
      <c r="AV347" s="14" t="s">
        <v>86</v>
      </c>
      <c r="AW347" s="14" t="s">
        <v>37</v>
      </c>
      <c r="AX347" s="14" t="s">
        <v>84</v>
      </c>
      <c r="AY347" s="211" t="s">
        <v>157</v>
      </c>
    </row>
    <row r="348" spans="2:63" s="12" customFormat="1" ht="22.75" customHeight="1">
      <c r="B348" s="160"/>
      <c r="C348" s="161"/>
      <c r="D348" s="162" t="s">
        <v>75</v>
      </c>
      <c r="E348" s="174" t="s">
        <v>221</v>
      </c>
      <c r="F348" s="174" t="s">
        <v>1106</v>
      </c>
      <c r="G348" s="161"/>
      <c r="H348" s="161"/>
      <c r="I348" s="164"/>
      <c r="J348" s="175">
        <f>BK348</f>
        <v>0</v>
      </c>
      <c r="K348" s="161"/>
      <c r="L348" s="166"/>
      <c r="M348" s="167"/>
      <c r="N348" s="168"/>
      <c r="O348" s="168"/>
      <c r="P348" s="169">
        <f>SUM(P349:P356)</f>
        <v>0</v>
      </c>
      <c r="Q348" s="168"/>
      <c r="R348" s="169">
        <f>SUM(R349:R356)</f>
        <v>0</v>
      </c>
      <c r="S348" s="168"/>
      <c r="T348" s="170">
        <f>SUM(T349:T356)</f>
        <v>0</v>
      </c>
      <c r="AR348" s="171" t="s">
        <v>84</v>
      </c>
      <c r="AT348" s="172" t="s">
        <v>75</v>
      </c>
      <c r="AU348" s="172" t="s">
        <v>84</v>
      </c>
      <c r="AY348" s="171" t="s">
        <v>157</v>
      </c>
      <c r="BK348" s="173">
        <f>SUM(BK349:BK356)</f>
        <v>0</v>
      </c>
    </row>
    <row r="349" spans="1:65" s="2" customFormat="1" ht="14.4" customHeight="1">
      <c r="A349" s="36"/>
      <c r="B349" s="37"/>
      <c r="C349" s="176" t="s">
        <v>516</v>
      </c>
      <c r="D349" s="176" t="s">
        <v>159</v>
      </c>
      <c r="E349" s="177" t="s">
        <v>3059</v>
      </c>
      <c r="F349" s="178" t="s">
        <v>3060</v>
      </c>
      <c r="G349" s="179" t="s">
        <v>224</v>
      </c>
      <c r="H349" s="180">
        <v>4.2</v>
      </c>
      <c r="I349" s="181"/>
      <c r="J349" s="182">
        <f>ROUND(I349*H349,2)</f>
        <v>0</v>
      </c>
      <c r="K349" s="183"/>
      <c r="L349" s="41"/>
      <c r="M349" s="184" t="s">
        <v>19</v>
      </c>
      <c r="N349" s="185" t="s">
        <v>47</v>
      </c>
      <c r="O349" s="66"/>
      <c r="P349" s="186">
        <f>O349*H349</f>
        <v>0</v>
      </c>
      <c r="Q349" s="186">
        <v>0</v>
      </c>
      <c r="R349" s="186">
        <f>Q349*H349</f>
        <v>0</v>
      </c>
      <c r="S349" s="186">
        <v>0</v>
      </c>
      <c r="T349" s="187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8" t="s">
        <v>163</v>
      </c>
      <c r="AT349" s="188" t="s">
        <v>159</v>
      </c>
      <c r="AU349" s="188" t="s">
        <v>86</v>
      </c>
      <c r="AY349" s="19" t="s">
        <v>157</v>
      </c>
      <c r="BE349" s="189">
        <f>IF(N349="základní",J349,0)</f>
        <v>0</v>
      </c>
      <c r="BF349" s="189">
        <f>IF(N349="snížená",J349,0)</f>
        <v>0</v>
      </c>
      <c r="BG349" s="189">
        <f>IF(N349="zákl. přenesená",J349,0)</f>
        <v>0</v>
      </c>
      <c r="BH349" s="189">
        <f>IF(N349="sníž. přenesená",J349,0)</f>
        <v>0</v>
      </c>
      <c r="BI349" s="189">
        <f>IF(N349="nulová",J349,0)</f>
        <v>0</v>
      </c>
      <c r="BJ349" s="19" t="s">
        <v>84</v>
      </c>
      <c r="BK349" s="189">
        <f>ROUND(I349*H349,2)</f>
        <v>0</v>
      </c>
      <c r="BL349" s="19" t="s">
        <v>163</v>
      </c>
      <c r="BM349" s="188" t="s">
        <v>3061</v>
      </c>
    </row>
    <row r="350" spans="2:51" s="13" customFormat="1" ht="10">
      <c r="B350" s="190"/>
      <c r="C350" s="191"/>
      <c r="D350" s="192" t="s">
        <v>165</v>
      </c>
      <c r="E350" s="193" t="s">
        <v>19</v>
      </c>
      <c r="F350" s="194" t="s">
        <v>2902</v>
      </c>
      <c r="G350" s="191"/>
      <c r="H350" s="193" t="s">
        <v>19</v>
      </c>
      <c r="I350" s="195"/>
      <c r="J350" s="191"/>
      <c r="K350" s="191"/>
      <c r="L350" s="196"/>
      <c r="M350" s="197"/>
      <c r="N350" s="198"/>
      <c r="O350" s="198"/>
      <c r="P350" s="198"/>
      <c r="Q350" s="198"/>
      <c r="R350" s="198"/>
      <c r="S350" s="198"/>
      <c r="T350" s="199"/>
      <c r="AT350" s="200" t="s">
        <v>165</v>
      </c>
      <c r="AU350" s="200" t="s">
        <v>86</v>
      </c>
      <c r="AV350" s="13" t="s">
        <v>84</v>
      </c>
      <c r="AW350" s="13" t="s">
        <v>37</v>
      </c>
      <c r="AX350" s="13" t="s">
        <v>76</v>
      </c>
      <c r="AY350" s="200" t="s">
        <v>157</v>
      </c>
    </row>
    <row r="351" spans="2:51" s="13" customFormat="1" ht="10">
      <c r="B351" s="190"/>
      <c r="C351" s="191"/>
      <c r="D351" s="192" t="s">
        <v>165</v>
      </c>
      <c r="E351" s="193" t="s">
        <v>19</v>
      </c>
      <c r="F351" s="194" t="s">
        <v>2903</v>
      </c>
      <c r="G351" s="191"/>
      <c r="H351" s="193" t="s">
        <v>19</v>
      </c>
      <c r="I351" s="195"/>
      <c r="J351" s="191"/>
      <c r="K351" s="191"/>
      <c r="L351" s="196"/>
      <c r="M351" s="197"/>
      <c r="N351" s="198"/>
      <c r="O351" s="198"/>
      <c r="P351" s="198"/>
      <c r="Q351" s="198"/>
      <c r="R351" s="198"/>
      <c r="S351" s="198"/>
      <c r="T351" s="199"/>
      <c r="AT351" s="200" t="s">
        <v>165</v>
      </c>
      <c r="AU351" s="200" t="s">
        <v>86</v>
      </c>
      <c r="AV351" s="13" t="s">
        <v>84</v>
      </c>
      <c r="AW351" s="13" t="s">
        <v>37</v>
      </c>
      <c r="AX351" s="13" t="s">
        <v>76</v>
      </c>
      <c r="AY351" s="200" t="s">
        <v>157</v>
      </c>
    </row>
    <row r="352" spans="2:51" s="13" customFormat="1" ht="10">
      <c r="B352" s="190"/>
      <c r="C352" s="191"/>
      <c r="D352" s="192" t="s">
        <v>165</v>
      </c>
      <c r="E352" s="193" t="s">
        <v>19</v>
      </c>
      <c r="F352" s="194" t="s">
        <v>2904</v>
      </c>
      <c r="G352" s="191"/>
      <c r="H352" s="193" t="s">
        <v>19</v>
      </c>
      <c r="I352" s="195"/>
      <c r="J352" s="191"/>
      <c r="K352" s="191"/>
      <c r="L352" s="196"/>
      <c r="M352" s="197"/>
      <c r="N352" s="198"/>
      <c r="O352" s="198"/>
      <c r="P352" s="198"/>
      <c r="Q352" s="198"/>
      <c r="R352" s="198"/>
      <c r="S352" s="198"/>
      <c r="T352" s="199"/>
      <c r="AT352" s="200" t="s">
        <v>165</v>
      </c>
      <c r="AU352" s="200" t="s">
        <v>86</v>
      </c>
      <c r="AV352" s="13" t="s">
        <v>84</v>
      </c>
      <c r="AW352" s="13" t="s">
        <v>37</v>
      </c>
      <c r="AX352" s="13" t="s">
        <v>76</v>
      </c>
      <c r="AY352" s="200" t="s">
        <v>157</v>
      </c>
    </row>
    <row r="353" spans="2:51" s="13" customFormat="1" ht="10">
      <c r="B353" s="190"/>
      <c r="C353" s="191"/>
      <c r="D353" s="192" t="s">
        <v>165</v>
      </c>
      <c r="E353" s="193" t="s">
        <v>19</v>
      </c>
      <c r="F353" s="194" t="s">
        <v>2980</v>
      </c>
      <c r="G353" s="191"/>
      <c r="H353" s="193" t="s">
        <v>19</v>
      </c>
      <c r="I353" s="195"/>
      <c r="J353" s="191"/>
      <c r="K353" s="191"/>
      <c r="L353" s="196"/>
      <c r="M353" s="197"/>
      <c r="N353" s="198"/>
      <c r="O353" s="198"/>
      <c r="P353" s="198"/>
      <c r="Q353" s="198"/>
      <c r="R353" s="198"/>
      <c r="S353" s="198"/>
      <c r="T353" s="199"/>
      <c r="AT353" s="200" t="s">
        <v>165</v>
      </c>
      <c r="AU353" s="200" t="s">
        <v>86</v>
      </c>
      <c r="AV353" s="13" t="s">
        <v>84</v>
      </c>
      <c r="AW353" s="13" t="s">
        <v>37</v>
      </c>
      <c r="AX353" s="13" t="s">
        <v>76</v>
      </c>
      <c r="AY353" s="200" t="s">
        <v>157</v>
      </c>
    </row>
    <row r="354" spans="2:51" s="13" customFormat="1" ht="10">
      <c r="B354" s="190"/>
      <c r="C354" s="191"/>
      <c r="D354" s="192" t="s">
        <v>165</v>
      </c>
      <c r="E354" s="193" t="s">
        <v>19</v>
      </c>
      <c r="F354" s="194" t="s">
        <v>3062</v>
      </c>
      <c r="G354" s="191"/>
      <c r="H354" s="193" t="s">
        <v>19</v>
      </c>
      <c r="I354" s="195"/>
      <c r="J354" s="191"/>
      <c r="K354" s="191"/>
      <c r="L354" s="196"/>
      <c r="M354" s="197"/>
      <c r="N354" s="198"/>
      <c r="O354" s="198"/>
      <c r="P354" s="198"/>
      <c r="Q354" s="198"/>
      <c r="R354" s="198"/>
      <c r="S354" s="198"/>
      <c r="T354" s="199"/>
      <c r="AT354" s="200" t="s">
        <v>165</v>
      </c>
      <c r="AU354" s="200" t="s">
        <v>86</v>
      </c>
      <c r="AV354" s="13" t="s">
        <v>84</v>
      </c>
      <c r="AW354" s="13" t="s">
        <v>37</v>
      </c>
      <c r="AX354" s="13" t="s">
        <v>76</v>
      </c>
      <c r="AY354" s="200" t="s">
        <v>157</v>
      </c>
    </row>
    <row r="355" spans="2:51" s="14" customFormat="1" ht="10">
      <c r="B355" s="201"/>
      <c r="C355" s="202"/>
      <c r="D355" s="192" t="s">
        <v>165</v>
      </c>
      <c r="E355" s="203" t="s">
        <v>19</v>
      </c>
      <c r="F355" s="204" t="s">
        <v>3063</v>
      </c>
      <c r="G355" s="202"/>
      <c r="H355" s="205">
        <v>4.2</v>
      </c>
      <c r="I355" s="206"/>
      <c r="J355" s="202"/>
      <c r="K355" s="202"/>
      <c r="L355" s="207"/>
      <c r="M355" s="208"/>
      <c r="N355" s="209"/>
      <c r="O355" s="209"/>
      <c r="P355" s="209"/>
      <c r="Q355" s="209"/>
      <c r="R355" s="209"/>
      <c r="S355" s="209"/>
      <c r="T355" s="210"/>
      <c r="AT355" s="211" t="s">
        <v>165</v>
      </c>
      <c r="AU355" s="211" t="s">
        <v>86</v>
      </c>
      <c r="AV355" s="14" t="s">
        <v>86</v>
      </c>
      <c r="AW355" s="14" t="s">
        <v>37</v>
      </c>
      <c r="AX355" s="14" t="s">
        <v>76</v>
      </c>
      <c r="AY355" s="211" t="s">
        <v>157</v>
      </c>
    </row>
    <row r="356" spans="2:51" s="15" customFormat="1" ht="10">
      <c r="B356" s="217"/>
      <c r="C356" s="218"/>
      <c r="D356" s="192" t="s">
        <v>165</v>
      </c>
      <c r="E356" s="219" t="s">
        <v>19</v>
      </c>
      <c r="F356" s="220" t="s">
        <v>183</v>
      </c>
      <c r="G356" s="218"/>
      <c r="H356" s="221">
        <v>4.2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165</v>
      </c>
      <c r="AU356" s="227" t="s">
        <v>86</v>
      </c>
      <c r="AV356" s="15" t="s">
        <v>163</v>
      </c>
      <c r="AW356" s="15" t="s">
        <v>37</v>
      </c>
      <c r="AX356" s="15" t="s">
        <v>84</v>
      </c>
      <c r="AY356" s="227" t="s">
        <v>157</v>
      </c>
    </row>
    <row r="357" spans="2:63" s="12" customFormat="1" ht="22.75" customHeight="1">
      <c r="B357" s="160"/>
      <c r="C357" s="161"/>
      <c r="D357" s="162" t="s">
        <v>75</v>
      </c>
      <c r="E357" s="174" t="s">
        <v>1575</v>
      </c>
      <c r="F357" s="174" t="s">
        <v>1576</v>
      </c>
      <c r="G357" s="161"/>
      <c r="H357" s="161"/>
      <c r="I357" s="164"/>
      <c r="J357" s="175">
        <f>BK357</f>
        <v>0</v>
      </c>
      <c r="K357" s="161"/>
      <c r="L357" s="166"/>
      <c r="M357" s="167"/>
      <c r="N357" s="168"/>
      <c r="O357" s="168"/>
      <c r="P357" s="169">
        <f>SUM(P358:P390)</f>
        <v>0</v>
      </c>
      <c r="Q357" s="168"/>
      <c r="R357" s="169">
        <f>SUM(R358:R390)</f>
        <v>0</v>
      </c>
      <c r="S357" s="168"/>
      <c r="T357" s="170">
        <f>SUM(T358:T390)</f>
        <v>0</v>
      </c>
      <c r="AR357" s="171" t="s">
        <v>84</v>
      </c>
      <c r="AT357" s="172" t="s">
        <v>75</v>
      </c>
      <c r="AU357" s="172" t="s">
        <v>84</v>
      </c>
      <c r="AY357" s="171" t="s">
        <v>157</v>
      </c>
      <c r="BK357" s="173">
        <f>SUM(BK358:BK390)</f>
        <v>0</v>
      </c>
    </row>
    <row r="358" spans="1:65" s="2" customFormat="1" ht="19.75" customHeight="1">
      <c r="A358" s="36"/>
      <c r="B358" s="37"/>
      <c r="C358" s="176" t="s">
        <v>528</v>
      </c>
      <c r="D358" s="176" t="s">
        <v>159</v>
      </c>
      <c r="E358" s="177" t="s">
        <v>3064</v>
      </c>
      <c r="F358" s="178" t="s">
        <v>3065</v>
      </c>
      <c r="G358" s="179" t="s">
        <v>483</v>
      </c>
      <c r="H358" s="180">
        <v>1.649</v>
      </c>
      <c r="I358" s="181"/>
      <c r="J358" s="182">
        <f>ROUND(I358*H358,2)</f>
        <v>0</v>
      </c>
      <c r="K358" s="183"/>
      <c r="L358" s="41"/>
      <c r="M358" s="184" t="s">
        <v>19</v>
      </c>
      <c r="N358" s="185" t="s">
        <v>47</v>
      </c>
      <c r="O358" s="66"/>
      <c r="P358" s="186">
        <f>O358*H358</f>
        <v>0</v>
      </c>
      <c r="Q358" s="186">
        <v>0</v>
      </c>
      <c r="R358" s="186">
        <f>Q358*H358</f>
        <v>0</v>
      </c>
      <c r="S358" s="186">
        <v>0</v>
      </c>
      <c r="T358" s="187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8" t="s">
        <v>163</v>
      </c>
      <c r="AT358" s="188" t="s">
        <v>159</v>
      </c>
      <c r="AU358" s="188" t="s">
        <v>86</v>
      </c>
      <c r="AY358" s="19" t="s">
        <v>157</v>
      </c>
      <c r="BE358" s="189">
        <f>IF(N358="základní",J358,0)</f>
        <v>0</v>
      </c>
      <c r="BF358" s="189">
        <f>IF(N358="snížená",J358,0)</f>
        <v>0</v>
      </c>
      <c r="BG358" s="189">
        <f>IF(N358="zákl. přenesená",J358,0)</f>
        <v>0</v>
      </c>
      <c r="BH358" s="189">
        <f>IF(N358="sníž. přenesená",J358,0)</f>
        <v>0</v>
      </c>
      <c r="BI358" s="189">
        <f>IF(N358="nulová",J358,0)</f>
        <v>0</v>
      </c>
      <c r="BJ358" s="19" t="s">
        <v>84</v>
      </c>
      <c r="BK358" s="189">
        <f>ROUND(I358*H358,2)</f>
        <v>0</v>
      </c>
      <c r="BL358" s="19" t="s">
        <v>163</v>
      </c>
      <c r="BM358" s="188" t="s">
        <v>3066</v>
      </c>
    </row>
    <row r="359" spans="2:51" s="13" customFormat="1" ht="10">
      <c r="B359" s="190"/>
      <c r="C359" s="191"/>
      <c r="D359" s="192" t="s">
        <v>165</v>
      </c>
      <c r="E359" s="193" t="s">
        <v>19</v>
      </c>
      <c r="F359" s="194" t="s">
        <v>2902</v>
      </c>
      <c r="G359" s="191"/>
      <c r="H359" s="193" t="s">
        <v>19</v>
      </c>
      <c r="I359" s="195"/>
      <c r="J359" s="191"/>
      <c r="K359" s="191"/>
      <c r="L359" s="196"/>
      <c r="M359" s="197"/>
      <c r="N359" s="198"/>
      <c r="O359" s="198"/>
      <c r="P359" s="198"/>
      <c r="Q359" s="198"/>
      <c r="R359" s="198"/>
      <c r="S359" s="198"/>
      <c r="T359" s="199"/>
      <c r="AT359" s="200" t="s">
        <v>165</v>
      </c>
      <c r="AU359" s="200" t="s">
        <v>86</v>
      </c>
      <c r="AV359" s="13" t="s">
        <v>84</v>
      </c>
      <c r="AW359" s="13" t="s">
        <v>37</v>
      </c>
      <c r="AX359" s="13" t="s">
        <v>76</v>
      </c>
      <c r="AY359" s="200" t="s">
        <v>157</v>
      </c>
    </row>
    <row r="360" spans="2:51" s="13" customFormat="1" ht="10">
      <c r="B360" s="190"/>
      <c r="C360" s="191"/>
      <c r="D360" s="192" t="s">
        <v>165</v>
      </c>
      <c r="E360" s="193" t="s">
        <v>19</v>
      </c>
      <c r="F360" s="194" t="s">
        <v>2903</v>
      </c>
      <c r="G360" s="191"/>
      <c r="H360" s="193" t="s">
        <v>19</v>
      </c>
      <c r="I360" s="195"/>
      <c r="J360" s="191"/>
      <c r="K360" s="191"/>
      <c r="L360" s="196"/>
      <c r="M360" s="197"/>
      <c r="N360" s="198"/>
      <c r="O360" s="198"/>
      <c r="P360" s="198"/>
      <c r="Q360" s="198"/>
      <c r="R360" s="198"/>
      <c r="S360" s="198"/>
      <c r="T360" s="199"/>
      <c r="AT360" s="200" t="s">
        <v>165</v>
      </c>
      <c r="AU360" s="200" t="s">
        <v>86</v>
      </c>
      <c r="AV360" s="13" t="s">
        <v>84</v>
      </c>
      <c r="AW360" s="13" t="s">
        <v>37</v>
      </c>
      <c r="AX360" s="13" t="s">
        <v>76</v>
      </c>
      <c r="AY360" s="200" t="s">
        <v>157</v>
      </c>
    </row>
    <row r="361" spans="2:51" s="13" customFormat="1" ht="10">
      <c r="B361" s="190"/>
      <c r="C361" s="191"/>
      <c r="D361" s="192" t="s">
        <v>165</v>
      </c>
      <c r="E361" s="193" t="s">
        <v>19</v>
      </c>
      <c r="F361" s="194" t="s">
        <v>2904</v>
      </c>
      <c r="G361" s="191"/>
      <c r="H361" s="193" t="s">
        <v>19</v>
      </c>
      <c r="I361" s="195"/>
      <c r="J361" s="191"/>
      <c r="K361" s="191"/>
      <c r="L361" s="196"/>
      <c r="M361" s="197"/>
      <c r="N361" s="198"/>
      <c r="O361" s="198"/>
      <c r="P361" s="198"/>
      <c r="Q361" s="198"/>
      <c r="R361" s="198"/>
      <c r="S361" s="198"/>
      <c r="T361" s="199"/>
      <c r="AT361" s="200" t="s">
        <v>165</v>
      </c>
      <c r="AU361" s="200" t="s">
        <v>86</v>
      </c>
      <c r="AV361" s="13" t="s">
        <v>84</v>
      </c>
      <c r="AW361" s="13" t="s">
        <v>37</v>
      </c>
      <c r="AX361" s="13" t="s">
        <v>76</v>
      </c>
      <c r="AY361" s="200" t="s">
        <v>157</v>
      </c>
    </row>
    <row r="362" spans="2:51" s="13" customFormat="1" ht="10">
      <c r="B362" s="190"/>
      <c r="C362" s="191"/>
      <c r="D362" s="192" t="s">
        <v>165</v>
      </c>
      <c r="E362" s="193" t="s">
        <v>19</v>
      </c>
      <c r="F362" s="194" t="s">
        <v>2980</v>
      </c>
      <c r="G362" s="191"/>
      <c r="H362" s="193" t="s">
        <v>19</v>
      </c>
      <c r="I362" s="195"/>
      <c r="J362" s="191"/>
      <c r="K362" s="191"/>
      <c r="L362" s="196"/>
      <c r="M362" s="197"/>
      <c r="N362" s="198"/>
      <c r="O362" s="198"/>
      <c r="P362" s="198"/>
      <c r="Q362" s="198"/>
      <c r="R362" s="198"/>
      <c r="S362" s="198"/>
      <c r="T362" s="199"/>
      <c r="AT362" s="200" t="s">
        <v>165</v>
      </c>
      <c r="AU362" s="200" t="s">
        <v>86</v>
      </c>
      <c r="AV362" s="13" t="s">
        <v>84</v>
      </c>
      <c r="AW362" s="13" t="s">
        <v>37</v>
      </c>
      <c r="AX362" s="13" t="s">
        <v>76</v>
      </c>
      <c r="AY362" s="200" t="s">
        <v>157</v>
      </c>
    </row>
    <row r="363" spans="2:51" s="13" customFormat="1" ht="10">
      <c r="B363" s="190"/>
      <c r="C363" s="191"/>
      <c r="D363" s="192" t="s">
        <v>165</v>
      </c>
      <c r="E363" s="193" t="s">
        <v>19</v>
      </c>
      <c r="F363" s="194" t="s">
        <v>3067</v>
      </c>
      <c r="G363" s="191"/>
      <c r="H363" s="193" t="s">
        <v>19</v>
      </c>
      <c r="I363" s="195"/>
      <c r="J363" s="191"/>
      <c r="K363" s="191"/>
      <c r="L363" s="196"/>
      <c r="M363" s="197"/>
      <c r="N363" s="198"/>
      <c r="O363" s="198"/>
      <c r="P363" s="198"/>
      <c r="Q363" s="198"/>
      <c r="R363" s="198"/>
      <c r="S363" s="198"/>
      <c r="T363" s="199"/>
      <c r="AT363" s="200" t="s">
        <v>165</v>
      </c>
      <c r="AU363" s="200" t="s">
        <v>86</v>
      </c>
      <c r="AV363" s="13" t="s">
        <v>84</v>
      </c>
      <c r="AW363" s="13" t="s">
        <v>37</v>
      </c>
      <c r="AX363" s="13" t="s">
        <v>76</v>
      </c>
      <c r="AY363" s="200" t="s">
        <v>157</v>
      </c>
    </row>
    <row r="364" spans="2:51" s="14" customFormat="1" ht="10">
      <c r="B364" s="201"/>
      <c r="C364" s="202"/>
      <c r="D364" s="192" t="s">
        <v>165</v>
      </c>
      <c r="E364" s="203" t="s">
        <v>19</v>
      </c>
      <c r="F364" s="204" t="s">
        <v>3068</v>
      </c>
      <c r="G364" s="202"/>
      <c r="H364" s="205">
        <v>1.275</v>
      </c>
      <c r="I364" s="206"/>
      <c r="J364" s="202"/>
      <c r="K364" s="202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165</v>
      </c>
      <c r="AU364" s="211" t="s">
        <v>86</v>
      </c>
      <c r="AV364" s="14" t="s">
        <v>86</v>
      </c>
      <c r="AW364" s="14" t="s">
        <v>37</v>
      </c>
      <c r="AX364" s="14" t="s">
        <v>76</v>
      </c>
      <c r="AY364" s="211" t="s">
        <v>157</v>
      </c>
    </row>
    <row r="365" spans="2:51" s="13" customFormat="1" ht="10">
      <c r="B365" s="190"/>
      <c r="C365" s="191"/>
      <c r="D365" s="192" t="s">
        <v>165</v>
      </c>
      <c r="E365" s="193" t="s">
        <v>19</v>
      </c>
      <c r="F365" s="194" t="s">
        <v>3069</v>
      </c>
      <c r="G365" s="191"/>
      <c r="H365" s="193" t="s">
        <v>19</v>
      </c>
      <c r="I365" s="195"/>
      <c r="J365" s="191"/>
      <c r="K365" s="191"/>
      <c r="L365" s="196"/>
      <c r="M365" s="197"/>
      <c r="N365" s="198"/>
      <c r="O365" s="198"/>
      <c r="P365" s="198"/>
      <c r="Q365" s="198"/>
      <c r="R365" s="198"/>
      <c r="S365" s="198"/>
      <c r="T365" s="199"/>
      <c r="AT365" s="200" t="s">
        <v>165</v>
      </c>
      <c r="AU365" s="200" t="s">
        <v>86</v>
      </c>
      <c r="AV365" s="13" t="s">
        <v>84</v>
      </c>
      <c r="AW365" s="13" t="s">
        <v>37</v>
      </c>
      <c r="AX365" s="13" t="s">
        <v>76</v>
      </c>
      <c r="AY365" s="200" t="s">
        <v>157</v>
      </c>
    </row>
    <row r="366" spans="2:51" s="14" customFormat="1" ht="10">
      <c r="B366" s="201"/>
      <c r="C366" s="202"/>
      <c r="D366" s="192" t="s">
        <v>165</v>
      </c>
      <c r="E366" s="203" t="s">
        <v>19</v>
      </c>
      <c r="F366" s="204" t="s">
        <v>3070</v>
      </c>
      <c r="G366" s="202"/>
      <c r="H366" s="205">
        <v>0.374</v>
      </c>
      <c r="I366" s="206"/>
      <c r="J366" s="202"/>
      <c r="K366" s="202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165</v>
      </c>
      <c r="AU366" s="211" t="s">
        <v>86</v>
      </c>
      <c r="AV366" s="14" t="s">
        <v>86</v>
      </c>
      <c r="AW366" s="14" t="s">
        <v>37</v>
      </c>
      <c r="AX366" s="14" t="s">
        <v>76</v>
      </c>
      <c r="AY366" s="211" t="s">
        <v>157</v>
      </c>
    </row>
    <row r="367" spans="2:51" s="15" customFormat="1" ht="10">
      <c r="B367" s="217"/>
      <c r="C367" s="218"/>
      <c r="D367" s="192" t="s">
        <v>165</v>
      </c>
      <c r="E367" s="219" t="s">
        <v>19</v>
      </c>
      <c r="F367" s="220" t="s">
        <v>183</v>
      </c>
      <c r="G367" s="218"/>
      <c r="H367" s="221">
        <v>1.649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165</v>
      </c>
      <c r="AU367" s="227" t="s">
        <v>86</v>
      </c>
      <c r="AV367" s="15" t="s">
        <v>163</v>
      </c>
      <c r="AW367" s="15" t="s">
        <v>37</v>
      </c>
      <c r="AX367" s="15" t="s">
        <v>84</v>
      </c>
      <c r="AY367" s="227" t="s">
        <v>157</v>
      </c>
    </row>
    <row r="368" spans="1:65" s="2" customFormat="1" ht="22.25" customHeight="1">
      <c r="A368" s="36"/>
      <c r="B368" s="37"/>
      <c r="C368" s="176" t="s">
        <v>534</v>
      </c>
      <c r="D368" s="176" t="s">
        <v>159</v>
      </c>
      <c r="E368" s="177" t="s">
        <v>3071</v>
      </c>
      <c r="F368" s="178" t="s">
        <v>3072</v>
      </c>
      <c r="G368" s="179" t="s">
        <v>483</v>
      </c>
      <c r="H368" s="180">
        <v>19.788</v>
      </c>
      <c r="I368" s="181"/>
      <c r="J368" s="182">
        <f>ROUND(I368*H368,2)</f>
        <v>0</v>
      </c>
      <c r="K368" s="183"/>
      <c r="L368" s="41"/>
      <c r="M368" s="184" t="s">
        <v>19</v>
      </c>
      <c r="N368" s="185" t="s">
        <v>47</v>
      </c>
      <c r="O368" s="66"/>
      <c r="P368" s="186">
        <f>O368*H368</f>
        <v>0</v>
      </c>
      <c r="Q368" s="186">
        <v>0</v>
      </c>
      <c r="R368" s="186">
        <f>Q368*H368</f>
        <v>0</v>
      </c>
      <c r="S368" s="186">
        <v>0</v>
      </c>
      <c r="T368" s="187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8" t="s">
        <v>163</v>
      </c>
      <c r="AT368" s="188" t="s">
        <v>159</v>
      </c>
      <c r="AU368" s="188" t="s">
        <v>86</v>
      </c>
      <c r="AY368" s="19" t="s">
        <v>157</v>
      </c>
      <c r="BE368" s="189">
        <f>IF(N368="základní",J368,0)</f>
        <v>0</v>
      </c>
      <c r="BF368" s="189">
        <f>IF(N368="snížená",J368,0)</f>
        <v>0</v>
      </c>
      <c r="BG368" s="189">
        <f>IF(N368="zákl. přenesená",J368,0)</f>
        <v>0</v>
      </c>
      <c r="BH368" s="189">
        <f>IF(N368="sníž. přenesená",J368,0)</f>
        <v>0</v>
      </c>
      <c r="BI368" s="189">
        <f>IF(N368="nulová",J368,0)</f>
        <v>0</v>
      </c>
      <c r="BJ368" s="19" t="s">
        <v>84</v>
      </c>
      <c r="BK368" s="189">
        <f>ROUND(I368*H368,2)</f>
        <v>0</v>
      </c>
      <c r="BL368" s="19" t="s">
        <v>163</v>
      </c>
      <c r="BM368" s="188" t="s">
        <v>3073</v>
      </c>
    </row>
    <row r="369" spans="2:51" s="13" customFormat="1" ht="10">
      <c r="B369" s="190"/>
      <c r="C369" s="191"/>
      <c r="D369" s="192" t="s">
        <v>165</v>
      </c>
      <c r="E369" s="193" t="s">
        <v>19</v>
      </c>
      <c r="F369" s="194" t="s">
        <v>2902</v>
      </c>
      <c r="G369" s="191"/>
      <c r="H369" s="193" t="s">
        <v>19</v>
      </c>
      <c r="I369" s="195"/>
      <c r="J369" s="191"/>
      <c r="K369" s="191"/>
      <c r="L369" s="196"/>
      <c r="M369" s="197"/>
      <c r="N369" s="198"/>
      <c r="O369" s="198"/>
      <c r="P369" s="198"/>
      <c r="Q369" s="198"/>
      <c r="R369" s="198"/>
      <c r="S369" s="198"/>
      <c r="T369" s="199"/>
      <c r="AT369" s="200" t="s">
        <v>165</v>
      </c>
      <c r="AU369" s="200" t="s">
        <v>86</v>
      </c>
      <c r="AV369" s="13" t="s">
        <v>84</v>
      </c>
      <c r="AW369" s="13" t="s">
        <v>37</v>
      </c>
      <c r="AX369" s="13" t="s">
        <v>76</v>
      </c>
      <c r="AY369" s="200" t="s">
        <v>157</v>
      </c>
    </row>
    <row r="370" spans="2:51" s="13" customFormat="1" ht="10">
      <c r="B370" s="190"/>
      <c r="C370" s="191"/>
      <c r="D370" s="192" t="s">
        <v>165</v>
      </c>
      <c r="E370" s="193" t="s">
        <v>19</v>
      </c>
      <c r="F370" s="194" t="s">
        <v>2903</v>
      </c>
      <c r="G370" s="191"/>
      <c r="H370" s="193" t="s">
        <v>19</v>
      </c>
      <c r="I370" s="195"/>
      <c r="J370" s="191"/>
      <c r="K370" s="191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165</v>
      </c>
      <c r="AU370" s="200" t="s">
        <v>86</v>
      </c>
      <c r="AV370" s="13" t="s">
        <v>84</v>
      </c>
      <c r="AW370" s="13" t="s">
        <v>37</v>
      </c>
      <c r="AX370" s="13" t="s">
        <v>76</v>
      </c>
      <c r="AY370" s="200" t="s">
        <v>157</v>
      </c>
    </row>
    <row r="371" spans="2:51" s="13" customFormat="1" ht="10">
      <c r="B371" s="190"/>
      <c r="C371" s="191"/>
      <c r="D371" s="192" t="s">
        <v>165</v>
      </c>
      <c r="E371" s="193" t="s">
        <v>19</v>
      </c>
      <c r="F371" s="194" t="s">
        <v>2904</v>
      </c>
      <c r="G371" s="191"/>
      <c r="H371" s="193" t="s">
        <v>19</v>
      </c>
      <c r="I371" s="195"/>
      <c r="J371" s="191"/>
      <c r="K371" s="191"/>
      <c r="L371" s="196"/>
      <c r="M371" s="197"/>
      <c r="N371" s="198"/>
      <c r="O371" s="198"/>
      <c r="P371" s="198"/>
      <c r="Q371" s="198"/>
      <c r="R371" s="198"/>
      <c r="S371" s="198"/>
      <c r="T371" s="199"/>
      <c r="AT371" s="200" t="s">
        <v>165</v>
      </c>
      <c r="AU371" s="200" t="s">
        <v>86</v>
      </c>
      <c r="AV371" s="13" t="s">
        <v>84</v>
      </c>
      <c r="AW371" s="13" t="s">
        <v>37</v>
      </c>
      <c r="AX371" s="13" t="s">
        <v>76</v>
      </c>
      <c r="AY371" s="200" t="s">
        <v>157</v>
      </c>
    </row>
    <row r="372" spans="2:51" s="13" customFormat="1" ht="10">
      <c r="B372" s="190"/>
      <c r="C372" s="191"/>
      <c r="D372" s="192" t="s">
        <v>165</v>
      </c>
      <c r="E372" s="193" t="s">
        <v>19</v>
      </c>
      <c r="F372" s="194" t="s">
        <v>2905</v>
      </c>
      <c r="G372" s="191"/>
      <c r="H372" s="193" t="s">
        <v>19</v>
      </c>
      <c r="I372" s="195"/>
      <c r="J372" s="191"/>
      <c r="K372" s="191"/>
      <c r="L372" s="196"/>
      <c r="M372" s="197"/>
      <c r="N372" s="198"/>
      <c r="O372" s="198"/>
      <c r="P372" s="198"/>
      <c r="Q372" s="198"/>
      <c r="R372" s="198"/>
      <c r="S372" s="198"/>
      <c r="T372" s="199"/>
      <c r="AT372" s="200" t="s">
        <v>165</v>
      </c>
      <c r="AU372" s="200" t="s">
        <v>86</v>
      </c>
      <c r="AV372" s="13" t="s">
        <v>84</v>
      </c>
      <c r="AW372" s="13" t="s">
        <v>37</v>
      </c>
      <c r="AX372" s="13" t="s">
        <v>76</v>
      </c>
      <c r="AY372" s="200" t="s">
        <v>157</v>
      </c>
    </row>
    <row r="373" spans="2:51" s="13" customFormat="1" ht="10">
      <c r="B373" s="190"/>
      <c r="C373" s="191"/>
      <c r="D373" s="192" t="s">
        <v>165</v>
      </c>
      <c r="E373" s="193" t="s">
        <v>19</v>
      </c>
      <c r="F373" s="194" t="s">
        <v>3067</v>
      </c>
      <c r="G373" s="191"/>
      <c r="H373" s="193" t="s">
        <v>19</v>
      </c>
      <c r="I373" s="195"/>
      <c r="J373" s="191"/>
      <c r="K373" s="191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165</v>
      </c>
      <c r="AU373" s="200" t="s">
        <v>86</v>
      </c>
      <c r="AV373" s="13" t="s">
        <v>84</v>
      </c>
      <c r="AW373" s="13" t="s">
        <v>37</v>
      </c>
      <c r="AX373" s="13" t="s">
        <v>76</v>
      </c>
      <c r="AY373" s="200" t="s">
        <v>157</v>
      </c>
    </row>
    <row r="374" spans="2:51" s="13" customFormat="1" ht="10">
      <c r="B374" s="190"/>
      <c r="C374" s="191"/>
      <c r="D374" s="192" t="s">
        <v>165</v>
      </c>
      <c r="E374" s="193" t="s">
        <v>19</v>
      </c>
      <c r="F374" s="194" t="s">
        <v>3069</v>
      </c>
      <c r="G374" s="191"/>
      <c r="H374" s="193" t="s">
        <v>19</v>
      </c>
      <c r="I374" s="195"/>
      <c r="J374" s="191"/>
      <c r="K374" s="191"/>
      <c r="L374" s="196"/>
      <c r="M374" s="197"/>
      <c r="N374" s="198"/>
      <c r="O374" s="198"/>
      <c r="P374" s="198"/>
      <c r="Q374" s="198"/>
      <c r="R374" s="198"/>
      <c r="S374" s="198"/>
      <c r="T374" s="199"/>
      <c r="AT374" s="200" t="s">
        <v>165</v>
      </c>
      <c r="AU374" s="200" t="s">
        <v>86</v>
      </c>
      <c r="AV374" s="13" t="s">
        <v>84</v>
      </c>
      <c r="AW374" s="13" t="s">
        <v>37</v>
      </c>
      <c r="AX374" s="13" t="s">
        <v>76</v>
      </c>
      <c r="AY374" s="200" t="s">
        <v>157</v>
      </c>
    </row>
    <row r="375" spans="2:51" s="14" customFormat="1" ht="10">
      <c r="B375" s="201"/>
      <c r="C375" s="202"/>
      <c r="D375" s="192" t="s">
        <v>165</v>
      </c>
      <c r="E375" s="203" t="s">
        <v>19</v>
      </c>
      <c r="F375" s="204" t="s">
        <v>3074</v>
      </c>
      <c r="G375" s="202"/>
      <c r="H375" s="205">
        <v>19.788</v>
      </c>
      <c r="I375" s="206"/>
      <c r="J375" s="202"/>
      <c r="K375" s="202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165</v>
      </c>
      <c r="AU375" s="211" t="s">
        <v>86</v>
      </c>
      <c r="AV375" s="14" t="s">
        <v>86</v>
      </c>
      <c r="AW375" s="14" t="s">
        <v>37</v>
      </c>
      <c r="AX375" s="14" t="s">
        <v>84</v>
      </c>
      <c r="AY375" s="211" t="s">
        <v>157</v>
      </c>
    </row>
    <row r="376" spans="1:65" s="2" customFormat="1" ht="22.25" customHeight="1">
      <c r="A376" s="36"/>
      <c r="B376" s="37"/>
      <c r="C376" s="176" t="s">
        <v>543</v>
      </c>
      <c r="D376" s="176" t="s">
        <v>159</v>
      </c>
      <c r="E376" s="177" t="s">
        <v>1605</v>
      </c>
      <c r="F376" s="178" t="s">
        <v>1606</v>
      </c>
      <c r="G376" s="179" t="s">
        <v>483</v>
      </c>
      <c r="H376" s="180">
        <v>0.374</v>
      </c>
      <c r="I376" s="181"/>
      <c r="J376" s="182">
        <f>ROUND(I376*H376,2)</f>
        <v>0</v>
      </c>
      <c r="K376" s="183"/>
      <c r="L376" s="41"/>
      <c r="M376" s="184" t="s">
        <v>19</v>
      </c>
      <c r="N376" s="185" t="s">
        <v>47</v>
      </c>
      <c r="O376" s="66"/>
      <c r="P376" s="186">
        <f>O376*H376</f>
        <v>0</v>
      </c>
      <c r="Q376" s="186">
        <v>0</v>
      </c>
      <c r="R376" s="186">
        <f>Q376*H376</f>
        <v>0</v>
      </c>
      <c r="S376" s="186">
        <v>0</v>
      </c>
      <c r="T376" s="187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8" t="s">
        <v>163</v>
      </c>
      <c r="AT376" s="188" t="s">
        <v>159</v>
      </c>
      <c r="AU376" s="188" t="s">
        <v>86</v>
      </c>
      <c r="AY376" s="19" t="s">
        <v>157</v>
      </c>
      <c r="BE376" s="189">
        <f>IF(N376="základní",J376,0)</f>
        <v>0</v>
      </c>
      <c r="BF376" s="189">
        <f>IF(N376="snížená",J376,0)</f>
        <v>0</v>
      </c>
      <c r="BG376" s="189">
        <f>IF(N376="zákl. přenesená",J376,0)</f>
        <v>0</v>
      </c>
      <c r="BH376" s="189">
        <f>IF(N376="sníž. přenesená",J376,0)</f>
        <v>0</v>
      </c>
      <c r="BI376" s="189">
        <f>IF(N376="nulová",J376,0)</f>
        <v>0</v>
      </c>
      <c r="BJ376" s="19" t="s">
        <v>84</v>
      </c>
      <c r="BK376" s="189">
        <f>ROUND(I376*H376,2)</f>
        <v>0</v>
      </c>
      <c r="BL376" s="19" t="s">
        <v>163</v>
      </c>
      <c r="BM376" s="188" t="s">
        <v>3075</v>
      </c>
    </row>
    <row r="377" spans="1:47" s="2" customFormat="1" ht="10">
      <c r="A377" s="36"/>
      <c r="B377" s="37"/>
      <c r="C377" s="38"/>
      <c r="D377" s="212" t="s">
        <v>178</v>
      </c>
      <c r="E377" s="38"/>
      <c r="F377" s="213" t="s">
        <v>1608</v>
      </c>
      <c r="G377" s="38"/>
      <c r="H377" s="38"/>
      <c r="I377" s="214"/>
      <c r="J377" s="38"/>
      <c r="K377" s="38"/>
      <c r="L377" s="41"/>
      <c r="M377" s="215"/>
      <c r="N377" s="216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178</v>
      </c>
      <c r="AU377" s="19" t="s">
        <v>86</v>
      </c>
    </row>
    <row r="378" spans="2:51" s="13" customFormat="1" ht="10">
      <c r="B378" s="190"/>
      <c r="C378" s="191"/>
      <c r="D378" s="192" t="s">
        <v>165</v>
      </c>
      <c r="E378" s="193" t="s">
        <v>19</v>
      </c>
      <c r="F378" s="194" t="s">
        <v>2902</v>
      </c>
      <c r="G378" s="191"/>
      <c r="H378" s="193" t="s">
        <v>19</v>
      </c>
      <c r="I378" s="195"/>
      <c r="J378" s="191"/>
      <c r="K378" s="191"/>
      <c r="L378" s="196"/>
      <c r="M378" s="197"/>
      <c r="N378" s="198"/>
      <c r="O378" s="198"/>
      <c r="P378" s="198"/>
      <c r="Q378" s="198"/>
      <c r="R378" s="198"/>
      <c r="S378" s="198"/>
      <c r="T378" s="199"/>
      <c r="AT378" s="200" t="s">
        <v>165</v>
      </c>
      <c r="AU378" s="200" t="s">
        <v>86</v>
      </c>
      <c r="AV378" s="13" t="s">
        <v>84</v>
      </c>
      <c r="AW378" s="13" t="s">
        <v>37</v>
      </c>
      <c r="AX378" s="13" t="s">
        <v>76</v>
      </c>
      <c r="AY378" s="200" t="s">
        <v>157</v>
      </c>
    </row>
    <row r="379" spans="2:51" s="13" customFormat="1" ht="10">
      <c r="B379" s="190"/>
      <c r="C379" s="191"/>
      <c r="D379" s="192" t="s">
        <v>165</v>
      </c>
      <c r="E379" s="193" t="s">
        <v>19</v>
      </c>
      <c r="F379" s="194" t="s">
        <v>2903</v>
      </c>
      <c r="G379" s="191"/>
      <c r="H379" s="193" t="s">
        <v>19</v>
      </c>
      <c r="I379" s="195"/>
      <c r="J379" s="191"/>
      <c r="K379" s="191"/>
      <c r="L379" s="196"/>
      <c r="M379" s="197"/>
      <c r="N379" s="198"/>
      <c r="O379" s="198"/>
      <c r="P379" s="198"/>
      <c r="Q379" s="198"/>
      <c r="R379" s="198"/>
      <c r="S379" s="198"/>
      <c r="T379" s="199"/>
      <c r="AT379" s="200" t="s">
        <v>165</v>
      </c>
      <c r="AU379" s="200" t="s">
        <v>86</v>
      </c>
      <c r="AV379" s="13" t="s">
        <v>84</v>
      </c>
      <c r="AW379" s="13" t="s">
        <v>37</v>
      </c>
      <c r="AX379" s="13" t="s">
        <v>76</v>
      </c>
      <c r="AY379" s="200" t="s">
        <v>157</v>
      </c>
    </row>
    <row r="380" spans="2:51" s="13" customFormat="1" ht="10">
      <c r="B380" s="190"/>
      <c r="C380" s="191"/>
      <c r="D380" s="192" t="s">
        <v>165</v>
      </c>
      <c r="E380" s="193" t="s">
        <v>19</v>
      </c>
      <c r="F380" s="194" t="s">
        <v>2904</v>
      </c>
      <c r="G380" s="191"/>
      <c r="H380" s="193" t="s">
        <v>19</v>
      </c>
      <c r="I380" s="195"/>
      <c r="J380" s="191"/>
      <c r="K380" s="191"/>
      <c r="L380" s="196"/>
      <c r="M380" s="197"/>
      <c r="N380" s="198"/>
      <c r="O380" s="198"/>
      <c r="P380" s="198"/>
      <c r="Q380" s="198"/>
      <c r="R380" s="198"/>
      <c r="S380" s="198"/>
      <c r="T380" s="199"/>
      <c r="AT380" s="200" t="s">
        <v>165</v>
      </c>
      <c r="AU380" s="200" t="s">
        <v>86</v>
      </c>
      <c r="AV380" s="13" t="s">
        <v>84</v>
      </c>
      <c r="AW380" s="13" t="s">
        <v>37</v>
      </c>
      <c r="AX380" s="13" t="s">
        <v>76</v>
      </c>
      <c r="AY380" s="200" t="s">
        <v>157</v>
      </c>
    </row>
    <row r="381" spans="2:51" s="13" customFormat="1" ht="10">
      <c r="B381" s="190"/>
      <c r="C381" s="191"/>
      <c r="D381" s="192" t="s">
        <v>165</v>
      </c>
      <c r="E381" s="193" t="s">
        <v>19</v>
      </c>
      <c r="F381" s="194" t="s">
        <v>2980</v>
      </c>
      <c r="G381" s="191"/>
      <c r="H381" s="193" t="s">
        <v>19</v>
      </c>
      <c r="I381" s="195"/>
      <c r="J381" s="191"/>
      <c r="K381" s="191"/>
      <c r="L381" s="196"/>
      <c r="M381" s="197"/>
      <c r="N381" s="198"/>
      <c r="O381" s="198"/>
      <c r="P381" s="198"/>
      <c r="Q381" s="198"/>
      <c r="R381" s="198"/>
      <c r="S381" s="198"/>
      <c r="T381" s="199"/>
      <c r="AT381" s="200" t="s">
        <v>165</v>
      </c>
      <c r="AU381" s="200" t="s">
        <v>86</v>
      </c>
      <c r="AV381" s="13" t="s">
        <v>84</v>
      </c>
      <c r="AW381" s="13" t="s">
        <v>37</v>
      </c>
      <c r="AX381" s="13" t="s">
        <v>76</v>
      </c>
      <c r="AY381" s="200" t="s">
        <v>157</v>
      </c>
    </row>
    <row r="382" spans="2:51" s="14" customFormat="1" ht="10">
      <c r="B382" s="201"/>
      <c r="C382" s="202"/>
      <c r="D382" s="192" t="s">
        <v>165</v>
      </c>
      <c r="E382" s="203" t="s">
        <v>19</v>
      </c>
      <c r="F382" s="204" t="s">
        <v>3070</v>
      </c>
      <c r="G382" s="202"/>
      <c r="H382" s="205">
        <v>0.374</v>
      </c>
      <c r="I382" s="206"/>
      <c r="J382" s="202"/>
      <c r="K382" s="202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165</v>
      </c>
      <c r="AU382" s="211" t="s">
        <v>86</v>
      </c>
      <c r="AV382" s="14" t="s">
        <v>86</v>
      </c>
      <c r="AW382" s="14" t="s">
        <v>37</v>
      </c>
      <c r="AX382" s="14" t="s">
        <v>84</v>
      </c>
      <c r="AY382" s="211" t="s">
        <v>157</v>
      </c>
    </row>
    <row r="383" spans="1:65" s="2" customFormat="1" ht="22.25" customHeight="1">
      <c r="A383" s="36"/>
      <c r="B383" s="37"/>
      <c r="C383" s="176" t="s">
        <v>551</v>
      </c>
      <c r="D383" s="176" t="s">
        <v>159</v>
      </c>
      <c r="E383" s="177" t="s">
        <v>1611</v>
      </c>
      <c r="F383" s="178" t="s">
        <v>1612</v>
      </c>
      <c r="G383" s="179" t="s">
        <v>483</v>
      </c>
      <c r="H383" s="180">
        <v>1.275</v>
      </c>
      <c r="I383" s="181"/>
      <c r="J383" s="182">
        <f>ROUND(I383*H383,2)</f>
        <v>0</v>
      </c>
      <c r="K383" s="183"/>
      <c r="L383" s="41"/>
      <c r="M383" s="184" t="s">
        <v>19</v>
      </c>
      <c r="N383" s="185" t="s">
        <v>47</v>
      </c>
      <c r="O383" s="66"/>
      <c r="P383" s="186">
        <f>O383*H383</f>
        <v>0</v>
      </c>
      <c r="Q383" s="186">
        <v>0</v>
      </c>
      <c r="R383" s="186">
        <f>Q383*H383</f>
        <v>0</v>
      </c>
      <c r="S383" s="186">
        <v>0</v>
      </c>
      <c r="T383" s="187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8" t="s">
        <v>163</v>
      </c>
      <c r="AT383" s="188" t="s">
        <v>159</v>
      </c>
      <c r="AU383" s="188" t="s">
        <v>86</v>
      </c>
      <c r="AY383" s="19" t="s">
        <v>157</v>
      </c>
      <c r="BE383" s="189">
        <f>IF(N383="základní",J383,0)</f>
        <v>0</v>
      </c>
      <c r="BF383" s="189">
        <f>IF(N383="snížená",J383,0)</f>
        <v>0</v>
      </c>
      <c r="BG383" s="189">
        <f>IF(N383="zákl. přenesená",J383,0)</f>
        <v>0</v>
      </c>
      <c r="BH383" s="189">
        <f>IF(N383="sníž. přenesená",J383,0)</f>
        <v>0</v>
      </c>
      <c r="BI383" s="189">
        <f>IF(N383="nulová",J383,0)</f>
        <v>0</v>
      </c>
      <c r="BJ383" s="19" t="s">
        <v>84</v>
      </c>
      <c r="BK383" s="189">
        <f>ROUND(I383*H383,2)</f>
        <v>0</v>
      </c>
      <c r="BL383" s="19" t="s">
        <v>163</v>
      </c>
      <c r="BM383" s="188" t="s">
        <v>3076</v>
      </c>
    </row>
    <row r="384" spans="1:47" s="2" customFormat="1" ht="10">
      <c r="A384" s="36"/>
      <c r="B384" s="37"/>
      <c r="C384" s="38"/>
      <c r="D384" s="212" t="s">
        <v>178</v>
      </c>
      <c r="E384" s="38"/>
      <c r="F384" s="213" t="s">
        <v>1614</v>
      </c>
      <c r="G384" s="38"/>
      <c r="H384" s="38"/>
      <c r="I384" s="214"/>
      <c r="J384" s="38"/>
      <c r="K384" s="38"/>
      <c r="L384" s="41"/>
      <c r="M384" s="215"/>
      <c r="N384" s="216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178</v>
      </c>
      <c r="AU384" s="19" t="s">
        <v>86</v>
      </c>
    </row>
    <row r="385" spans="2:51" s="13" customFormat="1" ht="10">
      <c r="B385" s="190"/>
      <c r="C385" s="191"/>
      <c r="D385" s="192" t="s">
        <v>165</v>
      </c>
      <c r="E385" s="193" t="s">
        <v>19</v>
      </c>
      <c r="F385" s="194" t="s">
        <v>2902</v>
      </c>
      <c r="G385" s="191"/>
      <c r="H385" s="193" t="s">
        <v>19</v>
      </c>
      <c r="I385" s="195"/>
      <c r="J385" s="191"/>
      <c r="K385" s="191"/>
      <c r="L385" s="196"/>
      <c r="M385" s="197"/>
      <c r="N385" s="198"/>
      <c r="O385" s="198"/>
      <c r="P385" s="198"/>
      <c r="Q385" s="198"/>
      <c r="R385" s="198"/>
      <c r="S385" s="198"/>
      <c r="T385" s="199"/>
      <c r="AT385" s="200" t="s">
        <v>165</v>
      </c>
      <c r="AU385" s="200" t="s">
        <v>86</v>
      </c>
      <c r="AV385" s="13" t="s">
        <v>84</v>
      </c>
      <c r="AW385" s="13" t="s">
        <v>37</v>
      </c>
      <c r="AX385" s="13" t="s">
        <v>76</v>
      </c>
      <c r="AY385" s="200" t="s">
        <v>157</v>
      </c>
    </row>
    <row r="386" spans="2:51" s="13" customFormat="1" ht="10">
      <c r="B386" s="190"/>
      <c r="C386" s="191"/>
      <c r="D386" s="192" t="s">
        <v>165</v>
      </c>
      <c r="E386" s="193" t="s">
        <v>19</v>
      </c>
      <c r="F386" s="194" t="s">
        <v>2903</v>
      </c>
      <c r="G386" s="191"/>
      <c r="H386" s="193" t="s">
        <v>19</v>
      </c>
      <c r="I386" s="195"/>
      <c r="J386" s="191"/>
      <c r="K386" s="191"/>
      <c r="L386" s="196"/>
      <c r="M386" s="197"/>
      <c r="N386" s="198"/>
      <c r="O386" s="198"/>
      <c r="P386" s="198"/>
      <c r="Q386" s="198"/>
      <c r="R386" s="198"/>
      <c r="S386" s="198"/>
      <c r="T386" s="199"/>
      <c r="AT386" s="200" t="s">
        <v>165</v>
      </c>
      <c r="AU386" s="200" t="s">
        <v>86</v>
      </c>
      <c r="AV386" s="13" t="s">
        <v>84</v>
      </c>
      <c r="AW386" s="13" t="s">
        <v>37</v>
      </c>
      <c r="AX386" s="13" t="s">
        <v>76</v>
      </c>
      <c r="AY386" s="200" t="s">
        <v>157</v>
      </c>
    </row>
    <row r="387" spans="2:51" s="13" customFormat="1" ht="10">
      <c r="B387" s="190"/>
      <c r="C387" s="191"/>
      <c r="D387" s="192" t="s">
        <v>165</v>
      </c>
      <c r="E387" s="193" t="s">
        <v>19</v>
      </c>
      <c r="F387" s="194" t="s">
        <v>2904</v>
      </c>
      <c r="G387" s="191"/>
      <c r="H387" s="193" t="s">
        <v>19</v>
      </c>
      <c r="I387" s="195"/>
      <c r="J387" s="191"/>
      <c r="K387" s="191"/>
      <c r="L387" s="196"/>
      <c r="M387" s="197"/>
      <c r="N387" s="198"/>
      <c r="O387" s="198"/>
      <c r="P387" s="198"/>
      <c r="Q387" s="198"/>
      <c r="R387" s="198"/>
      <c r="S387" s="198"/>
      <c r="T387" s="199"/>
      <c r="AT387" s="200" t="s">
        <v>165</v>
      </c>
      <c r="AU387" s="200" t="s">
        <v>86</v>
      </c>
      <c r="AV387" s="13" t="s">
        <v>84</v>
      </c>
      <c r="AW387" s="13" t="s">
        <v>37</v>
      </c>
      <c r="AX387" s="13" t="s">
        <v>76</v>
      </c>
      <c r="AY387" s="200" t="s">
        <v>157</v>
      </c>
    </row>
    <row r="388" spans="2:51" s="13" customFormat="1" ht="10">
      <c r="B388" s="190"/>
      <c r="C388" s="191"/>
      <c r="D388" s="192" t="s">
        <v>165</v>
      </c>
      <c r="E388" s="193" t="s">
        <v>19</v>
      </c>
      <c r="F388" s="194" t="s">
        <v>2980</v>
      </c>
      <c r="G388" s="191"/>
      <c r="H388" s="193" t="s">
        <v>19</v>
      </c>
      <c r="I388" s="195"/>
      <c r="J388" s="191"/>
      <c r="K388" s="191"/>
      <c r="L388" s="196"/>
      <c r="M388" s="197"/>
      <c r="N388" s="198"/>
      <c r="O388" s="198"/>
      <c r="P388" s="198"/>
      <c r="Q388" s="198"/>
      <c r="R388" s="198"/>
      <c r="S388" s="198"/>
      <c r="T388" s="199"/>
      <c r="AT388" s="200" t="s">
        <v>165</v>
      </c>
      <c r="AU388" s="200" t="s">
        <v>86</v>
      </c>
      <c r="AV388" s="13" t="s">
        <v>84</v>
      </c>
      <c r="AW388" s="13" t="s">
        <v>37</v>
      </c>
      <c r="AX388" s="13" t="s">
        <v>76</v>
      </c>
      <c r="AY388" s="200" t="s">
        <v>157</v>
      </c>
    </row>
    <row r="389" spans="2:51" s="14" customFormat="1" ht="10">
      <c r="B389" s="201"/>
      <c r="C389" s="202"/>
      <c r="D389" s="192" t="s">
        <v>165</v>
      </c>
      <c r="E389" s="203" t="s">
        <v>19</v>
      </c>
      <c r="F389" s="204" t="s">
        <v>3068</v>
      </c>
      <c r="G389" s="202"/>
      <c r="H389" s="205">
        <v>1.275</v>
      </c>
      <c r="I389" s="206"/>
      <c r="J389" s="202"/>
      <c r="K389" s="202"/>
      <c r="L389" s="207"/>
      <c r="M389" s="208"/>
      <c r="N389" s="209"/>
      <c r="O389" s="209"/>
      <c r="P389" s="209"/>
      <c r="Q389" s="209"/>
      <c r="R389" s="209"/>
      <c r="S389" s="209"/>
      <c r="T389" s="210"/>
      <c r="AT389" s="211" t="s">
        <v>165</v>
      </c>
      <c r="AU389" s="211" t="s">
        <v>86</v>
      </c>
      <c r="AV389" s="14" t="s">
        <v>86</v>
      </c>
      <c r="AW389" s="14" t="s">
        <v>37</v>
      </c>
      <c r="AX389" s="14" t="s">
        <v>76</v>
      </c>
      <c r="AY389" s="211" t="s">
        <v>157</v>
      </c>
    </row>
    <row r="390" spans="2:51" s="15" customFormat="1" ht="10">
      <c r="B390" s="217"/>
      <c r="C390" s="218"/>
      <c r="D390" s="192" t="s">
        <v>165</v>
      </c>
      <c r="E390" s="219" t="s">
        <v>19</v>
      </c>
      <c r="F390" s="220" t="s">
        <v>183</v>
      </c>
      <c r="G390" s="218"/>
      <c r="H390" s="221">
        <v>1.275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165</v>
      </c>
      <c r="AU390" s="227" t="s">
        <v>86</v>
      </c>
      <c r="AV390" s="15" t="s">
        <v>163</v>
      </c>
      <c r="AW390" s="15" t="s">
        <v>37</v>
      </c>
      <c r="AX390" s="15" t="s">
        <v>84</v>
      </c>
      <c r="AY390" s="227" t="s">
        <v>157</v>
      </c>
    </row>
    <row r="391" spans="2:63" s="12" customFormat="1" ht="22.75" customHeight="1">
      <c r="B391" s="160"/>
      <c r="C391" s="161"/>
      <c r="D391" s="162" t="s">
        <v>75</v>
      </c>
      <c r="E391" s="174" t="s">
        <v>1651</v>
      </c>
      <c r="F391" s="174" t="s">
        <v>1652</v>
      </c>
      <c r="G391" s="161"/>
      <c r="H391" s="161"/>
      <c r="I391" s="164"/>
      <c r="J391" s="175">
        <f>BK391</f>
        <v>0</v>
      </c>
      <c r="K391" s="161"/>
      <c r="L391" s="166"/>
      <c r="M391" s="167"/>
      <c r="N391" s="168"/>
      <c r="O391" s="168"/>
      <c r="P391" s="169">
        <f>SUM(P392:P393)</f>
        <v>0</v>
      </c>
      <c r="Q391" s="168"/>
      <c r="R391" s="169">
        <f>SUM(R392:R393)</f>
        <v>0</v>
      </c>
      <c r="S391" s="168"/>
      <c r="T391" s="170">
        <f>SUM(T392:T393)</f>
        <v>0</v>
      </c>
      <c r="AR391" s="171" t="s">
        <v>84</v>
      </c>
      <c r="AT391" s="172" t="s">
        <v>75</v>
      </c>
      <c r="AU391" s="172" t="s">
        <v>84</v>
      </c>
      <c r="AY391" s="171" t="s">
        <v>157</v>
      </c>
      <c r="BK391" s="173">
        <f>SUM(BK392:BK393)</f>
        <v>0</v>
      </c>
    </row>
    <row r="392" spans="1:65" s="2" customFormat="1" ht="22.25" customHeight="1">
      <c r="A392" s="36"/>
      <c r="B392" s="37"/>
      <c r="C392" s="176" t="s">
        <v>558</v>
      </c>
      <c r="D392" s="176" t="s">
        <v>159</v>
      </c>
      <c r="E392" s="177" t="s">
        <v>3077</v>
      </c>
      <c r="F392" s="178" t="s">
        <v>3078</v>
      </c>
      <c r="G392" s="179" t="s">
        <v>483</v>
      </c>
      <c r="H392" s="180">
        <v>11.865</v>
      </c>
      <c r="I392" s="181"/>
      <c r="J392" s="182">
        <f>ROUND(I392*H392,2)</f>
        <v>0</v>
      </c>
      <c r="K392" s="183"/>
      <c r="L392" s="41"/>
      <c r="M392" s="184" t="s">
        <v>19</v>
      </c>
      <c r="N392" s="185" t="s">
        <v>47</v>
      </c>
      <c r="O392" s="66"/>
      <c r="P392" s="186">
        <f>O392*H392</f>
        <v>0</v>
      </c>
      <c r="Q392" s="186">
        <v>0</v>
      </c>
      <c r="R392" s="186">
        <f>Q392*H392</f>
        <v>0</v>
      </c>
      <c r="S392" s="186">
        <v>0</v>
      </c>
      <c r="T392" s="187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8" t="s">
        <v>163</v>
      </c>
      <c r="AT392" s="188" t="s">
        <v>159</v>
      </c>
      <c r="AU392" s="188" t="s">
        <v>86</v>
      </c>
      <c r="AY392" s="19" t="s">
        <v>157</v>
      </c>
      <c r="BE392" s="189">
        <f>IF(N392="základní",J392,0)</f>
        <v>0</v>
      </c>
      <c r="BF392" s="189">
        <f>IF(N392="snížená",J392,0)</f>
        <v>0</v>
      </c>
      <c r="BG392" s="189">
        <f>IF(N392="zákl. přenesená",J392,0)</f>
        <v>0</v>
      </c>
      <c r="BH392" s="189">
        <f>IF(N392="sníž. přenesená",J392,0)</f>
        <v>0</v>
      </c>
      <c r="BI392" s="189">
        <f>IF(N392="nulová",J392,0)</f>
        <v>0</v>
      </c>
      <c r="BJ392" s="19" t="s">
        <v>84</v>
      </c>
      <c r="BK392" s="189">
        <f>ROUND(I392*H392,2)</f>
        <v>0</v>
      </c>
      <c r="BL392" s="19" t="s">
        <v>163</v>
      </c>
      <c r="BM392" s="188" t="s">
        <v>3079</v>
      </c>
    </row>
    <row r="393" spans="1:47" s="2" customFormat="1" ht="10">
      <c r="A393" s="36"/>
      <c r="B393" s="37"/>
      <c r="C393" s="38"/>
      <c r="D393" s="212" t="s">
        <v>178</v>
      </c>
      <c r="E393" s="38"/>
      <c r="F393" s="213" t="s">
        <v>3080</v>
      </c>
      <c r="G393" s="38"/>
      <c r="H393" s="38"/>
      <c r="I393" s="214"/>
      <c r="J393" s="38"/>
      <c r="K393" s="38"/>
      <c r="L393" s="41"/>
      <c r="M393" s="254"/>
      <c r="N393" s="255"/>
      <c r="O393" s="256"/>
      <c r="P393" s="256"/>
      <c r="Q393" s="256"/>
      <c r="R393" s="256"/>
      <c r="S393" s="256"/>
      <c r="T393" s="25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178</v>
      </c>
      <c r="AU393" s="19" t="s">
        <v>86</v>
      </c>
    </row>
    <row r="394" spans="1:31" s="2" customFormat="1" ht="7" customHeight="1">
      <c r="A394" s="36"/>
      <c r="B394" s="49"/>
      <c r="C394" s="50"/>
      <c r="D394" s="50"/>
      <c r="E394" s="50"/>
      <c r="F394" s="50"/>
      <c r="G394" s="50"/>
      <c r="H394" s="50"/>
      <c r="I394" s="50"/>
      <c r="J394" s="50"/>
      <c r="K394" s="50"/>
      <c r="L394" s="41"/>
      <c r="M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</row>
  </sheetData>
  <sheetProtection algorithmName="SHA-512" hashValue="5FDa9oyanwNbvPqZ2RQY0GSjysZdxvp8Dgfj8K2lUX/eU/FhI8ZZy+82vC9cqAljrd6gUDvzvQu8ytzC4zSO7A==" saltValue="qhmuo1yWkMs4u1BK1fait0AcC1Eho0XutLryT6FV0ia0rQu/2UhleW/uSyXxQxmWdN5USqQG27QVJxnbiY0SFg==" spinCount="100000" sheet="1" objects="1" scenarios="1" formatColumns="0" formatRows="0" autoFilter="0"/>
  <autoFilter ref="C86:K39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113107225"/>
    <hyperlink ref="F100" r:id="rId2" display="https://podminky.urs.cz/item/CS_URS_2021_01/113107242"/>
    <hyperlink ref="F166" r:id="rId3" display="https://podminky.urs.cz/item/CS_URS_2021_01/162351104"/>
    <hyperlink ref="F263" r:id="rId4" display="https://podminky.urs.cz/item/CS_URS_2021_01/871315221"/>
    <hyperlink ref="F271" r:id="rId5" display="https://podminky.urs.cz/item/CS_URS_2021_01/894411311"/>
    <hyperlink ref="F278" r:id="rId6" display="https://podminky.urs.cz/item/CS_URS_2021_01/59224067"/>
    <hyperlink ref="F285" r:id="rId7" display="https://podminky.urs.cz/item/CS_URS_2021_01/894414111"/>
    <hyperlink ref="F292" r:id="rId8" display="https://podminky.urs.cz/item/CS_URS_2021_01/59224064"/>
    <hyperlink ref="F299" r:id="rId9" display="https://podminky.urs.cz/item/CS_URS_2021_01/894414211"/>
    <hyperlink ref="F312" r:id="rId10" display="https://podminky.urs.cz/item/CS_URS_2021_01/899103112"/>
    <hyperlink ref="F320" r:id="rId11" display="https://podminky.urs.cz/item/CS_URS_2021_01/55241010"/>
    <hyperlink ref="F335" r:id="rId12" display="https://podminky.urs.cz/item/CS_URS_2021_01/899721112"/>
    <hyperlink ref="F342" r:id="rId13" display="https://podminky.urs.cz/item/CS_URS_2021_01/899722112"/>
    <hyperlink ref="F377" r:id="rId14" display="https://podminky.urs.cz/item/CS_URS_2021_01/997013645"/>
    <hyperlink ref="F384" r:id="rId15" display="https://podminky.urs.cz/item/CS_URS_2021_01/997013655"/>
    <hyperlink ref="F393" r:id="rId16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104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3081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ROUND((SUM(BE87:BE392)),2)</f>
        <v>0</v>
      </c>
      <c r="G33" s="36"/>
      <c r="H33" s="36"/>
      <c r="I33" s="120">
        <v>0.21</v>
      </c>
      <c r="J33" s="119">
        <f>ROUND(((SUM(BE87:BE392))*I33),2)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ROUND((SUM(BF87:BF392)),2)</f>
        <v>0</v>
      </c>
      <c r="G34" s="36"/>
      <c r="H34" s="36"/>
      <c r="I34" s="120">
        <v>0.15</v>
      </c>
      <c r="J34" s="119">
        <f>ROUND(((SUM(BF87:BF392))*I34),2)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ROUND((SUM(BG87:BG392)),2)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ROUND((SUM(BH87:BH392)),2)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ROUND((SUM(BI87:BI392)),2)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SO07 - Přípojka splaškové kanalizace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131</v>
      </c>
      <c r="E62" s="145"/>
      <c r="F62" s="145"/>
      <c r="G62" s="145"/>
      <c r="H62" s="145"/>
      <c r="I62" s="145"/>
      <c r="J62" s="146">
        <f>J202</f>
        <v>0</v>
      </c>
      <c r="K62" s="143"/>
      <c r="L62" s="147"/>
    </row>
    <row r="63" spans="2:12" s="10" customFormat="1" ht="19.9" customHeight="1">
      <c r="B63" s="142"/>
      <c r="C63" s="143"/>
      <c r="D63" s="144" t="s">
        <v>132</v>
      </c>
      <c r="E63" s="145"/>
      <c r="F63" s="145"/>
      <c r="G63" s="145"/>
      <c r="H63" s="145"/>
      <c r="I63" s="145"/>
      <c r="J63" s="146">
        <f>J238</f>
        <v>0</v>
      </c>
      <c r="K63" s="143"/>
      <c r="L63" s="147"/>
    </row>
    <row r="64" spans="2:12" s="10" customFormat="1" ht="19.9" customHeight="1">
      <c r="B64" s="142"/>
      <c r="C64" s="143"/>
      <c r="D64" s="144" t="s">
        <v>134</v>
      </c>
      <c r="E64" s="145"/>
      <c r="F64" s="145"/>
      <c r="G64" s="145"/>
      <c r="H64" s="145"/>
      <c r="I64" s="145"/>
      <c r="J64" s="146">
        <f>J263</f>
        <v>0</v>
      </c>
      <c r="K64" s="143"/>
      <c r="L64" s="147"/>
    </row>
    <row r="65" spans="2:12" s="10" customFormat="1" ht="19.9" customHeight="1">
      <c r="B65" s="142"/>
      <c r="C65" s="143"/>
      <c r="D65" s="144" t="s">
        <v>135</v>
      </c>
      <c r="E65" s="145"/>
      <c r="F65" s="145"/>
      <c r="G65" s="145"/>
      <c r="H65" s="145"/>
      <c r="I65" s="145"/>
      <c r="J65" s="146">
        <f>J350</f>
        <v>0</v>
      </c>
      <c r="K65" s="143"/>
      <c r="L65" s="147"/>
    </row>
    <row r="66" spans="2:12" s="10" customFormat="1" ht="19.9" customHeight="1">
      <c r="B66" s="142"/>
      <c r="C66" s="143"/>
      <c r="D66" s="144" t="s">
        <v>136</v>
      </c>
      <c r="E66" s="145"/>
      <c r="F66" s="145"/>
      <c r="G66" s="145"/>
      <c r="H66" s="145"/>
      <c r="I66" s="145"/>
      <c r="J66" s="146">
        <f>J360</f>
        <v>0</v>
      </c>
      <c r="K66" s="143"/>
      <c r="L66" s="147"/>
    </row>
    <row r="67" spans="2:12" s="10" customFormat="1" ht="19.9" customHeight="1">
      <c r="B67" s="142"/>
      <c r="C67" s="143"/>
      <c r="D67" s="144" t="s">
        <v>137</v>
      </c>
      <c r="E67" s="145"/>
      <c r="F67" s="145"/>
      <c r="G67" s="145"/>
      <c r="H67" s="145"/>
      <c r="I67" s="145"/>
      <c r="J67" s="146">
        <f>J390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7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7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5" customHeight="1">
      <c r="A74" s="36"/>
      <c r="B74" s="37"/>
      <c r="C74" s="25" t="s">
        <v>142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7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37"/>
      <c r="C77" s="38"/>
      <c r="D77" s="38"/>
      <c r="E77" s="393" t="str">
        <f>E7</f>
        <v>Úprava prostranství před Hvězdou</v>
      </c>
      <c r="F77" s="394"/>
      <c r="G77" s="394"/>
      <c r="H77" s="394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121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65" customHeight="1">
      <c r="A79" s="36"/>
      <c r="B79" s="37"/>
      <c r="C79" s="38"/>
      <c r="D79" s="38"/>
      <c r="E79" s="350" t="str">
        <f>E9</f>
        <v>SO07 - Přípojka splaškové kanalizace</v>
      </c>
      <c r="F79" s="395"/>
      <c r="G79" s="395"/>
      <c r="H79" s="395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p.č. 2675/1, 5713, 2436</v>
      </c>
      <c r="G81" s="38"/>
      <c r="H81" s="38"/>
      <c r="I81" s="31" t="s">
        <v>23</v>
      </c>
      <c r="J81" s="61" t="str">
        <f>IF(J12="","",J12)</f>
        <v>24. 11. 2021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7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6.4" customHeight="1">
      <c r="A83" s="36"/>
      <c r="B83" s="37"/>
      <c r="C83" s="31" t="s">
        <v>25</v>
      </c>
      <c r="D83" s="38"/>
      <c r="E83" s="38"/>
      <c r="F83" s="29" t="str">
        <f>E15</f>
        <v>Město Beroun</v>
      </c>
      <c r="G83" s="38"/>
      <c r="H83" s="38"/>
      <c r="I83" s="31" t="s">
        <v>33</v>
      </c>
      <c r="J83" s="34" t="str">
        <f>E21</f>
        <v>Spektra PRO spol. s 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65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38</v>
      </c>
      <c r="J84" s="34" t="str">
        <f>E24</f>
        <v>p. Martin Donda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2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143</v>
      </c>
      <c r="D86" s="151" t="s">
        <v>61</v>
      </c>
      <c r="E86" s="151" t="s">
        <v>57</v>
      </c>
      <c r="F86" s="151" t="s">
        <v>58</v>
      </c>
      <c r="G86" s="151" t="s">
        <v>144</v>
      </c>
      <c r="H86" s="151" t="s">
        <v>145</v>
      </c>
      <c r="I86" s="151" t="s">
        <v>146</v>
      </c>
      <c r="J86" s="152" t="s">
        <v>125</v>
      </c>
      <c r="K86" s="153" t="s">
        <v>147</v>
      </c>
      <c r="L86" s="154"/>
      <c r="M86" s="70" t="s">
        <v>19</v>
      </c>
      <c r="N86" s="71" t="s">
        <v>46</v>
      </c>
      <c r="O86" s="71" t="s">
        <v>148</v>
      </c>
      <c r="P86" s="71" t="s">
        <v>149</v>
      </c>
      <c r="Q86" s="71" t="s">
        <v>150</v>
      </c>
      <c r="R86" s="71" t="s">
        <v>151</v>
      </c>
      <c r="S86" s="71" t="s">
        <v>152</v>
      </c>
      <c r="T86" s="72" t="s">
        <v>153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75" customHeight="1">
      <c r="A87" s="36"/>
      <c r="B87" s="37"/>
      <c r="C87" s="77" t="s">
        <v>154</v>
      </c>
      <c r="D87" s="38"/>
      <c r="E87" s="38"/>
      <c r="F87" s="38"/>
      <c r="G87" s="38"/>
      <c r="H87" s="38"/>
      <c r="I87" s="38"/>
      <c r="J87" s="155">
        <f>BK87</f>
        <v>0</v>
      </c>
      <c r="K87" s="38"/>
      <c r="L87" s="41"/>
      <c r="M87" s="73"/>
      <c r="N87" s="156"/>
      <c r="O87" s="74"/>
      <c r="P87" s="157">
        <f>P88</f>
        <v>0</v>
      </c>
      <c r="Q87" s="74"/>
      <c r="R87" s="157">
        <f>R88</f>
        <v>23.579057000000002</v>
      </c>
      <c r="S87" s="74"/>
      <c r="T87" s="158">
        <f>T88</f>
        <v>24.444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75</v>
      </c>
      <c r="AU87" s="19" t="s">
        <v>126</v>
      </c>
      <c r="BK87" s="159">
        <f>BK88</f>
        <v>0</v>
      </c>
    </row>
    <row r="88" spans="2:63" s="12" customFormat="1" ht="25.9" customHeight="1">
      <c r="B88" s="160"/>
      <c r="C88" s="161"/>
      <c r="D88" s="162" t="s">
        <v>75</v>
      </c>
      <c r="E88" s="163" t="s">
        <v>155</v>
      </c>
      <c r="F88" s="163" t="s">
        <v>156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P89+P202+P238+P263+P350+P360+P390</f>
        <v>0</v>
      </c>
      <c r="Q88" s="168"/>
      <c r="R88" s="169">
        <f>R89+R202+R238+R263+R350+R360+R390</f>
        <v>23.579057000000002</v>
      </c>
      <c r="S88" s="168"/>
      <c r="T88" s="170">
        <f>T89+T202+T238+T263+T350+T360+T390</f>
        <v>24.444</v>
      </c>
      <c r="AR88" s="171" t="s">
        <v>84</v>
      </c>
      <c r="AT88" s="172" t="s">
        <v>75</v>
      </c>
      <c r="AU88" s="172" t="s">
        <v>76</v>
      </c>
      <c r="AY88" s="171" t="s">
        <v>157</v>
      </c>
      <c r="BK88" s="173">
        <f>BK89+BK202+BK238+BK263+BK350+BK360+BK390</f>
        <v>0</v>
      </c>
    </row>
    <row r="89" spans="2:63" s="12" customFormat="1" ht="22.75" customHeight="1">
      <c r="B89" s="160"/>
      <c r="C89" s="161"/>
      <c r="D89" s="162" t="s">
        <v>75</v>
      </c>
      <c r="E89" s="174" t="s">
        <v>84</v>
      </c>
      <c r="F89" s="174" t="s">
        <v>158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SUM(P90:P201)</f>
        <v>0</v>
      </c>
      <c r="Q89" s="168"/>
      <c r="R89" s="169">
        <f>SUM(R90:R201)</f>
        <v>3.4271668</v>
      </c>
      <c r="S89" s="168"/>
      <c r="T89" s="170">
        <f>SUM(T90:T201)</f>
        <v>24.444</v>
      </c>
      <c r="AR89" s="171" t="s">
        <v>84</v>
      </c>
      <c r="AT89" s="172" t="s">
        <v>75</v>
      </c>
      <c r="AU89" s="172" t="s">
        <v>84</v>
      </c>
      <c r="AY89" s="171" t="s">
        <v>157</v>
      </c>
      <c r="BK89" s="173">
        <f>SUM(BK90:BK201)</f>
        <v>0</v>
      </c>
    </row>
    <row r="90" spans="1:65" s="2" customFormat="1" ht="30" customHeight="1">
      <c r="A90" s="36"/>
      <c r="B90" s="37"/>
      <c r="C90" s="176" t="s">
        <v>84</v>
      </c>
      <c r="D90" s="176" t="s">
        <v>159</v>
      </c>
      <c r="E90" s="177" t="s">
        <v>1877</v>
      </c>
      <c r="F90" s="178" t="s">
        <v>1878</v>
      </c>
      <c r="G90" s="179" t="s">
        <v>176</v>
      </c>
      <c r="H90" s="180">
        <v>25.2</v>
      </c>
      <c r="I90" s="181"/>
      <c r="J90" s="182">
        <f>ROUND(I90*H90,2)</f>
        <v>0</v>
      </c>
      <c r="K90" s="183"/>
      <c r="L90" s="41"/>
      <c r="M90" s="184" t="s">
        <v>19</v>
      </c>
      <c r="N90" s="185" t="s">
        <v>47</v>
      </c>
      <c r="O90" s="66"/>
      <c r="P90" s="186">
        <f>O90*H90</f>
        <v>0</v>
      </c>
      <c r="Q90" s="186">
        <v>0</v>
      </c>
      <c r="R90" s="186">
        <f>Q90*H90</f>
        <v>0</v>
      </c>
      <c r="S90" s="186">
        <v>0.75</v>
      </c>
      <c r="T90" s="187">
        <f>S90*H90</f>
        <v>18.9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8" t="s">
        <v>163</v>
      </c>
      <c r="AT90" s="188" t="s">
        <v>159</v>
      </c>
      <c r="AU90" s="188" t="s">
        <v>86</v>
      </c>
      <c r="AY90" s="19" t="s">
        <v>157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19" t="s">
        <v>84</v>
      </c>
      <c r="BK90" s="189">
        <f>ROUND(I90*H90,2)</f>
        <v>0</v>
      </c>
      <c r="BL90" s="19" t="s">
        <v>163</v>
      </c>
      <c r="BM90" s="188" t="s">
        <v>3082</v>
      </c>
    </row>
    <row r="91" spans="1:47" s="2" customFormat="1" ht="10">
      <c r="A91" s="36"/>
      <c r="B91" s="37"/>
      <c r="C91" s="38"/>
      <c r="D91" s="212" t="s">
        <v>178</v>
      </c>
      <c r="E91" s="38"/>
      <c r="F91" s="213" t="s">
        <v>1880</v>
      </c>
      <c r="G91" s="38"/>
      <c r="H91" s="38"/>
      <c r="I91" s="214"/>
      <c r="J91" s="38"/>
      <c r="K91" s="38"/>
      <c r="L91" s="41"/>
      <c r="M91" s="215"/>
      <c r="N91" s="216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178</v>
      </c>
      <c r="AU91" s="19" t="s">
        <v>86</v>
      </c>
    </row>
    <row r="92" spans="2:51" s="13" customFormat="1" ht="10">
      <c r="B92" s="190"/>
      <c r="C92" s="191"/>
      <c r="D92" s="192" t="s">
        <v>165</v>
      </c>
      <c r="E92" s="193" t="s">
        <v>19</v>
      </c>
      <c r="F92" s="194" t="s">
        <v>3083</v>
      </c>
      <c r="G92" s="191"/>
      <c r="H92" s="193" t="s">
        <v>19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165</v>
      </c>
      <c r="AU92" s="200" t="s">
        <v>86</v>
      </c>
      <c r="AV92" s="13" t="s">
        <v>84</v>
      </c>
      <c r="AW92" s="13" t="s">
        <v>37</v>
      </c>
      <c r="AX92" s="13" t="s">
        <v>76</v>
      </c>
      <c r="AY92" s="200" t="s">
        <v>157</v>
      </c>
    </row>
    <row r="93" spans="2:51" s="13" customFormat="1" ht="10">
      <c r="B93" s="190"/>
      <c r="C93" s="191"/>
      <c r="D93" s="192" t="s">
        <v>165</v>
      </c>
      <c r="E93" s="193" t="s">
        <v>19</v>
      </c>
      <c r="F93" s="194" t="s">
        <v>3084</v>
      </c>
      <c r="G93" s="191"/>
      <c r="H93" s="193" t="s">
        <v>19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165</v>
      </c>
      <c r="AU93" s="200" t="s">
        <v>86</v>
      </c>
      <c r="AV93" s="13" t="s">
        <v>84</v>
      </c>
      <c r="AW93" s="13" t="s">
        <v>37</v>
      </c>
      <c r="AX93" s="13" t="s">
        <v>76</v>
      </c>
      <c r="AY93" s="200" t="s">
        <v>157</v>
      </c>
    </row>
    <row r="94" spans="2:51" s="13" customFormat="1" ht="10">
      <c r="B94" s="190"/>
      <c r="C94" s="191"/>
      <c r="D94" s="192" t="s">
        <v>165</v>
      </c>
      <c r="E94" s="193" t="s">
        <v>19</v>
      </c>
      <c r="F94" s="194" t="s">
        <v>2904</v>
      </c>
      <c r="G94" s="191"/>
      <c r="H94" s="193" t="s">
        <v>19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165</v>
      </c>
      <c r="AU94" s="200" t="s">
        <v>86</v>
      </c>
      <c r="AV94" s="13" t="s">
        <v>84</v>
      </c>
      <c r="AW94" s="13" t="s">
        <v>37</v>
      </c>
      <c r="AX94" s="13" t="s">
        <v>76</v>
      </c>
      <c r="AY94" s="200" t="s">
        <v>157</v>
      </c>
    </row>
    <row r="95" spans="2:51" s="13" customFormat="1" ht="10">
      <c r="B95" s="190"/>
      <c r="C95" s="191"/>
      <c r="D95" s="192" t="s">
        <v>165</v>
      </c>
      <c r="E95" s="193" t="s">
        <v>19</v>
      </c>
      <c r="F95" s="194" t="s">
        <v>3085</v>
      </c>
      <c r="G95" s="191"/>
      <c r="H95" s="193" t="s">
        <v>19</v>
      </c>
      <c r="I95" s="195"/>
      <c r="J95" s="191"/>
      <c r="K95" s="191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165</v>
      </c>
      <c r="AU95" s="200" t="s">
        <v>86</v>
      </c>
      <c r="AV95" s="13" t="s">
        <v>84</v>
      </c>
      <c r="AW95" s="13" t="s">
        <v>37</v>
      </c>
      <c r="AX95" s="13" t="s">
        <v>76</v>
      </c>
      <c r="AY95" s="200" t="s">
        <v>157</v>
      </c>
    </row>
    <row r="96" spans="2:51" s="13" customFormat="1" ht="10">
      <c r="B96" s="190"/>
      <c r="C96" s="191"/>
      <c r="D96" s="192" t="s">
        <v>165</v>
      </c>
      <c r="E96" s="193" t="s">
        <v>19</v>
      </c>
      <c r="F96" s="194" t="s">
        <v>2906</v>
      </c>
      <c r="G96" s="191"/>
      <c r="H96" s="193" t="s">
        <v>19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165</v>
      </c>
      <c r="AU96" s="200" t="s">
        <v>86</v>
      </c>
      <c r="AV96" s="13" t="s">
        <v>84</v>
      </c>
      <c r="AW96" s="13" t="s">
        <v>37</v>
      </c>
      <c r="AX96" s="13" t="s">
        <v>76</v>
      </c>
      <c r="AY96" s="200" t="s">
        <v>157</v>
      </c>
    </row>
    <row r="97" spans="2:51" s="14" customFormat="1" ht="10">
      <c r="B97" s="201"/>
      <c r="C97" s="202"/>
      <c r="D97" s="192" t="s">
        <v>165</v>
      </c>
      <c r="E97" s="203" t="s">
        <v>19</v>
      </c>
      <c r="F97" s="204" t="s">
        <v>3086</v>
      </c>
      <c r="G97" s="202"/>
      <c r="H97" s="205">
        <v>16.2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165</v>
      </c>
      <c r="AU97" s="211" t="s">
        <v>86</v>
      </c>
      <c r="AV97" s="14" t="s">
        <v>86</v>
      </c>
      <c r="AW97" s="14" t="s">
        <v>37</v>
      </c>
      <c r="AX97" s="14" t="s">
        <v>76</v>
      </c>
      <c r="AY97" s="211" t="s">
        <v>157</v>
      </c>
    </row>
    <row r="98" spans="2:51" s="14" customFormat="1" ht="10">
      <c r="B98" s="201"/>
      <c r="C98" s="202"/>
      <c r="D98" s="192" t="s">
        <v>165</v>
      </c>
      <c r="E98" s="203" t="s">
        <v>19</v>
      </c>
      <c r="F98" s="204" t="s">
        <v>3087</v>
      </c>
      <c r="G98" s="202"/>
      <c r="H98" s="205">
        <v>9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165</v>
      </c>
      <c r="AU98" s="211" t="s">
        <v>86</v>
      </c>
      <c r="AV98" s="14" t="s">
        <v>86</v>
      </c>
      <c r="AW98" s="14" t="s">
        <v>37</v>
      </c>
      <c r="AX98" s="14" t="s">
        <v>76</v>
      </c>
      <c r="AY98" s="211" t="s">
        <v>157</v>
      </c>
    </row>
    <row r="99" spans="2:51" s="15" customFormat="1" ht="10">
      <c r="B99" s="217"/>
      <c r="C99" s="218"/>
      <c r="D99" s="192" t="s">
        <v>165</v>
      </c>
      <c r="E99" s="219" t="s">
        <v>19</v>
      </c>
      <c r="F99" s="220" t="s">
        <v>183</v>
      </c>
      <c r="G99" s="218"/>
      <c r="H99" s="221">
        <v>25.2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165</v>
      </c>
      <c r="AU99" s="227" t="s">
        <v>86</v>
      </c>
      <c r="AV99" s="15" t="s">
        <v>163</v>
      </c>
      <c r="AW99" s="15" t="s">
        <v>37</v>
      </c>
      <c r="AX99" s="15" t="s">
        <v>84</v>
      </c>
      <c r="AY99" s="227" t="s">
        <v>157</v>
      </c>
    </row>
    <row r="100" spans="1:65" s="2" customFormat="1" ht="30" customHeight="1">
      <c r="A100" s="36"/>
      <c r="B100" s="37"/>
      <c r="C100" s="176" t="s">
        <v>86</v>
      </c>
      <c r="D100" s="176" t="s">
        <v>159</v>
      </c>
      <c r="E100" s="177" t="s">
        <v>1883</v>
      </c>
      <c r="F100" s="178" t="s">
        <v>1884</v>
      </c>
      <c r="G100" s="179" t="s">
        <v>176</v>
      </c>
      <c r="H100" s="180">
        <v>25.2</v>
      </c>
      <c r="I100" s="181"/>
      <c r="J100" s="182">
        <f>ROUND(I100*H100,2)</f>
        <v>0</v>
      </c>
      <c r="K100" s="183"/>
      <c r="L100" s="41"/>
      <c r="M100" s="184" t="s">
        <v>19</v>
      </c>
      <c r="N100" s="185" t="s">
        <v>47</v>
      </c>
      <c r="O100" s="66"/>
      <c r="P100" s="186">
        <f>O100*H100</f>
        <v>0</v>
      </c>
      <c r="Q100" s="186">
        <v>0</v>
      </c>
      <c r="R100" s="186">
        <f>Q100*H100</f>
        <v>0</v>
      </c>
      <c r="S100" s="186">
        <v>0.22</v>
      </c>
      <c r="T100" s="187">
        <f>S100*H100</f>
        <v>5.544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8" t="s">
        <v>163</v>
      </c>
      <c r="AT100" s="188" t="s">
        <v>159</v>
      </c>
      <c r="AU100" s="188" t="s">
        <v>86</v>
      </c>
      <c r="AY100" s="19" t="s">
        <v>157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84</v>
      </c>
      <c r="BK100" s="189">
        <f>ROUND(I100*H100,2)</f>
        <v>0</v>
      </c>
      <c r="BL100" s="19" t="s">
        <v>163</v>
      </c>
      <c r="BM100" s="188" t="s">
        <v>3088</v>
      </c>
    </row>
    <row r="101" spans="1:47" s="2" customFormat="1" ht="10">
      <c r="A101" s="36"/>
      <c r="B101" s="37"/>
      <c r="C101" s="38"/>
      <c r="D101" s="212" t="s">
        <v>178</v>
      </c>
      <c r="E101" s="38"/>
      <c r="F101" s="213" t="s">
        <v>1886</v>
      </c>
      <c r="G101" s="38"/>
      <c r="H101" s="38"/>
      <c r="I101" s="214"/>
      <c r="J101" s="38"/>
      <c r="K101" s="38"/>
      <c r="L101" s="41"/>
      <c r="M101" s="215"/>
      <c r="N101" s="216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178</v>
      </c>
      <c r="AU101" s="19" t="s">
        <v>86</v>
      </c>
    </row>
    <row r="102" spans="2:51" s="13" customFormat="1" ht="10">
      <c r="B102" s="190"/>
      <c r="C102" s="191"/>
      <c r="D102" s="192" t="s">
        <v>165</v>
      </c>
      <c r="E102" s="193" t="s">
        <v>19</v>
      </c>
      <c r="F102" s="194" t="s">
        <v>3083</v>
      </c>
      <c r="G102" s="191"/>
      <c r="H102" s="193" t="s">
        <v>19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165</v>
      </c>
      <c r="AU102" s="200" t="s">
        <v>86</v>
      </c>
      <c r="AV102" s="13" t="s">
        <v>84</v>
      </c>
      <c r="AW102" s="13" t="s">
        <v>37</v>
      </c>
      <c r="AX102" s="13" t="s">
        <v>76</v>
      </c>
      <c r="AY102" s="200" t="s">
        <v>157</v>
      </c>
    </row>
    <row r="103" spans="2:51" s="13" customFormat="1" ht="10">
      <c r="B103" s="190"/>
      <c r="C103" s="191"/>
      <c r="D103" s="192" t="s">
        <v>165</v>
      </c>
      <c r="E103" s="193" t="s">
        <v>19</v>
      </c>
      <c r="F103" s="194" t="s">
        <v>3084</v>
      </c>
      <c r="G103" s="191"/>
      <c r="H103" s="193" t="s">
        <v>19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165</v>
      </c>
      <c r="AU103" s="200" t="s">
        <v>86</v>
      </c>
      <c r="AV103" s="13" t="s">
        <v>84</v>
      </c>
      <c r="AW103" s="13" t="s">
        <v>37</v>
      </c>
      <c r="AX103" s="13" t="s">
        <v>76</v>
      </c>
      <c r="AY103" s="200" t="s">
        <v>157</v>
      </c>
    </row>
    <row r="104" spans="2:51" s="13" customFormat="1" ht="10">
      <c r="B104" s="190"/>
      <c r="C104" s="191"/>
      <c r="D104" s="192" t="s">
        <v>165</v>
      </c>
      <c r="E104" s="193" t="s">
        <v>19</v>
      </c>
      <c r="F104" s="194" t="s">
        <v>2904</v>
      </c>
      <c r="G104" s="191"/>
      <c r="H104" s="193" t="s">
        <v>19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165</v>
      </c>
      <c r="AU104" s="200" t="s">
        <v>86</v>
      </c>
      <c r="AV104" s="13" t="s">
        <v>84</v>
      </c>
      <c r="AW104" s="13" t="s">
        <v>37</v>
      </c>
      <c r="AX104" s="13" t="s">
        <v>76</v>
      </c>
      <c r="AY104" s="200" t="s">
        <v>157</v>
      </c>
    </row>
    <row r="105" spans="2:51" s="13" customFormat="1" ht="10">
      <c r="B105" s="190"/>
      <c r="C105" s="191"/>
      <c r="D105" s="192" t="s">
        <v>165</v>
      </c>
      <c r="E105" s="193" t="s">
        <v>19</v>
      </c>
      <c r="F105" s="194" t="s">
        <v>3085</v>
      </c>
      <c r="G105" s="191"/>
      <c r="H105" s="193" t="s">
        <v>19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165</v>
      </c>
      <c r="AU105" s="200" t="s">
        <v>86</v>
      </c>
      <c r="AV105" s="13" t="s">
        <v>84</v>
      </c>
      <c r="AW105" s="13" t="s">
        <v>37</v>
      </c>
      <c r="AX105" s="13" t="s">
        <v>76</v>
      </c>
      <c r="AY105" s="200" t="s">
        <v>157</v>
      </c>
    </row>
    <row r="106" spans="2:51" s="13" customFormat="1" ht="10">
      <c r="B106" s="190"/>
      <c r="C106" s="191"/>
      <c r="D106" s="192" t="s">
        <v>165</v>
      </c>
      <c r="E106" s="193" t="s">
        <v>19</v>
      </c>
      <c r="F106" s="194" t="s">
        <v>3062</v>
      </c>
      <c r="G106" s="191"/>
      <c r="H106" s="193" t="s">
        <v>19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165</v>
      </c>
      <c r="AU106" s="200" t="s">
        <v>86</v>
      </c>
      <c r="AV106" s="13" t="s">
        <v>84</v>
      </c>
      <c r="AW106" s="13" t="s">
        <v>37</v>
      </c>
      <c r="AX106" s="13" t="s">
        <v>76</v>
      </c>
      <c r="AY106" s="200" t="s">
        <v>157</v>
      </c>
    </row>
    <row r="107" spans="2:51" s="14" customFormat="1" ht="10">
      <c r="B107" s="201"/>
      <c r="C107" s="202"/>
      <c r="D107" s="192" t="s">
        <v>165</v>
      </c>
      <c r="E107" s="203" t="s">
        <v>19</v>
      </c>
      <c r="F107" s="204" t="s">
        <v>3086</v>
      </c>
      <c r="G107" s="202"/>
      <c r="H107" s="205">
        <v>16.2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165</v>
      </c>
      <c r="AU107" s="211" t="s">
        <v>86</v>
      </c>
      <c r="AV107" s="14" t="s">
        <v>86</v>
      </c>
      <c r="AW107" s="14" t="s">
        <v>37</v>
      </c>
      <c r="AX107" s="14" t="s">
        <v>76</v>
      </c>
      <c r="AY107" s="211" t="s">
        <v>157</v>
      </c>
    </row>
    <row r="108" spans="2:51" s="14" customFormat="1" ht="10">
      <c r="B108" s="201"/>
      <c r="C108" s="202"/>
      <c r="D108" s="192" t="s">
        <v>165</v>
      </c>
      <c r="E108" s="203" t="s">
        <v>19</v>
      </c>
      <c r="F108" s="204" t="s">
        <v>3087</v>
      </c>
      <c r="G108" s="202"/>
      <c r="H108" s="205">
        <v>9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165</v>
      </c>
      <c r="AU108" s="211" t="s">
        <v>86</v>
      </c>
      <c r="AV108" s="14" t="s">
        <v>86</v>
      </c>
      <c r="AW108" s="14" t="s">
        <v>37</v>
      </c>
      <c r="AX108" s="14" t="s">
        <v>76</v>
      </c>
      <c r="AY108" s="211" t="s">
        <v>157</v>
      </c>
    </row>
    <row r="109" spans="2:51" s="15" customFormat="1" ht="10">
      <c r="B109" s="217"/>
      <c r="C109" s="218"/>
      <c r="D109" s="192" t="s">
        <v>165</v>
      </c>
      <c r="E109" s="219" t="s">
        <v>19</v>
      </c>
      <c r="F109" s="220" t="s">
        <v>183</v>
      </c>
      <c r="G109" s="218"/>
      <c r="H109" s="221">
        <v>25.2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165</v>
      </c>
      <c r="AU109" s="227" t="s">
        <v>86</v>
      </c>
      <c r="AV109" s="15" t="s">
        <v>163</v>
      </c>
      <c r="AW109" s="15" t="s">
        <v>37</v>
      </c>
      <c r="AX109" s="15" t="s">
        <v>84</v>
      </c>
      <c r="AY109" s="227" t="s">
        <v>157</v>
      </c>
    </row>
    <row r="110" spans="1:65" s="2" customFormat="1" ht="22.25" customHeight="1">
      <c r="A110" s="36"/>
      <c r="B110" s="37"/>
      <c r="C110" s="176" t="s">
        <v>173</v>
      </c>
      <c r="D110" s="176" t="s">
        <v>159</v>
      </c>
      <c r="E110" s="177" t="s">
        <v>2911</v>
      </c>
      <c r="F110" s="178" t="s">
        <v>2912</v>
      </c>
      <c r="G110" s="179" t="s">
        <v>254</v>
      </c>
      <c r="H110" s="180">
        <v>5.88</v>
      </c>
      <c r="I110" s="181"/>
      <c r="J110" s="182">
        <f>ROUND(I110*H110,2)</f>
        <v>0</v>
      </c>
      <c r="K110" s="183"/>
      <c r="L110" s="41"/>
      <c r="M110" s="184" t="s">
        <v>19</v>
      </c>
      <c r="N110" s="185" t="s">
        <v>47</v>
      </c>
      <c r="O110" s="66"/>
      <c r="P110" s="186">
        <f>O110*H110</f>
        <v>0</v>
      </c>
      <c r="Q110" s="186">
        <v>0</v>
      </c>
      <c r="R110" s="186">
        <f>Q110*H110</f>
        <v>0</v>
      </c>
      <c r="S110" s="186">
        <v>0</v>
      </c>
      <c r="T110" s="187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8" t="s">
        <v>163</v>
      </c>
      <c r="AT110" s="188" t="s">
        <v>159</v>
      </c>
      <c r="AU110" s="188" t="s">
        <v>86</v>
      </c>
      <c r="AY110" s="19" t="s">
        <v>157</v>
      </c>
      <c r="BE110" s="189">
        <f>IF(N110="základní",J110,0)</f>
        <v>0</v>
      </c>
      <c r="BF110" s="189">
        <f>IF(N110="snížená",J110,0)</f>
        <v>0</v>
      </c>
      <c r="BG110" s="189">
        <f>IF(N110="zákl. přenesená",J110,0)</f>
        <v>0</v>
      </c>
      <c r="BH110" s="189">
        <f>IF(N110="sníž. přenesená",J110,0)</f>
        <v>0</v>
      </c>
      <c r="BI110" s="189">
        <f>IF(N110="nulová",J110,0)</f>
        <v>0</v>
      </c>
      <c r="BJ110" s="19" t="s">
        <v>84</v>
      </c>
      <c r="BK110" s="189">
        <f>ROUND(I110*H110,2)</f>
        <v>0</v>
      </c>
      <c r="BL110" s="19" t="s">
        <v>163</v>
      </c>
      <c r="BM110" s="188" t="s">
        <v>3089</v>
      </c>
    </row>
    <row r="111" spans="2:51" s="13" customFormat="1" ht="10">
      <c r="B111" s="190"/>
      <c r="C111" s="191"/>
      <c r="D111" s="192" t="s">
        <v>165</v>
      </c>
      <c r="E111" s="193" t="s">
        <v>19</v>
      </c>
      <c r="F111" s="194" t="s">
        <v>3083</v>
      </c>
      <c r="G111" s="191"/>
      <c r="H111" s="193" t="s">
        <v>19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165</v>
      </c>
      <c r="AU111" s="200" t="s">
        <v>86</v>
      </c>
      <c r="AV111" s="13" t="s">
        <v>84</v>
      </c>
      <c r="AW111" s="13" t="s">
        <v>37</v>
      </c>
      <c r="AX111" s="13" t="s">
        <v>76</v>
      </c>
      <c r="AY111" s="200" t="s">
        <v>157</v>
      </c>
    </row>
    <row r="112" spans="2:51" s="13" customFormat="1" ht="10">
      <c r="B112" s="190"/>
      <c r="C112" s="191"/>
      <c r="D112" s="192" t="s">
        <v>165</v>
      </c>
      <c r="E112" s="193" t="s">
        <v>19</v>
      </c>
      <c r="F112" s="194" t="s">
        <v>3084</v>
      </c>
      <c r="G112" s="191"/>
      <c r="H112" s="193" t="s">
        <v>19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165</v>
      </c>
      <c r="AU112" s="200" t="s">
        <v>86</v>
      </c>
      <c r="AV112" s="13" t="s">
        <v>84</v>
      </c>
      <c r="AW112" s="13" t="s">
        <v>37</v>
      </c>
      <c r="AX112" s="13" t="s">
        <v>76</v>
      </c>
      <c r="AY112" s="200" t="s">
        <v>157</v>
      </c>
    </row>
    <row r="113" spans="2:51" s="13" customFormat="1" ht="10">
      <c r="B113" s="190"/>
      <c r="C113" s="191"/>
      <c r="D113" s="192" t="s">
        <v>165</v>
      </c>
      <c r="E113" s="193" t="s">
        <v>19</v>
      </c>
      <c r="F113" s="194" t="s">
        <v>2904</v>
      </c>
      <c r="G113" s="191"/>
      <c r="H113" s="193" t="s">
        <v>19</v>
      </c>
      <c r="I113" s="195"/>
      <c r="J113" s="191"/>
      <c r="K113" s="191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165</v>
      </c>
      <c r="AU113" s="200" t="s">
        <v>86</v>
      </c>
      <c r="AV113" s="13" t="s">
        <v>84</v>
      </c>
      <c r="AW113" s="13" t="s">
        <v>37</v>
      </c>
      <c r="AX113" s="13" t="s">
        <v>76</v>
      </c>
      <c r="AY113" s="200" t="s">
        <v>157</v>
      </c>
    </row>
    <row r="114" spans="2:51" s="13" customFormat="1" ht="10">
      <c r="B114" s="190"/>
      <c r="C114" s="191"/>
      <c r="D114" s="192" t="s">
        <v>165</v>
      </c>
      <c r="E114" s="193" t="s">
        <v>19</v>
      </c>
      <c r="F114" s="194" t="s">
        <v>3085</v>
      </c>
      <c r="G114" s="191"/>
      <c r="H114" s="193" t="s">
        <v>19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165</v>
      </c>
      <c r="AU114" s="200" t="s">
        <v>86</v>
      </c>
      <c r="AV114" s="13" t="s">
        <v>84</v>
      </c>
      <c r="AW114" s="13" t="s">
        <v>37</v>
      </c>
      <c r="AX114" s="13" t="s">
        <v>76</v>
      </c>
      <c r="AY114" s="200" t="s">
        <v>157</v>
      </c>
    </row>
    <row r="115" spans="2:51" s="13" customFormat="1" ht="10">
      <c r="B115" s="190"/>
      <c r="C115" s="191"/>
      <c r="D115" s="192" t="s">
        <v>165</v>
      </c>
      <c r="E115" s="193" t="s">
        <v>19</v>
      </c>
      <c r="F115" s="194" t="s">
        <v>3090</v>
      </c>
      <c r="G115" s="191"/>
      <c r="H115" s="193" t="s">
        <v>19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165</v>
      </c>
      <c r="AU115" s="200" t="s">
        <v>86</v>
      </c>
      <c r="AV115" s="13" t="s">
        <v>84</v>
      </c>
      <c r="AW115" s="13" t="s">
        <v>37</v>
      </c>
      <c r="AX115" s="13" t="s">
        <v>76</v>
      </c>
      <c r="AY115" s="200" t="s">
        <v>157</v>
      </c>
    </row>
    <row r="116" spans="2:51" s="14" customFormat="1" ht="10">
      <c r="B116" s="201"/>
      <c r="C116" s="202"/>
      <c r="D116" s="192" t="s">
        <v>165</v>
      </c>
      <c r="E116" s="203" t="s">
        <v>19</v>
      </c>
      <c r="F116" s="204" t="s">
        <v>3091</v>
      </c>
      <c r="G116" s="202"/>
      <c r="H116" s="205">
        <v>5.88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165</v>
      </c>
      <c r="AU116" s="211" t="s">
        <v>86</v>
      </c>
      <c r="AV116" s="14" t="s">
        <v>86</v>
      </c>
      <c r="AW116" s="14" t="s">
        <v>37</v>
      </c>
      <c r="AX116" s="14" t="s">
        <v>84</v>
      </c>
      <c r="AY116" s="211" t="s">
        <v>157</v>
      </c>
    </row>
    <row r="117" spans="1:65" s="2" customFormat="1" ht="22.25" customHeight="1">
      <c r="A117" s="36"/>
      <c r="B117" s="37"/>
      <c r="C117" s="176" t="s">
        <v>163</v>
      </c>
      <c r="D117" s="176" t="s">
        <v>159</v>
      </c>
      <c r="E117" s="177" t="s">
        <v>2916</v>
      </c>
      <c r="F117" s="178" t="s">
        <v>2917</v>
      </c>
      <c r="G117" s="179" t="s">
        <v>254</v>
      </c>
      <c r="H117" s="180">
        <v>11.412</v>
      </c>
      <c r="I117" s="181"/>
      <c r="J117" s="182">
        <f>ROUND(I117*H117,2)</f>
        <v>0</v>
      </c>
      <c r="K117" s="183"/>
      <c r="L117" s="41"/>
      <c r="M117" s="184" t="s">
        <v>19</v>
      </c>
      <c r="N117" s="185" t="s">
        <v>47</v>
      </c>
      <c r="O117" s="66"/>
      <c r="P117" s="186">
        <f>O117*H117</f>
        <v>0</v>
      </c>
      <c r="Q117" s="186">
        <v>0</v>
      </c>
      <c r="R117" s="186">
        <f>Q117*H117</f>
        <v>0</v>
      </c>
      <c r="S117" s="186">
        <v>0</v>
      </c>
      <c r="T117" s="187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8" t="s">
        <v>163</v>
      </c>
      <c r="AT117" s="188" t="s">
        <v>159</v>
      </c>
      <c r="AU117" s="188" t="s">
        <v>86</v>
      </c>
      <c r="AY117" s="19" t="s">
        <v>157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9" t="s">
        <v>84</v>
      </c>
      <c r="BK117" s="189">
        <f>ROUND(I117*H117,2)</f>
        <v>0</v>
      </c>
      <c r="BL117" s="19" t="s">
        <v>163</v>
      </c>
      <c r="BM117" s="188" t="s">
        <v>3092</v>
      </c>
    </row>
    <row r="118" spans="2:51" s="13" customFormat="1" ht="10">
      <c r="B118" s="190"/>
      <c r="C118" s="191"/>
      <c r="D118" s="192" t="s">
        <v>165</v>
      </c>
      <c r="E118" s="193" t="s">
        <v>19</v>
      </c>
      <c r="F118" s="194" t="s">
        <v>3083</v>
      </c>
      <c r="G118" s="191"/>
      <c r="H118" s="193" t="s">
        <v>19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165</v>
      </c>
      <c r="AU118" s="200" t="s">
        <v>86</v>
      </c>
      <c r="AV118" s="13" t="s">
        <v>84</v>
      </c>
      <c r="AW118" s="13" t="s">
        <v>37</v>
      </c>
      <c r="AX118" s="13" t="s">
        <v>76</v>
      </c>
      <c r="AY118" s="200" t="s">
        <v>157</v>
      </c>
    </row>
    <row r="119" spans="2:51" s="13" customFormat="1" ht="10">
      <c r="B119" s="190"/>
      <c r="C119" s="191"/>
      <c r="D119" s="192" t="s">
        <v>165</v>
      </c>
      <c r="E119" s="193" t="s">
        <v>19</v>
      </c>
      <c r="F119" s="194" t="s">
        <v>3084</v>
      </c>
      <c r="G119" s="191"/>
      <c r="H119" s="193" t="s">
        <v>19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165</v>
      </c>
      <c r="AU119" s="200" t="s">
        <v>86</v>
      </c>
      <c r="AV119" s="13" t="s">
        <v>84</v>
      </c>
      <c r="AW119" s="13" t="s">
        <v>37</v>
      </c>
      <c r="AX119" s="13" t="s">
        <v>76</v>
      </c>
      <c r="AY119" s="200" t="s">
        <v>157</v>
      </c>
    </row>
    <row r="120" spans="2:51" s="13" customFormat="1" ht="10">
      <c r="B120" s="190"/>
      <c r="C120" s="191"/>
      <c r="D120" s="192" t="s">
        <v>165</v>
      </c>
      <c r="E120" s="193" t="s">
        <v>19</v>
      </c>
      <c r="F120" s="194" t="s">
        <v>2904</v>
      </c>
      <c r="G120" s="191"/>
      <c r="H120" s="193" t="s">
        <v>19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165</v>
      </c>
      <c r="AU120" s="200" t="s">
        <v>86</v>
      </c>
      <c r="AV120" s="13" t="s">
        <v>84</v>
      </c>
      <c r="AW120" s="13" t="s">
        <v>37</v>
      </c>
      <c r="AX120" s="13" t="s">
        <v>76</v>
      </c>
      <c r="AY120" s="200" t="s">
        <v>157</v>
      </c>
    </row>
    <row r="121" spans="2:51" s="13" customFormat="1" ht="10">
      <c r="B121" s="190"/>
      <c r="C121" s="191"/>
      <c r="D121" s="192" t="s">
        <v>165</v>
      </c>
      <c r="E121" s="193" t="s">
        <v>19</v>
      </c>
      <c r="F121" s="194" t="s">
        <v>3085</v>
      </c>
      <c r="G121" s="191"/>
      <c r="H121" s="193" t="s">
        <v>19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165</v>
      </c>
      <c r="AU121" s="200" t="s">
        <v>86</v>
      </c>
      <c r="AV121" s="13" t="s">
        <v>84</v>
      </c>
      <c r="AW121" s="13" t="s">
        <v>37</v>
      </c>
      <c r="AX121" s="13" t="s">
        <v>76</v>
      </c>
      <c r="AY121" s="200" t="s">
        <v>157</v>
      </c>
    </row>
    <row r="122" spans="2:51" s="14" customFormat="1" ht="10">
      <c r="B122" s="201"/>
      <c r="C122" s="202"/>
      <c r="D122" s="192" t="s">
        <v>165</v>
      </c>
      <c r="E122" s="203" t="s">
        <v>19</v>
      </c>
      <c r="F122" s="204" t="s">
        <v>3093</v>
      </c>
      <c r="G122" s="202"/>
      <c r="H122" s="205">
        <v>11.412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165</v>
      </c>
      <c r="AU122" s="211" t="s">
        <v>86</v>
      </c>
      <c r="AV122" s="14" t="s">
        <v>86</v>
      </c>
      <c r="AW122" s="14" t="s">
        <v>37</v>
      </c>
      <c r="AX122" s="14" t="s">
        <v>84</v>
      </c>
      <c r="AY122" s="211" t="s">
        <v>157</v>
      </c>
    </row>
    <row r="123" spans="1:65" s="2" customFormat="1" ht="19.75" customHeight="1">
      <c r="A123" s="36"/>
      <c r="B123" s="37"/>
      <c r="C123" s="176" t="s">
        <v>191</v>
      </c>
      <c r="D123" s="176" t="s">
        <v>159</v>
      </c>
      <c r="E123" s="177" t="s">
        <v>2923</v>
      </c>
      <c r="F123" s="178" t="s">
        <v>2924</v>
      </c>
      <c r="G123" s="179" t="s">
        <v>176</v>
      </c>
      <c r="H123" s="180">
        <v>37.53</v>
      </c>
      <c r="I123" s="181"/>
      <c r="J123" s="182">
        <f>ROUND(I123*H123,2)</f>
        <v>0</v>
      </c>
      <c r="K123" s="183"/>
      <c r="L123" s="41"/>
      <c r="M123" s="184" t="s">
        <v>19</v>
      </c>
      <c r="N123" s="185" t="s">
        <v>47</v>
      </c>
      <c r="O123" s="66"/>
      <c r="P123" s="186">
        <f>O123*H123</f>
        <v>0</v>
      </c>
      <c r="Q123" s="186">
        <v>0.00084</v>
      </c>
      <c r="R123" s="186">
        <f>Q123*H123</f>
        <v>0.0315252</v>
      </c>
      <c r="S123" s="186">
        <v>0</v>
      </c>
      <c r="T123" s="18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8" t="s">
        <v>163</v>
      </c>
      <c r="AT123" s="188" t="s">
        <v>159</v>
      </c>
      <c r="AU123" s="188" t="s">
        <v>86</v>
      </c>
      <c r="AY123" s="19" t="s">
        <v>157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9" t="s">
        <v>84</v>
      </c>
      <c r="BK123" s="189">
        <f>ROUND(I123*H123,2)</f>
        <v>0</v>
      </c>
      <c r="BL123" s="19" t="s">
        <v>163</v>
      </c>
      <c r="BM123" s="188" t="s">
        <v>3094</v>
      </c>
    </row>
    <row r="124" spans="2:51" s="13" customFormat="1" ht="10">
      <c r="B124" s="190"/>
      <c r="C124" s="191"/>
      <c r="D124" s="192" t="s">
        <v>165</v>
      </c>
      <c r="E124" s="193" t="s">
        <v>19</v>
      </c>
      <c r="F124" s="194" t="s">
        <v>3083</v>
      </c>
      <c r="G124" s="191"/>
      <c r="H124" s="193" t="s">
        <v>19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165</v>
      </c>
      <c r="AU124" s="200" t="s">
        <v>86</v>
      </c>
      <c r="AV124" s="13" t="s">
        <v>84</v>
      </c>
      <c r="AW124" s="13" t="s">
        <v>37</v>
      </c>
      <c r="AX124" s="13" t="s">
        <v>76</v>
      </c>
      <c r="AY124" s="200" t="s">
        <v>157</v>
      </c>
    </row>
    <row r="125" spans="2:51" s="13" customFormat="1" ht="10">
      <c r="B125" s="190"/>
      <c r="C125" s="191"/>
      <c r="D125" s="192" t="s">
        <v>165</v>
      </c>
      <c r="E125" s="193" t="s">
        <v>19</v>
      </c>
      <c r="F125" s="194" t="s">
        <v>3084</v>
      </c>
      <c r="G125" s="191"/>
      <c r="H125" s="193" t="s">
        <v>19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165</v>
      </c>
      <c r="AU125" s="200" t="s">
        <v>86</v>
      </c>
      <c r="AV125" s="13" t="s">
        <v>84</v>
      </c>
      <c r="AW125" s="13" t="s">
        <v>37</v>
      </c>
      <c r="AX125" s="13" t="s">
        <v>76</v>
      </c>
      <c r="AY125" s="200" t="s">
        <v>157</v>
      </c>
    </row>
    <row r="126" spans="2:51" s="13" customFormat="1" ht="10">
      <c r="B126" s="190"/>
      <c r="C126" s="191"/>
      <c r="D126" s="192" t="s">
        <v>165</v>
      </c>
      <c r="E126" s="193" t="s">
        <v>19</v>
      </c>
      <c r="F126" s="194" t="s">
        <v>2904</v>
      </c>
      <c r="G126" s="191"/>
      <c r="H126" s="193" t="s">
        <v>19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165</v>
      </c>
      <c r="AU126" s="200" t="s">
        <v>86</v>
      </c>
      <c r="AV126" s="13" t="s">
        <v>84</v>
      </c>
      <c r="AW126" s="13" t="s">
        <v>37</v>
      </c>
      <c r="AX126" s="13" t="s">
        <v>76</v>
      </c>
      <c r="AY126" s="200" t="s">
        <v>157</v>
      </c>
    </row>
    <row r="127" spans="2:51" s="13" customFormat="1" ht="10">
      <c r="B127" s="190"/>
      <c r="C127" s="191"/>
      <c r="D127" s="192" t="s">
        <v>165</v>
      </c>
      <c r="E127" s="193" t="s">
        <v>19</v>
      </c>
      <c r="F127" s="194" t="s">
        <v>3085</v>
      </c>
      <c r="G127" s="191"/>
      <c r="H127" s="193" t="s">
        <v>19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165</v>
      </c>
      <c r="AU127" s="200" t="s">
        <v>86</v>
      </c>
      <c r="AV127" s="13" t="s">
        <v>84</v>
      </c>
      <c r="AW127" s="13" t="s">
        <v>37</v>
      </c>
      <c r="AX127" s="13" t="s">
        <v>76</v>
      </c>
      <c r="AY127" s="200" t="s">
        <v>157</v>
      </c>
    </row>
    <row r="128" spans="2:51" s="14" customFormat="1" ht="10">
      <c r="B128" s="201"/>
      <c r="C128" s="202"/>
      <c r="D128" s="192" t="s">
        <v>165</v>
      </c>
      <c r="E128" s="203" t="s">
        <v>19</v>
      </c>
      <c r="F128" s="204" t="s">
        <v>3095</v>
      </c>
      <c r="G128" s="202"/>
      <c r="H128" s="205">
        <v>37.53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165</v>
      </c>
      <c r="AU128" s="211" t="s">
        <v>86</v>
      </c>
      <c r="AV128" s="14" t="s">
        <v>86</v>
      </c>
      <c r="AW128" s="14" t="s">
        <v>37</v>
      </c>
      <c r="AX128" s="14" t="s">
        <v>84</v>
      </c>
      <c r="AY128" s="211" t="s">
        <v>157</v>
      </c>
    </row>
    <row r="129" spans="1:65" s="2" customFormat="1" ht="22.25" customHeight="1">
      <c r="A129" s="36"/>
      <c r="B129" s="37"/>
      <c r="C129" s="176" t="s">
        <v>196</v>
      </c>
      <c r="D129" s="176" t="s">
        <v>159</v>
      </c>
      <c r="E129" s="177" t="s">
        <v>2928</v>
      </c>
      <c r="F129" s="178" t="s">
        <v>2929</v>
      </c>
      <c r="G129" s="179" t="s">
        <v>176</v>
      </c>
      <c r="H129" s="180">
        <v>37.53</v>
      </c>
      <c r="I129" s="181"/>
      <c r="J129" s="182">
        <f>ROUND(I129*H129,2)</f>
        <v>0</v>
      </c>
      <c r="K129" s="183"/>
      <c r="L129" s="41"/>
      <c r="M129" s="184" t="s">
        <v>19</v>
      </c>
      <c r="N129" s="185" t="s">
        <v>47</v>
      </c>
      <c r="O129" s="66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8" t="s">
        <v>163</v>
      </c>
      <c r="AT129" s="188" t="s">
        <v>159</v>
      </c>
      <c r="AU129" s="188" t="s">
        <v>86</v>
      </c>
      <c r="AY129" s="19" t="s">
        <v>157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9" t="s">
        <v>84</v>
      </c>
      <c r="BK129" s="189">
        <f>ROUND(I129*H129,2)</f>
        <v>0</v>
      </c>
      <c r="BL129" s="19" t="s">
        <v>163</v>
      </c>
      <c r="BM129" s="188" t="s">
        <v>3096</v>
      </c>
    </row>
    <row r="130" spans="2:51" s="13" customFormat="1" ht="10">
      <c r="B130" s="190"/>
      <c r="C130" s="191"/>
      <c r="D130" s="192" t="s">
        <v>165</v>
      </c>
      <c r="E130" s="193" t="s">
        <v>19</v>
      </c>
      <c r="F130" s="194" t="s">
        <v>3083</v>
      </c>
      <c r="G130" s="191"/>
      <c r="H130" s="193" t="s">
        <v>19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165</v>
      </c>
      <c r="AU130" s="200" t="s">
        <v>86</v>
      </c>
      <c r="AV130" s="13" t="s">
        <v>84</v>
      </c>
      <c r="AW130" s="13" t="s">
        <v>37</v>
      </c>
      <c r="AX130" s="13" t="s">
        <v>76</v>
      </c>
      <c r="AY130" s="200" t="s">
        <v>157</v>
      </c>
    </row>
    <row r="131" spans="2:51" s="13" customFormat="1" ht="10">
      <c r="B131" s="190"/>
      <c r="C131" s="191"/>
      <c r="D131" s="192" t="s">
        <v>165</v>
      </c>
      <c r="E131" s="193" t="s">
        <v>19</v>
      </c>
      <c r="F131" s="194" t="s">
        <v>3084</v>
      </c>
      <c r="G131" s="191"/>
      <c r="H131" s="193" t="s">
        <v>19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165</v>
      </c>
      <c r="AU131" s="200" t="s">
        <v>86</v>
      </c>
      <c r="AV131" s="13" t="s">
        <v>84</v>
      </c>
      <c r="AW131" s="13" t="s">
        <v>37</v>
      </c>
      <c r="AX131" s="13" t="s">
        <v>76</v>
      </c>
      <c r="AY131" s="200" t="s">
        <v>157</v>
      </c>
    </row>
    <row r="132" spans="2:51" s="13" customFormat="1" ht="10">
      <c r="B132" s="190"/>
      <c r="C132" s="191"/>
      <c r="D132" s="192" t="s">
        <v>165</v>
      </c>
      <c r="E132" s="193" t="s">
        <v>19</v>
      </c>
      <c r="F132" s="194" t="s">
        <v>2904</v>
      </c>
      <c r="G132" s="191"/>
      <c r="H132" s="193" t="s">
        <v>19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165</v>
      </c>
      <c r="AU132" s="200" t="s">
        <v>86</v>
      </c>
      <c r="AV132" s="13" t="s">
        <v>84</v>
      </c>
      <c r="AW132" s="13" t="s">
        <v>37</v>
      </c>
      <c r="AX132" s="13" t="s">
        <v>76</v>
      </c>
      <c r="AY132" s="200" t="s">
        <v>157</v>
      </c>
    </row>
    <row r="133" spans="2:51" s="13" customFormat="1" ht="10">
      <c r="B133" s="190"/>
      <c r="C133" s="191"/>
      <c r="D133" s="192" t="s">
        <v>165</v>
      </c>
      <c r="E133" s="193" t="s">
        <v>19</v>
      </c>
      <c r="F133" s="194" t="s">
        <v>3085</v>
      </c>
      <c r="G133" s="191"/>
      <c r="H133" s="193" t="s">
        <v>19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165</v>
      </c>
      <c r="AU133" s="200" t="s">
        <v>86</v>
      </c>
      <c r="AV133" s="13" t="s">
        <v>84</v>
      </c>
      <c r="AW133" s="13" t="s">
        <v>37</v>
      </c>
      <c r="AX133" s="13" t="s">
        <v>76</v>
      </c>
      <c r="AY133" s="200" t="s">
        <v>157</v>
      </c>
    </row>
    <row r="134" spans="2:51" s="14" customFormat="1" ht="10">
      <c r="B134" s="201"/>
      <c r="C134" s="202"/>
      <c r="D134" s="192" t="s">
        <v>165</v>
      </c>
      <c r="E134" s="203" t="s">
        <v>19</v>
      </c>
      <c r="F134" s="204" t="s">
        <v>3097</v>
      </c>
      <c r="G134" s="202"/>
      <c r="H134" s="205">
        <v>37.53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165</v>
      </c>
      <c r="AU134" s="211" t="s">
        <v>86</v>
      </c>
      <c r="AV134" s="14" t="s">
        <v>86</v>
      </c>
      <c r="AW134" s="14" t="s">
        <v>37</v>
      </c>
      <c r="AX134" s="14" t="s">
        <v>84</v>
      </c>
      <c r="AY134" s="211" t="s">
        <v>157</v>
      </c>
    </row>
    <row r="135" spans="1:65" s="2" customFormat="1" ht="14.4" customHeight="1">
      <c r="A135" s="36"/>
      <c r="B135" s="37"/>
      <c r="C135" s="176" t="s">
        <v>203</v>
      </c>
      <c r="D135" s="176" t="s">
        <v>159</v>
      </c>
      <c r="E135" s="177" t="s">
        <v>2932</v>
      </c>
      <c r="F135" s="178" t="s">
        <v>2933</v>
      </c>
      <c r="G135" s="179" t="s">
        <v>176</v>
      </c>
      <c r="H135" s="180">
        <v>11.76</v>
      </c>
      <c r="I135" s="181"/>
      <c r="J135" s="182">
        <f>ROUND(I135*H135,2)</f>
        <v>0</v>
      </c>
      <c r="K135" s="183"/>
      <c r="L135" s="41"/>
      <c r="M135" s="184" t="s">
        <v>19</v>
      </c>
      <c r="N135" s="185" t="s">
        <v>47</v>
      </c>
      <c r="O135" s="66"/>
      <c r="P135" s="186">
        <f>O135*H135</f>
        <v>0</v>
      </c>
      <c r="Q135" s="186">
        <v>0.0007</v>
      </c>
      <c r="R135" s="186">
        <f>Q135*H135</f>
        <v>0.008232</v>
      </c>
      <c r="S135" s="186">
        <v>0</v>
      </c>
      <c r="T135" s="18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8" t="s">
        <v>163</v>
      </c>
      <c r="AT135" s="188" t="s">
        <v>159</v>
      </c>
      <c r="AU135" s="188" t="s">
        <v>86</v>
      </c>
      <c r="AY135" s="19" t="s">
        <v>157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84</v>
      </c>
      <c r="BK135" s="189">
        <f>ROUND(I135*H135,2)</f>
        <v>0</v>
      </c>
      <c r="BL135" s="19" t="s">
        <v>163</v>
      </c>
      <c r="BM135" s="188" t="s">
        <v>3098</v>
      </c>
    </row>
    <row r="136" spans="2:51" s="13" customFormat="1" ht="10">
      <c r="B136" s="190"/>
      <c r="C136" s="191"/>
      <c r="D136" s="192" t="s">
        <v>165</v>
      </c>
      <c r="E136" s="193" t="s">
        <v>19</v>
      </c>
      <c r="F136" s="194" t="s">
        <v>3083</v>
      </c>
      <c r="G136" s="191"/>
      <c r="H136" s="193" t="s">
        <v>19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165</v>
      </c>
      <c r="AU136" s="200" t="s">
        <v>86</v>
      </c>
      <c r="AV136" s="13" t="s">
        <v>84</v>
      </c>
      <c r="AW136" s="13" t="s">
        <v>37</v>
      </c>
      <c r="AX136" s="13" t="s">
        <v>76</v>
      </c>
      <c r="AY136" s="200" t="s">
        <v>157</v>
      </c>
    </row>
    <row r="137" spans="2:51" s="13" customFormat="1" ht="10">
      <c r="B137" s="190"/>
      <c r="C137" s="191"/>
      <c r="D137" s="192" t="s">
        <v>165</v>
      </c>
      <c r="E137" s="193" t="s">
        <v>19</v>
      </c>
      <c r="F137" s="194" t="s">
        <v>3084</v>
      </c>
      <c r="G137" s="191"/>
      <c r="H137" s="193" t="s">
        <v>19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165</v>
      </c>
      <c r="AU137" s="200" t="s">
        <v>86</v>
      </c>
      <c r="AV137" s="13" t="s">
        <v>84</v>
      </c>
      <c r="AW137" s="13" t="s">
        <v>37</v>
      </c>
      <c r="AX137" s="13" t="s">
        <v>76</v>
      </c>
      <c r="AY137" s="200" t="s">
        <v>157</v>
      </c>
    </row>
    <row r="138" spans="2:51" s="13" customFormat="1" ht="10">
      <c r="B138" s="190"/>
      <c r="C138" s="191"/>
      <c r="D138" s="192" t="s">
        <v>165</v>
      </c>
      <c r="E138" s="193" t="s">
        <v>19</v>
      </c>
      <c r="F138" s="194" t="s">
        <v>2904</v>
      </c>
      <c r="G138" s="191"/>
      <c r="H138" s="193" t="s">
        <v>19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165</v>
      </c>
      <c r="AU138" s="200" t="s">
        <v>86</v>
      </c>
      <c r="AV138" s="13" t="s">
        <v>84</v>
      </c>
      <c r="AW138" s="13" t="s">
        <v>37</v>
      </c>
      <c r="AX138" s="13" t="s">
        <v>76</v>
      </c>
      <c r="AY138" s="200" t="s">
        <v>157</v>
      </c>
    </row>
    <row r="139" spans="2:51" s="13" customFormat="1" ht="10">
      <c r="B139" s="190"/>
      <c r="C139" s="191"/>
      <c r="D139" s="192" t="s">
        <v>165</v>
      </c>
      <c r="E139" s="193" t="s">
        <v>19</v>
      </c>
      <c r="F139" s="194" t="s">
        <v>3085</v>
      </c>
      <c r="G139" s="191"/>
      <c r="H139" s="193" t="s">
        <v>19</v>
      </c>
      <c r="I139" s="195"/>
      <c r="J139" s="191"/>
      <c r="K139" s="191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165</v>
      </c>
      <c r="AU139" s="200" t="s">
        <v>86</v>
      </c>
      <c r="AV139" s="13" t="s">
        <v>84</v>
      </c>
      <c r="AW139" s="13" t="s">
        <v>37</v>
      </c>
      <c r="AX139" s="13" t="s">
        <v>76</v>
      </c>
      <c r="AY139" s="200" t="s">
        <v>157</v>
      </c>
    </row>
    <row r="140" spans="2:51" s="13" customFormat="1" ht="10">
      <c r="B140" s="190"/>
      <c r="C140" s="191"/>
      <c r="D140" s="192" t="s">
        <v>165</v>
      </c>
      <c r="E140" s="193" t="s">
        <v>19</v>
      </c>
      <c r="F140" s="194" t="s">
        <v>3090</v>
      </c>
      <c r="G140" s="191"/>
      <c r="H140" s="193" t="s">
        <v>19</v>
      </c>
      <c r="I140" s="195"/>
      <c r="J140" s="191"/>
      <c r="K140" s="191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165</v>
      </c>
      <c r="AU140" s="200" t="s">
        <v>86</v>
      </c>
      <c r="AV140" s="13" t="s">
        <v>84</v>
      </c>
      <c r="AW140" s="13" t="s">
        <v>37</v>
      </c>
      <c r="AX140" s="13" t="s">
        <v>76</v>
      </c>
      <c r="AY140" s="200" t="s">
        <v>157</v>
      </c>
    </row>
    <row r="141" spans="2:51" s="14" customFormat="1" ht="10">
      <c r="B141" s="201"/>
      <c r="C141" s="202"/>
      <c r="D141" s="192" t="s">
        <v>165</v>
      </c>
      <c r="E141" s="203" t="s">
        <v>19</v>
      </c>
      <c r="F141" s="204" t="s">
        <v>3099</v>
      </c>
      <c r="G141" s="202"/>
      <c r="H141" s="205">
        <v>11.76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165</v>
      </c>
      <c r="AU141" s="211" t="s">
        <v>86</v>
      </c>
      <c r="AV141" s="14" t="s">
        <v>86</v>
      </c>
      <c r="AW141" s="14" t="s">
        <v>37</v>
      </c>
      <c r="AX141" s="14" t="s">
        <v>84</v>
      </c>
      <c r="AY141" s="211" t="s">
        <v>157</v>
      </c>
    </row>
    <row r="142" spans="1:65" s="2" customFormat="1" ht="22.25" customHeight="1">
      <c r="A142" s="36"/>
      <c r="B142" s="37"/>
      <c r="C142" s="176" t="s">
        <v>211</v>
      </c>
      <c r="D142" s="176" t="s">
        <v>159</v>
      </c>
      <c r="E142" s="177" t="s">
        <v>2937</v>
      </c>
      <c r="F142" s="178" t="s">
        <v>2938</v>
      </c>
      <c r="G142" s="179" t="s">
        <v>176</v>
      </c>
      <c r="H142" s="180">
        <v>11.76</v>
      </c>
      <c r="I142" s="181"/>
      <c r="J142" s="182">
        <f>ROUND(I142*H142,2)</f>
        <v>0</v>
      </c>
      <c r="K142" s="183"/>
      <c r="L142" s="41"/>
      <c r="M142" s="184" t="s">
        <v>19</v>
      </c>
      <c r="N142" s="185" t="s">
        <v>47</v>
      </c>
      <c r="O142" s="66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8" t="s">
        <v>163</v>
      </c>
      <c r="AT142" s="188" t="s">
        <v>159</v>
      </c>
      <c r="AU142" s="188" t="s">
        <v>86</v>
      </c>
      <c r="AY142" s="19" t="s">
        <v>157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9" t="s">
        <v>84</v>
      </c>
      <c r="BK142" s="189">
        <f>ROUND(I142*H142,2)</f>
        <v>0</v>
      </c>
      <c r="BL142" s="19" t="s">
        <v>163</v>
      </c>
      <c r="BM142" s="188" t="s">
        <v>3100</v>
      </c>
    </row>
    <row r="143" spans="2:51" s="13" customFormat="1" ht="10">
      <c r="B143" s="190"/>
      <c r="C143" s="191"/>
      <c r="D143" s="192" t="s">
        <v>165</v>
      </c>
      <c r="E143" s="193" t="s">
        <v>19</v>
      </c>
      <c r="F143" s="194" t="s">
        <v>3083</v>
      </c>
      <c r="G143" s="191"/>
      <c r="H143" s="193" t="s">
        <v>19</v>
      </c>
      <c r="I143" s="195"/>
      <c r="J143" s="191"/>
      <c r="K143" s="191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165</v>
      </c>
      <c r="AU143" s="200" t="s">
        <v>86</v>
      </c>
      <c r="AV143" s="13" t="s">
        <v>84</v>
      </c>
      <c r="AW143" s="13" t="s">
        <v>37</v>
      </c>
      <c r="AX143" s="13" t="s">
        <v>76</v>
      </c>
      <c r="AY143" s="200" t="s">
        <v>157</v>
      </c>
    </row>
    <row r="144" spans="2:51" s="13" customFormat="1" ht="10">
      <c r="B144" s="190"/>
      <c r="C144" s="191"/>
      <c r="D144" s="192" t="s">
        <v>165</v>
      </c>
      <c r="E144" s="193" t="s">
        <v>19</v>
      </c>
      <c r="F144" s="194" t="s">
        <v>3084</v>
      </c>
      <c r="G144" s="191"/>
      <c r="H144" s="193" t="s">
        <v>19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165</v>
      </c>
      <c r="AU144" s="200" t="s">
        <v>86</v>
      </c>
      <c r="AV144" s="13" t="s">
        <v>84</v>
      </c>
      <c r="AW144" s="13" t="s">
        <v>37</v>
      </c>
      <c r="AX144" s="13" t="s">
        <v>76</v>
      </c>
      <c r="AY144" s="200" t="s">
        <v>157</v>
      </c>
    </row>
    <row r="145" spans="2:51" s="13" customFormat="1" ht="10">
      <c r="B145" s="190"/>
      <c r="C145" s="191"/>
      <c r="D145" s="192" t="s">
        <v>165</v>
      </c>
      <c r="E145" s="193" t="s">
        <v>19</v>
      </c>
      <c r="F145" s="194" t="s">
        <v>2904</v>
      </c>
      <c r="G145" s="191"/>
      <c r="H145" s="193" t="s">
        <v>19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165</v>
      </c>
      <c r="AU145" s="200" t="s">
        <v>86</v>
      </c>
      <c r="AV145" s="13" t="s">
        <v>84</v>
      </c>
      <c r="AW145" s="13" t="s">
        <v>37</v>
      </c>
      <c r="AX145" s="13" t="s">
        <v>76</v>
      </c>
      <c r="AY145" s="200" t="s">
        <v>157</v>
      </c>
    </row>
    <row r="146" spans="2:51" s="13" customFormat="1" ht="10">
      <c r="B146" s="190"/>
      <c r="C146" s="191"/>
      <c r="D146" s="192" t="s">
        <v>165</v>
      </c>
      <c r="E146" s="193" t="s">
        <v>19</v>
      </c>
      <c r="F146" s="194" t="s">
        <v>3085</v>
      </c>
      <c r="G146" s="191"/>
      <c r="H146" s="193" t="s">
        <v>19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165</v>
      </c>
      <c r="AU146" s="200" t="s">
        <v>86</v>
      </c>
      <c r="AV146" s="13" t="s">
        <v>84</v>
      </c>
      <c r="AW146" s="13" t="s">
        <v>37</v>
      </c>
      <c r="AX146" s="13" t="s">
        <v>76</v>
      </c>
      <c r="AY146" s="200" t="s">
        <v>157</v>
      </c>
    </row>
    <row r="147" spans="2:51" s="14" customFormat="1" ht="10">
      <c r="B147" s="201"/>
      <c r="C147" s="202"/>
      <c r="D147" s="192" t="s">
        <v>165</v>
      </c>
      <c r="E147" s="203" t="s">
        <v>19</v>
      </c>
      <c r="F147" s="204" t="s">
        <v>3101</v>
      </c>
      <c r="G147" s="202"/>
      <c r="H147" s="205">
        <v>11.76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165</v>
      </c>
      <c r="AU147" s="211" t="s">
        <v>86</v>
      </c>
      <c r="AV147" s="14" t="s">
        <v>86</v>
      </c>
      <c r="AW147" s="14" t="s">
        <v>37</v>
      </c>
      <c r="AX147" s="14" t="s">
        <v>84</v>
      </c>
      <c r="AY147" s="211" t="s">
        <v>157</v>
      </c>
    </row>
    <row r="148" spans="1:65" s="2" customFormat="1" ht="19.75" customHeight="1">
      <c r="A148" s="36"/>
      <c r="B148" s="37"/>
      <c r="C148" s="176" t="s">
        <v>221</v>
      </c>
      <c r="D148" s="176" t="s">
        <v>159</v>
      </c>
      <c r="E148" s="177" t="s">
        <v>2941</v>
      </c>
      <c r="F148" s="178" t="s">
        <v>2942</v>
      </c>
      <c r="G148" s="179" t="s">
        <v>254</v>
      </c>
      <c r="H148" s="180">
        <v>11.76</v>
      </c>
      <c r="I148" s="181"/>
      <c r="J148" s="182">
        <f>ROUND(I148*H148,2)</f>
        <v>0</v>
      </c>
      <c r="K148" s="183"/>
      <c r="L148" s="41"/>
      <c r="M148" s="184" t="s">
        <v>19</v>
      </c>
      <c r="N148" s="185" t="s">
        <v>47</v>
      </c>
      <c r="O148" s="66"/>
      <c r="P148" s="186">
        <f>O148*H148</f>
        <v>0</v>
      </c>
      <c r="Q148" s="186">
        <v>0.00046</v>
      </c>
      <c r="R148" s="186">
        <f>Q148*H148</f>
        <v>0.0054096</v>
      </c>
      <c r="S148" s="186">
        <v>0</v>
      </c>
      <c r="T148" s="18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8" t="s">
        <v>163</v>
      </c>
      <c r="AT148" s="188" t="s">
        <v>159</v>
      </c>
      <c r="AU148" s="188" t="s">
        <v>86</v>
      </c>
      <c r="AY148" s="19" t="s">
        <v>157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9" t="s">
        <v>84</v>
      </c>
      <c r="BK148" s="189">
        <f>ROUND(I148*H148,2)</f>
        <v>0</v>
      </c>
      <c r="BL148" s="19" t="s">
        <v>163</v>
      </c>
      <c r="BM148" s="188" t="s">
        <v>3102</v>
      </c>
    </row>
    <row r="149" spans="2:51" s="13" customFormat="1" ht="10">
      <c r="B149" s="190"/>
      <c r="C149" s="191"/>
      <c r="D149" s="192" t="s">
        <v>165</v>
      </c>
      <c r="E149" s="193" t="s">
        <v>19</v>
      </c>
      <c r="F149" s="194" t="s">
        <v>3083</v>
      </c>
      <c r="G149" s="191"/>
      <c r="H149" s="193" t="s">
        <v>19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165</v>
      </c>
      <c r="AU149" s="200" t="s">
        <v>86</v>
      </c>
      <c r="AV149" s="13" t="s">
        <v>84</v>
      </c>
      <c r="AW149" s="13" t="s">
        <v>37</v>
      </c>
      <c r="AX149" s="13" t="s">
        <v>76</v>
      </c>
      <c r="AY149" s="200" t="s">
        <v>157</v>
      </c>
    </row>
    <row r="150" spans="2:51" s="13" customFormat="1" ht="10">
      <c r="B150" s="190"/>
      <c r="C150" s="191"/>
      <c r="D150" s="192" t="s">
        <v>165</v>
      </c>
      <c r="E150" s="193" t="s">
        <v>19</v>
      </c>
      <c r="F150" s="194" t="s">
        <v>3084</v>
      </c>
      <c r="G150" s="191"/>
      <c r="H150" s="193" t="s">
        <v>19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165</v>
      </c>
      <c r="AU150" s="200" t="s">
        <v>86</v>
      </c>
      <c r="AV150" s="13" t="s">
        <v>84</v>
      </c>
      <c r="AW150" s="13" t="s">
        <v>37</v>
      </c>
      <c r="AX150" s="13" t="s">
        <v>76</v>
      </c>
      <c r="AY150" s="200" t="s">
        <v>157</v>
      </c>
    </row>
    <row r="151" spans="2:51" s="13" customFormat="1" ht="10">
      <c r="B151" s="190"/>
      <c r="C151" s="191"/>
      <c r="D151" s="192" t="s">
        <v>165</v>
      </c>
      <c r="E151" s="193" t="s">
        <v>19</v>
      </c>
      <c r="F151" s="194" t="s">
        <v>2904</v>
      </c>
      <c r="G151" s="191"/>
      <c r="H151" s="193" t="s">
        <v>19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165</v>
      </c>
      <c r="AU151" s="200" t="s">
        <v>86</v>
      </c>
      <c r="AV151" s="13" t="s">
        <v>84</v>
      </c>
      <c r="AW151" s="13" t="s">
        <v>37</v>
      </c>
      <c r="AX151" s="13" t="s">
        <v>76</v>
      </c>
      <c r="AY151" s="200" t="s">
        <v>157</v>
      </c>
    </row>
    <row r="152" spans="2:51" s="13" customFormat="1" ht="10">
      <c r="B152" s="190"/>
      <c r="C152" s="191"/>
      <c r="D152" s="192" t="s">
        <v>165</v>
      </c>
      <c r="E152" s="193" t="s">
        <v>19</v>
      </c>
      <c r="F152" s="194" t="s">
        <v>3085</v>
      </c>
      <c r="G152" s="191"/>
      <c r="H152" s="193" t="s">
        <v>19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165</v>
      </c>
      <c r="AU152" s="200" t="s">
        <v>86</v>
      </c>
      <c r="AV152" s="13" t="s">
        <v>84</v>
      </c>
      <c r="AW152" s="13" t="s">
        <v>37</v>
      </c>
      <c r="AX152" s="13" t="s">
        <v>76</v>
      </c>
      <c r="AY152" s="200" t="s">
        <v>157</v>
      </c>
    </row>
    <row r="153" spans="2:51" s="14" customFormat="1" ht="10">
      <c r="B153" s="201"/>
      <c r="C153" s="202"/>
      <c r="D153" s="192" t="s">
        <v>165</v>
      </c>
      <c r="E153" s="203" t="s">
        <v>19</v>
      </c>
      <c r="F153" s="204" t="s">
        <v>3101</v>
      </c>
      <c r="G153" s="202"/>
      <c r="H153" s="205">
        <v>11.76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165</v>
      </c>
      <c r="AU153" s="211" t="s">
        <v>86</v>
      </c>
      <c r="AV153" s="14" t="s">
        <v>86</v>
      </c>
      <c r="AW153" s="14" t="s">
        <v>37</v>
      </c>
      <c r="AX153" s="14" t="s">
        <v>84</v>
      </c>
      <c r="AY153" s="211" t="s">
        <v>157</v>
      </c>
    </row>
    <row r="154" spans="1:65" s="2" customFormat="1" ht="22.25" customHeight="1">
      <c r="A154" s="36"/>
      <c r="B154" s="37"/>
      <c r="C154" s="176" t="s">
        <v>232</v>
      </c>
      <c r="D154" s="176" t="s">
        <v>159</v>
      </c>
      <c r="E154" s="177" t="s">
        <v>2944</v>
      </c>
      <c r="F154" s="178" t="s">
        <v>2945</v>
      </c>
      <c r="G154" s="179" t="s">
        <v>254</v>
      </c>
      <c r="H154" s="180">
        <v>11.76</v>
      </c>
      <c r="I154" s="181"/>
      <c r="J154" s="182">
        <f>ROUND(I154*H154,2)</f>
        <v>0</v>
      </c>
      <c r="K154" s="183"/>
      <c r="L154" s="41"/>
      <c r="M154" s="184" t="s">
        <v>19</v>
      </c>
      <c r="N154" s="185" t="s">
        <v>47</v>
      </c>
      <c r="O154" s="66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8" t="s">
        <v>163</v>
      </c>
      <c r="AT154" s="188" t="s">
        <v>159</v>
      </c>
      <c r="AU154" s="188" t="s">
        <v>86</v>
      </c>
      <c r="AY154" s="19" t="s">
        <v>157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9" t="s">
        <v>84</v>
      </c>
      <c r="BK154" s="189">
        <f>ROUND(I154*H154,2)</f>
        <v>0</v>
      </c>
      <c r="BL154" s="19" t="s">
        <v>163</v>
      </c>
      <c r="BM154" s="188" t="s">
        <v>3103</v>
      </c>
    </row>
    <row r="155" spans="2:51" s="13" customFormat="1" ht="10">
      <c r="B155" s="190"/>
      <c r="C155" s="191"/>
      <c r="D155" s="192" t="s">
        <v>165</v>
      </c>
      <c r="E155" s="193" t="s">
        <v>19</v>
      </c>
      <c r="F155" s="194" t="s">
        <v>3083</v>
      </c>
      <c r="G155" s="191"/>
      <c r="H155" s="193" t="s">
        <v>19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165</v>
      </c>
      <c r="AU155" s="200" t="s">
        <v>86</v>
      </c>
      <c r="AV155" s="13" t="s">
        <v>84</v>
      </c>
      <c r="AW155" s="13" t="s">
        <v>37</v>
      </c>
      <c r="AX155" s="13" t="s">
        <v>76</v>
      </c>
      <c r="AY155" s="200" t="s">
        <v>157</v>
      </c>
    </row>
    <row r="156" spans="2:51" s="13" customFormat="1" ht="10">
      <c r="B156" s="190"/>
      <c r="C156" s="191"/>
      <c r="D156" s="192" t="s">
        <v>165</v>
      </c>
      <c r="E156" s="193" t="s">
        <v>19</v>
      </c>
      <c r="F156" s="194" t="s">
        <v>3084</v>
      </c>
      <c r="G156" s="191"/>
      <c r="H156" s="193" t="s">
        <v>19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165</v>
      </c>
      <c r="AU156" s="200" t="s">
        <v>86</v>
      </c>
      <c r="AV156" s="13" t="s">
        <v>84</v>
      </c>
      <c r="AW156" s="13" t="s">
        <v>37</v>
      </c>
      <c r="AX156" s="13" t="s">
        <v>76</v>
      </c>
      <c r="AY156" s="200" t="s">
        <v>157</v>
      </c>
    </row>
    <row r="157" spans="2:51" s="13" customFormat="1" ht="10">
      <c r="B157" s="190"/>
      <c r="C157" s="191"/>
      <c r="D157" s="192" t="s">
        <v>165</v>
      </c>
      <c r="E157" s="193" t="s">
        <v>19</v>
      </c>
      <c r="F157" s="194" t="s">
        <v>2904</v>
      </c>
      <c r="G157" s="191"/>
      <c r="H157" s="193" t="s">
        <v>19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165</v>
      </c>
      <c r="AU157" s="200" t="s">
        <v>86</v>
      </c>
      <c r="AV157" s="13" t="s">
        <v>84</v>
      </c>
      <c r="AW157" s="13" t="s">
        <v>37</v>
      </c>
      <c r="AX157" s="13" t="s">
        <v>76</v>
      </c>
      <c r="AY157" s="200" t="s">
        <v>157</v>
      </c>
    </row>
    <row r="158" spans="2:51" s="13" customFormat="1" ht="10">
      <c r="B158" s="190"/>
      <c r="C158" s="191"/>
      <c r="D158" s="192" t="s">
        <v>165</v>
      </c>
      <c r="E158" s="193" t="s">
        <v>19</v>
      </c>
      <c r="F158" s="194" t="s">
        <v>3085</v>
      </c>
      <c r="G158" s="191"/>
      <c r="H158" s="193" t="s">
        <v>19</v>
      </c>
      <c r="I158" s="195"/>
      <c r="J158" s="191"/>
      <c r="K158" s="191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165</v>
      </c>
      <c r="AU158" s="200" t="s">
        <v>86</v>
      </c>
      <c r="AV158" s="13" t="s">
        <v>84</v>
      </c>
      <c r="AW158" s="13" t="s">
        <v>37</v>
      </c>
      <c r="AX158" s="13" t="s">
        <v>76</v>
      </c>
      <c r="AY158" s="200" t="s">
        <v>157</v>
      </c>
    </row>
    <row r="159" spans="2:51" s="14" customFormat="1" ht="10">
      <c r="B159" s="201"/>
      <c r="C159" s="202"/>
      <c r="D159" s="192" t="s">
        <v>165</v>
      </c>
      <c r="E159" s="203" t="s">
        <v>19</v>
      </c>
      <c r="F159" s="204" t="s">
        <v>3101</v>
      </c>
      <c r="G159" s="202"/>
      <c r="H159" s="205">
        <v>11.76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165</v>
      </c>
      <c r="AU159" s="211" t="s">
        <v>86</v>
      </c>
      <c r="AV159" s="14" t="s">
        <v>86</v>
      </c>
      <c r="AW159" s="14" t="s">
        <v>37</v>
      </c>
      <c r="AX159" s="14" t="s">
        <v>84</v>
      </c>
      <c r="AY159" s="211" t="s">
        <v>157</v>
      </c>
    </row>
    <row r="160" spans="1:65" s="2" customFormat="1" ht="30" customHeight="1">
      <c r="A160" s="36"/>
      <c r="B160" s="37"/>
      <c r="C160" s="176" t="s">
        <v>244</v>
      </c>
      <c r="D160" s="176" t="s">
        <v>159</v>
      </c>
      <c r="E160" s="177" t="s">
        <v>319</v>
      </c>
      <c r="F160" s="178" t="s">
        <v>320</v>
      </c>
      <c r="G160" s="179" t="s">
        <v>254</v>
      </c>
      <c r="H160" s="180">
        <v>1.803</v>
      </c>
      <c r="I160" s="181"/>
      <c r="J160" s="182">
        <f>ROUND(I160*H160,2)</f>
        <v>0</v>
      </c>
      <c r="K160" s="183"/>
      <c r="L160" s="41"/>
      <c r="M160" s="184" t="s">
        <v>19</v>
      </c>
      <c r="N160" s="185" t="s">
        <v>47</v>
      </c>
      <c r="O160" s="66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8" t="s">
        <v>163</v>
      </c>
      <c r="AT160" s="188" t="s">
        <v>159</v>
      </c>
      <c r="AU160" s="188" t="s">
        <v>86</v>
      </c>
      <c r="AY160" s="19" t="s">
        <v>157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9" t="s">
        <v>84</v>
      </c>
      <c r="BK160" s="189">
        <f>ROUND(I160*H160,2)</f>
        <v>0</v>
      </c>
      <c r="BL160" s="19" t="s">
        <v>163</v>
      </c>
      <c r="BM160" s="188" t="s">
        <v>3104</v>
      </c>
    </row>
    <row r="161" spans="1:47" s="2" customFormat="1" ht="10">
      <c r="A161" s="36"/>
      <c r="B161" s="37"/>
      <c r="C161" s="38"/>
      <c r="D161" s="212" t="s">
        <v>178</v>
      </c>
      <c r="E161" s="38"/>
      <c r="F161" s="213" t="s">
        <v>322</v>
      </c>
      <c r="G161" s="38"/>
      <c r="H161" s="38"/>
      <c r="I161" s="214"/>
      <c r="J161" s="38"/>
      <c r="K161" s="38"/>
      <c r="L161" s="41"/>
      <c r="M161" s="215"/>
      <c r="N161" s="216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178</v>
      </c>
      <c r="AU161" s="19" t="s">
        <v>86</v>
      </c>
    </row>
    <row r="162" spans="2:51" s="13" customFormat="1" ht="10">
      <c r="B162" s="190"/>
      <c r="C162" s="191"/>
      <c r="D162" s="192" t="s">
        <v>165</v>
      </c>
      <c r="E162" s="193" t="s">
        <v>19</v>
      </c>
      <c r="F162" s="194" t="s">
        <v>3083</v>
      </c>
      <c r="G162" s="191"/>
      <c r="H162" s="193" t="s">
        <v>19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165</v>
      </c>
      <c r="AU162" s="200" t="s">
        <v>86</v>
      </c>
      <c r="AV162" s="13" t="s">
        <v>84</v>
      </c>
      <c r="AW162" s="13" t="s">
        <v>37</v>
      </c>
      <c r="AX162" s="13" t="s">
        <v>76</v>
      </c>
      <c r="AY162" s="200" t="s">
        <v>157</v>
      </c>
    </row>
    <row r="163" spans="2:51" s="13" customFormat="1" ht="10">
      <c r="B163" s="190"/>
      <c r="C163" s="191"/>
      <c r="D163" s="192" t="s">
        <v>165</v>
      </c>
      <c r="E163" s="193" t="s">
        <v>19</v>
      </c>
      <c r="F163" s="194" t="s">
        <v>3084</v>
      </c>
      <c r="G163" s="191"/>
      <c r="H163" s="193" t="s">
        <v>19</v>
      </c>
      <c r="I163" s="195"/>
      <c r="J163" s="191"/>
      <c r="K163" s="191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165</v>
      </c>
      <c r="AU163" s="200" t="s">
        <v>86</v>
      </c>
      <c r="AV163" s="13" t="s">
        <v>84</v>
      </c>
      <c r="AW163" s="13" t="s">
        <v>37</v>
      </c>
      <c r="AX163" s="13" t="s">
        <v>76</v>
      </c>
      <c r="AY163" s="200" t="s">
        <v>157</v>
      </c>
    </row>
    <row r="164" spans="2:51" s="13" customFormat="1" ht="10">
      <c r="B164" s="190"/>
      <c r="C164" s="191"/>
      <c r="D164" s="192" t="s">
        <v>165</v>
      </c>
      <c r="E164" s="193" t="s">
        <v>19</v>
      </c>
      <c r="F164" s="194" t="s">
        <v>2904</v>
      </c>
      <c r="G164" s="191"/>
      <c r="H164" s="193" t="s">
        <v>19</v>
      </c>
      <c r="I164" s="195"/>
      <c r="J164" s="191"/>
      <c r="K164" s="191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165</v>
      </c>
      <c r="AU164" s="200" t="s">
        <v>86</v>
      </c>
      <c r="AV164" s="13" t="s">
        <v>84</v>
      </c>
      <c r="AW164" s="13" t="s">
        <v>37</v>
      </c>
      <c r="AX164" s="13" t="s">
        <v>76</v>
      </c>
      <c r="AY164" s="200" t="s">
        <v>157</v>
      </c>
    </row>
    <row r="165" spans="2:51" s="13" customFormat="1" ht="10">
      <c r="B165" s="190"/>
      <c r="C165" s="191"/>
      <c r="D165" s="192" t="s">
        <v>165</v>
      </c>
      <c r="E165" s="193" t="s">
        <v>19</v>
      </c>
      <c r="F165" s="194" t="s">
        <v>3085</v>
      </c>
      <c r="G165" s="191"/>
      <c r="H165" s="193" t="s">
        <v>19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165</v>
      </c>
      <c r="AU165" s="200" t="s">
        <v>86</v>
      </c>
      <c r="AV165" s="13" t="s">
        <v>84</v>
      </c>
      <c r="AW165" s="13" t="s">
        <v>37</v>
      </c>
      <c r="AX165" s="13" t="s">
        <v>76</v>
      </c>
      <c r="AY165" s="200" t="s">
        <v>157</v>
      </c>
    </row>
    <row r="166" spans="2:51" s="13" customFormat="1" ht="10">
      <c r="B166" s="190"/>
      <c r="C166" s="191"/>
      <c r="D166" s="192" t="s">
        <v>165</v>
      </c>
      <c r="E166" s="193" t="s">
        <v>19</v>
      </c>
      <c r="F166" s="194" t="s">
        <v>3105</v>
      </c>
      <c r="G166" s="191"/>
      <c r="H166" s="193" t="s">
        <v>19</v>
      </c>
      <c r="I166" s="195"/>
      <c r="J166" s="191"/>
      <c r="K166" s="191"/>
      <c r="L166" s="196"/>
      <c r="M166" s="197"/>
      <c r="N166" s="198"/>
      <c r="O166" s="198"/>
      <c r="P166" s="198"/>
      <c r="Q166" s="198"/>
      <c r="R166" s="198"/>
      <c r="S166" s="198"/>
      <c r="T166" s="199"/>
      <c r="AT166" s="200" t="s">
        <v>165</v>
      </c>
      <c r="AU166" s="200" t="s">
        <v>86</v>
      </c>
      <c r="AV166" s="13" t="s">
        <v>84</v>
      </c>
      <c r="AW166" s="13" t="s">
        <v>37</v>
      </c>
      <c r="AX166" s="13" t="s">
        <v>76</v>
      </c>
      <c r="AY166" s="200" t="s">
        <v>157</v>
      </c>
    </row>
    <row r="167" spans="2:51" s="14" customFormat="1" ht="10">
      <c r="B167" s="201"/>
      <c r="C167" s="202"/>
      <c r="D167" s="192" t="s">
        <v>165</v>
      </c>
      <c r="E167" s="203" t="s">
        <v>19</v>
      </c>
      <c r="F167" s="204" t="s">
        <v>3106</v>
      </c>
      <c r="G167" s="202"/>
      <c r="H167" s="205">
        <v>5.88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165</v>
      </c>
      <c r="AU167" s="211" t="s">
        <v>86</v>
      </c>
      <c r="AV167" s="14" t="s">
        <v>86</v>
      </c>
      <c r="AW167" s="14" t="s">
        <v>37</v>
      </c>
      <c r="AX167" s="14" t="s">
        <v>76</v>
      </c>
      <c r="AY167" s="211" t="s">
        <v>157</v>
      </c>
    </row>
    <row r="168" spans="2:51" s="14" customFormat="1" ht="10">
      <c r="B168" s="201"/>
      <c r="C168" s="202"/>
      <c r="D168" s="192" t="s">
        <v>165</v>
      </c>
      <c r="E168" s="203" t="s">
        <v>19</v>
      </c>
      <c r="F168" s="204" t="s">
        <v>3107</v>
      </c>
      <c r="G168" s="202"/>
      <c r="H168" s="205">
        <v>11.412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165</v>
      </c>
      <c r="AU168" s="211" t="s">
        <v>86</v>
      </c>
      <c r="AV168" s="14" t="s">
        <v>86</v>
      </c>
      <c r="AW168" s="14" t="s">
        <v>37</v>
      </c>
      <c r="AX168" s="14" t="s">
        <v>76</v>
      </c>
      <c r="AY168" s="211" t="s">
        <v>157</v>
      </c>
    </row>
    <row r="169" spans="2:51" s="14" customFormat="1" ht="10">
      <c r="B169" s="201"/>
      <c r="C169" s="202"/>
      <c r="D169" s="192" t="s">
        <v>165</v>
      </c>
      <c r="E169" s="203" t="s">
        <v>19</v>
      </c>
      <c r="F169" s="204" t="s">
        <v>3108</v>
      </c>
      <c r="G169" s="202"/>
      <c r="H169" s="205">
        <v>-15.489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165</v>
      </c>
      <c r="AU169" s="211" t="s">
        <v>86</v>
      </c>
      <c r="AV169" s="14" t="s">
        <v>86</v>
      </c>
      <c r="AW169" s="14" t="s">
        <v>37</v>
      </c>
      <c r="AX169" s="14" t="s">
        <v>76</v>
      </c>
      <c r="AY169" s="211" t="s">
        <v>157</v>
      </c>
    </row>
    <row r="170" spans="2:51" s="13" customFormat="1" ht="10">
      <c r="B170" s="190"/>
      <c r="C170" s="191"/>
      <c r="D170" s="192" t="s">
        <v>165</v>
      </c>
      <c r="E170" s="193" t="s">
        <v>19</v>
      </c>
      <c r="F170" s="194" t="s">
        <v>3109</v>
      </c>
      <c r="G170" s="191"/>
      <c r="H170" s="193" t="s">
        <v>19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165</v>
      </c>
      <c r="AU170" s="200" t="s">
        <v>86</v>
      </c>
      <c r="AV170" s="13" t="s">
        <v>84</v>
      </c>
      <c r="AW170" s="13" t="s">
        <v>37</v>
      </c>
      <c r="AX170" s="13" t="s">
        <v>76</v>
      </c>
      <c r="AY170" s="200" t="s">
        <v>157</v>
      </c>
    </row>
    <row r="171" spans="2:51" s="15" customFormat="1" ht="10">
      <c r="B171" s="217"/>
      <c r="C171" s="218"/>
      <c r="D171" s="192" t="s">
        <v>165</v>
      </c>
      <c r="E171" s="219" t="s">
        <v>19</v>
      </c>
      <c r="F171" s="220" t="s">
        <v>183</v>
      </c>
      <c r="G171" s="218"/>
      <c r="H171" s="221">
        <v>1.803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165</v>
      </c>
      <c r="AU171" s="227" t="s">
        <v>86</v>
      </c>
      <c r="AV171" s="15" t="s">
        <v>163</v>
      </c>
      <c r="AW171" s="15" t="s">
        <v>37</v>
      </c>
      <c r="AX171" s="15" t="s">
        <v>84</v>
      </c>
      <c r="AY171" s="227" t="s">
        <v>157</v>
      </c>
    </row>
    <row r="172" spans="1:65" s="2" customFormat="1" ht="22.25" customHeight="1">
      <c r="A172" s="36"/>
      <c r="B172" s="37"/>
      <c r="C172" s="176" t="s">
        <v>251</v>
      </c>
      <c r="D172" s="176" t="s">
        <v>159</v>
      </c>
      <c r="E172" s="177" t="s">
        <v>2953</v>
      </c>
      <c r="F172" s="178" t="s">
        <v>2954</v>
      </c>
      <c r="G172" s="179" t="s">
        <v>254</v>
      </c>
      <c r="H172" s="180">
        <v>15.489</v>
      </c>
      <c r="I172" s="181"/>
      <c r="J172" s="182">
        <f>ROUND(I172*H172,2)</f>
        <v>0</v>
      </c>
      <c r="K172" s="183"/>
      <c r="L172" s="41"/>
      <c r="M172" s="184" t="s">
        <v>19</v>
      </c>
      <c r="N172" s="185" t="s">
        <v>47</v>
      </c>
      <c r="O172" s="66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8" t="s">
        <v>163</v>
      </c>
      <c r="AT172" s="188" t="s">
        <v>159</v>
      </c>
      <c r="AU172" s="188" t="s">
        <v>86</v>
      </c>
      <c r="AY172" s="19" t="s">
        <v>157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9" t="s">
        <v>84</v>
      </c>
      <c r="BK172" s="189">
        <f>ROUND(I172*H172,2)</f>
        <v>0</v>
      </c>
      <c r="BL172" s="19" t="s">
        <v>163</v>
      </c>
      <c r="BM172" s="188" t="s">
        <v>3110</v>
      </c>
    </row>
    <row r="173" spans="2:51" s="13" customFormat="1" ht="10">
      <c r="B173" s="190"/>
      <c r="C173" s="191"/>
      <c r="D173" s="192" t="s">
        <v>165</v>
      </c>
      <c r="E173" s="193" t="s">
        <v>19</v>
      </c>
      <c r="F173" s="194" t="s">
        <v>3083</v>
      </c>
      <c r="G173" s="191"/>
      <c r="H173" s="193" t="s">
        <v>19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165</v>
      </c>
      <c r="AU173" s="200" t="s">
        <v>86</v>
      </c>
      <c r="AV173" s="13" t="s">
        <v>84</v>
      </c>
      <c r="AW173" s="13" t="s">
        <v>37</v>
      </c>
      <c r="AX173" s="13" t="s">
        <v>76</v>
      </c>
      <c r="AY173" s="200" t="s">
        <v>157</v>
      </c>
    </row>
    <row r="174" spans="2:51" s="13" customFormat="1" ht="10">
      <c r="B174" s="190"/>
      <c r="C174" s="191"/>
      <c r="D174" s="192" t="s">
        <v>165</v>
      </c>
      <c r="E174" s="193" t="s">
        <v>19</v>
      </c>
      <c r="F174" s="194" t="s">
        <v>3084</v>
      </c>
      <c r="G174" s="191"/>
      <c r="H174" s="193" t="s">
        <v>19</v>
      </c>
      <c r="I174" s="195"/>
      <c r="J174" s="191"/>
      <c r="K174" s="191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165</v>
      </c>
      <c r="AU174" s="200" t="s">
        <v>86</v>
      </c>
      <c r="AV174" s="13" t="s">
        <v>84</v>
      </c>
      <c r="AW174" s="13" t="s">
        <v>37</v>
      </c>
      <c r="AX174" s="13" t="s">
        <v>76</v>
      </c>
      <c r="AY174" s="200" t="s">
        <v>157</v>
      </c>
    </row>
    <row r="175" spans="2:51" s="13" customFormat="1" ht="10">
      <c r="B175" s="190"/>
      <c r="C175" s="191"/>
      <c r="D175" s="192" t="s">
        <v>165</v>
      </c>
      <c r="E175" s="193" t="s">
        <v>19</v>
      </c>
      <c r="F175" s="194" t="s">
        <v>2904</v>
      </c>
      <c r="G175" s="191"/>
      <c r="H175" s="193" t="s">
        <v>19</v>
      </c>
      <c r="I175" s="195"/>
      <c r="J175" s="191"/>
      <c r="K175" s="191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165</v>
      </c>
      <c r="AU175" s="200" t="s">
        <v>86</v>
      </c>
      <c r="AV175" s="13" t="s">
        <v>84</v>
      </c>
      <c r="AW175" s="13" t="s">
        <v>37</v>
      </c>
      <c r="AX175" s="13" t="s">
        <v>76</v>
      </c>
      <c r="AY175" s="200" t="s">
        <v>157</v>
      </c>
    </row>
    <row r="176" spans="2:51" s="13" customFormat="1" ht="10">
      <c r="B176" s="190"/>
      <c r="C176" s="191"/>
      <c r="D176" s="192" t="s">
        <v>165</v>
      </c>
      <c r="E176" s="193" t="s">
        <v>19</v>
      </c>
      <c r="F176" s="194" t="s">
        <v>3085</v>
      </c>
      <c r="G176" s="191"/>
      <c r="H176" s="193" t="s">
        <v>19</v>
      </c>
      <c r="I176" s="195"/>
      <c r="J176" s="191"/>
      <c r="K176" s="191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165</v>
      </c>
      <c r="AU176" s="200" t="s">
        <v>86</v>
      </c>
      <c r="AV176" s="13" t="s">
        <v>84</v>
      </c>
      <c r="AW176" s="13" t="s">
        <v>37</v>
      </c>
      <c r="AX176" s="13" t="s">
        <v>76</v>
      </c>
      <c r="AY176" s="200" t="s">
        <v>157</v>
      </c>
    </row>
    <row r="177" spans="2:51" s="13" customFormat="1" ht="10">
      <c r="B177" s="190"/>
      <c r="C177" s="191"/>
      <c r="D177" s="192" t="s">
        <v>165</v>
      </c>
      <c r="E177" s="193" t="s">
        <v>19</v>
      </c>
      <c r="F177" s="194" t="s">
        <v>3111</v>
      </c>
      <c r="G177" s="191"/>
      <c r="H177" s="193" t="s">
        <v>19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165</v>
      </c>
      <c r="AU177" s="200" t="s">
        <v>86</v>
      </c>
      <c r="AV177" s="13" t="s">
        <v>84</v>
      </c>
      <c r="AW177" s="13" t="s">
        <v>37</v>
      </c>
      <c r="AX177" s="13" t="s">
        <v>76</v>
      </c>
      <c r="AY177" s="200" t="s">
        <v>157</v>
      </c>
    </row>
    <row r="178" spans="2:51" s="14" customFormat="1" ht="10">
      <c r="B178" s="201"/>
      <c r="C178" s="202"/>
      <c r="D178" s="192" t="s">
        <v>165</v>
      </c>
      <c r="E178" s="203" t="s">
        <v>19</v>
      </c>
      <c r="F178" s="204" t="s">
        <v>3112</v>
      </c>
      <c r="G178" s="202"/>
      <c r="H178" s="205">
        <v>15.012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165</v>
      </c>
      <c r="AU178" s="211" t="s">
        <v>86</v>
      </c>
      <c r="AV178" s="14" t="s">
        <v>86</v>
      </c>
      <c r="AW178" s="14" t="s">
        <v>37</v>
      </c>
      <c r="AX178" s="14" t="s">
        <v>76</v>
      </c>
      <c r="AY178" s="211" t="s">
        <v>157</v>
      </c>
    </row>
    <row r="179" spans="2:51" s="14" customFormat="1" ht="10">
      <c r="B179" s="201"/>
      <c r="C179" s="202"/>
      <c r="D179" s="192" t="s">
        <v>165</v>
      </c>
      <c r="E179" s="203" t="s">
        <v>19</v>
      </c>
      <c r="F179" s="204" t="s">
        <v>3113</v>
      </c>
      <c r="G179" s="202"/>
      <c r="H179" s="205">
        <v>-1.656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165</v>
      </c>
      <c r="AU179" s="211" t="s">
        <v>86</v>
      </c>
      <c r="AV179" s="14" t="s">
        <v>86</v>
      </c>
      <c r="AW179" s="14" t="s">
        <v>37</v>
      </c>
      <c r="AX179" s="14" t="s">
        <v>76</v>
      </c>
      <c r="AY179" s="211" t="s">
        <v>157</v>
      </c>
    </row>
    <row r="180" spans="2:51" s="14" customFormat="1" ht="10">
      <c r="B180" s="201"/>
      <c r="C180" s="202"/>
      <c r="D180" s="192" t="s">
        <v>165</v>
      </c>
      <c r="E180" s="203" t="s">
        <v>19</v>
      </c>
      <c r="F180" s="204" t="s">
        <v>3114</v>
      </c>
      <c r="G180" s="202"/>
      <c r="H180" s="205">
        <v>-2.592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165</v>
      </c>
      <c r="AU180" s="211" t="s">
        <v>86</v>
      </c>
      <c r="AV180" s="14" t="s">
        <v>86</v>
      </c>
      <c r="AW180" s="14" t="s">
        <v>37</v>
      </c>
      <c r="AX180" s="14" t="s">
        <v>76</v>
      </c>
      <c r="AY180" s="211" t="s">
        <v>157</v>
      </c>
    </row>
    <row r="181" spans="2:51" s="16" customFormat="1" ht="10">
      <c r="B181" s="228"/>
      <c r="C181" s="229"/>
      <c r="D181" s="192" t="s">
        <v>165</v>
      </c>
      <c r="E181" s="230" t="s">
        <v>19</v>
      </c>
      <c r="F181" s="231" t="s">
        <v>190</v>
      </c>
      <c r="G181" s="229"/>
      <c r="H181" s="232">
        <v>10.764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165</v>
      </c>
      <c r="AU181" s="238" t="s">
        <v>86</v>
      </c>
      <c r="AV181" s="16" t="s">
        <v>173</v>
      </c>
      <c r="AW181" s="16" t="s">
        <v>37</v>
      </c>
      <c r="AX181" s="16" t="s">
        <v>76</v>
      </c>
      <c r="AY181" s="238" t="s">
        <v>157</v>
      </c>
    </row>
    <row r="182" spans="2:51" s="13" customFormat="1" ht="10">
      <c r="B182" s="190"/>
      <c r="C182" s="191"/>
      <c r="D182" s="192" t="s">
        <v>165</v>
      </c>
      <c r="E182" s="193" t="s">
        <v>19</v>
      </c>
      <c r="F182" s="194" t="s">
        <v>3115</v>
      </c>
      <c r="G182" s="191"/>
      <c r="H182" s="193" t="s">
        <v>19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165</v>
      </c>
      <c r="AU182" s="200" t="s">
        <v>86</v>
      </c>
      <c r="AV182" s="13" t="s">
        <v>84</v>
      </c>
      <c r="AW182" s="13" t="s">
        <v>37</v>
      </c>
      <c r="AX182" s="13" t="s">
        <v>76</v>
      </c>
      <c r="AY182" s="200" t="s">
        <v>157</v>
      </c>
    </row>
    <row r="183" spans="2:51" s="14" customFormat="1" ht="10">
      <c r="B183" s="201"/>
      <c r="C183" s="202"/>
      <c r="D183" s="192" t="s">
        <v>165</v>
      </c>
      <c r="E183" s="203" t="s">
        <v>19</v>
      </c>
      <c r="F183" s="204" t="s">
        <v>3091</v>
      </c>
      <c r="G183" s="202"/>
      <c r="H183" s="205">
        <v>5.88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165</v>
      </c>
      <c r="AU183" s="211" t="s">
        <v>86</v>
      </c>
      <c r="AV183" s="14" t="s">
        <v>86</v>
      </c>
      <c r="AW183" s="14" t="s">
        <v>37</v>
      </c>
      <c r="AX183" s="14" t="s">
        <v>76</v>
      </c>
      <c r="AY183" s="211" t="s">
        <v>157</v>
      </c>
    </row>
    <row r="184" spans="2:51" s="14" customFormat="1" ht="10">
      <c r="B184" s="201"/>
      <c r="C184" s="202"/>
      <c r="D184" s="192" t="s">
        <v>165</v>
      </c>
      <c r="E184" s="203" t="s">
        <v>19</v>
      </c>
      <c r="F184" s="204" t="s">
        <v>3116</v>
      </c>
      <c r="G184" s="202"/>
      <c r="H184" s="205">
        <v>-1.155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165</v>
      </c>
      <c r="AU184" s="211" t="s">
        <v>86</v>
      </c>
      <c r="AV184" s="14" t="s">
        <v>86</v>
      </c>
      <c r="AW184" s="14" t="s">
        <v>37</v>
      </c>
      <c r="AX184" s="14" t="s">
        <v>76</v>
      </c>
      <c r="AY184" s="211" t="s">
        <v>157</v>
      </c>
    </row>
    <row r="185" spans="2:51" s="16" customFormat="1" ht="10">
      <c r="B185" s="228"/>
      <c r="C185" s="229"/>
      <c r="D185" s="192" t="s">
        <v>165</v>
      </c>
      <c r="E185" s="230" t="s">
        <v>19</v>
      </c>
      <c r="F185" s="231" t="s">
        <v>190</v>
      </c>
      <c r="G185" s="229"/>
      <c r="H185" s="232">
        <v>4.725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165</v>
      </c>
      <c r="AU185" s="238" t="s">
        <v>86</v>
      </c>
      <c r="AV185" s="16" t="s">
        <v>173</v>
      </c>
      <c r="AW185" s="16" t="s">
        <v>37</v>
      </c>
      <c r="AX185" s="16" t="s">
        <v>76</v>
      </c>
      <c r="AY185" s="238" t="s">
        <v>157</v>
      </c>
    </row>
    <row r="186" spans="2:51" s="15" customFormat="1" ht="10">
      <c r="B186" s="217"/>
      <c r="C186" s="218"/>
      <c r="D186" s="192" t="s">
        <v>165</v>
      </c>
      <c r="E186" s="219" t="s">
        <v>19</v>
      </c>
      <c r="F186" s="220" t="s">
        <v>183</v>
      </c>
      <c r="G186" s="218"/>
      <c r="H186" s="221">
        <v>15.489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165</v>
      </c>
      <c r="AU186" s="227" t="s">
        <v>86</v>
      </c>
      <c r="AV186" s="15" t="s">
        <v>163</v>
      </c>
      <c r="AW186" s="15" t="s">
        <v>37</v>
      </c>
      <c r="AX186" s="15" t="s">
        <v>84</v>
      </c>
      <c r="AY186" s="227" t="s">
        <v>157</v>
      </c>
    </row>
    <row r="187" spans="1:65" s="2" customFormat="1" ht="34.75" customHeight="1">
      <c r="A187" s="36"/>
      <c r="B187" s="37"/>
      <c r="C187" s="176" t="s">
        <v>261</v>
      </c>
      <c r="D187" s="176" t="s">
        <v>159</v>
      </c>
      <c r="E187" s="177" t="s">
        <v>2965</v>
      </c>
      <c r="F187" s="178" t="s">
        <v>2966</v>
      </c>
      <c r="G187" s="179" t="s">
        <v>254</v>
      </c>
      <c r="H187" s="180">
        <v>1.691</v>
      </c>
      <c r="I187" s="181"/>
      <c r="J187" s="182">
        <f>ROUND(I187*H187,2)</f>
        <v>0</v>
      </c>
      <c r="K187" s="183"/>
      <c r="L187" s="41"/>
      <c r="M187" s="184" t="s">
        <v>19</v>
      </c>
      <c r="N187" s="185" t="s">
        <v>47</v>
      </c>
      <c r="O187" s="66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8" t="s">
        <v>163</v>
      </c>
      <c r="AT187" s="188" t="s">
        <v>159</v>
      </c>
      <c r="AU187" s="188" t="s">
        <v>86</v>
      </c>
      <c r="AY187" s="19" t="s">
        <v>157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19" t="s">
        <v>84</v>
      </c>
      <c r="BK187" s="189">
        <f>ROUND(I187*H187,2)</f>
        <v>0</v>
      </c>
      <c r="BL187" s="19" t="s">
        <v>163</v>
      </c>
      <c r="BM187" s="188" t="s">
        <v>3117</v>
      </c>
    </row>
    <row r="188" spans="2:51" s="13" customFormat="1" ht="10">
      <c r="B188" s="190"/>
      <c r="C188" s="191"/>
      <c r="D188" s="192" t="s">
        <v>165</v>
      </c>
      <c r="E188" s="193" t="s">
        <v>19</v>
      </c>
      <c r="F188" s="194" t="s">
        <v>3083</v>
      </c>
      <c r="G188" s="191"/>
      <c r="H188" s="193" t="s">
        <v>19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165</v>
      </c>
      <c r="AU188" s="200" t="s">
        <v>86</v>
      </c>
      <c r="AV188" s="13" t="s">
        <v>84</v>
      </c>
      <c r="AW188" s="13" t="s">
        <v>37</v>
      </c>
      <c r="AX188" s="13" t="s">
        <v>76</v>
      </c>
      <c r="AY188" s="200" t="s">
        <v>157</v>
      </c>
    </row>
    <row r="189" spans="2:51" s="13" customFormat="1" ht="10">
      <c r="B189" s="190"/>
      <c r="C189" s="191"/>
      <c r="D189" s="192" t="s">
        <v>165</v>
      </c>
      <c r="E189" s="193" t="s">
        <v>19</v>
      </c>
      <c r="F189" s="194" t="s">
        <v>3084</v>
      </c>
      <c r="G189" s="191"/>
      <c r="H189" s="193" t="s">
        <v>19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165</v>
      </c>
      <c r="AU189" s="200" t="s">
        <v>86</v>
      </c>
      <c r="AV189" s="13" t="s">
        <v>84</v>
      </c>
      <c r="AW189" s="13" t="s">
        <v>37</v>
      </c>
      <c r="AX189" s="13" t="s">
        <v>76</v>
      </c>
      <c r="AY189" s="200" t="s">
        <v>157</v>
      </c>
    </row>
    <row r="190" spans="2:51" s="13" customFormat="1" ht="10">
      <c r="B190" s="190"/>
      <c r="C190" s="191"/>
      <c r="D190" s="192" t="s">
        <v>165</v>
      </c>
      <c r="E190" s="193" t="s">
        <v>19</v>
      </c>
      <c r="F190" s="194" t="s">
        <v>2904</v>
      </c>
      <c r="G190" s="191"/>
      <c r="H190" s="193" t="s">
        <v>19</v>
      </c>
      <c r="I190" s="195"/>
      <c r="J190" s="191"/>
      <c r="K190" s="191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165</v>
      </c>
      <c r="AU190" s="200" t="s">
        <v>86</v>
      </c>
      <c r="AV190" s="13" t="s">
        <v>84</v>
      </c>
      <c r="AW190" s="13" t="s">
        <v>37</v>
      </c>
      <c r="AX190" s="13" t="s">
        <v>76</v>
      </c>
      <c r="AY190" s="200" t="s">
        <v>157</v>
      </c>
    </row>
    <row r="191" spans="2:51" s="13" customFormat="1" ht="10">
      <c r="B191" s="190"/>
      <c r="C191" s="191"/>
      <c r="D191" s="192" t="s">
        <v>165</v>
      </c>
      <c r="E191" s="193" t="s">
        <v>19</v>
      </c>
      <c r="F191" s="194" t="s">
        <v>3085</v>
      </c>
      <c r="G191" s="191"/>
      <c r="H191" s="193" t="s">
        <v>19</v>
      </c>
      <c r="I191" s="195"/>
      <c r="J191" s="191"/>
      <c r="K191" s="191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165</v>
      </c>
      <c r="AU191" s="200" t="s">
        <v>86</v>
      </c>
      <c r="AV191" s="13" t="s">
        <v>84</v>
      </c>
      <c r="AW191" s="13" t="s">
        <v>37</v>
      </c>
      <c r="AX191" s="13" t="s">
        <v>76</v>
      </c>
      <c r="AY191" s="200" t="s">
        <v>157</v>
      </c>
    </row>
    <row r="192" spans="2:51" s="14" customFormat="1" ht="10">
      <c r="B192" s="201"/>
      <c r="C192" s="202"/>
      <c r="D192" s="192" t="s">
        <v>165</v>
      </c>
      <c r="E192" s="203" t="s">
        <v>19</v>
      </c>
      <c r="F192" s="204" t="s">
        <v>3118</v>
      </c>
      <c r="G192" s="202"/>
      <c r="H192" s="205">
        <v>1.872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165</v>
      </c>
      <c r="AU192" s="211" t="s">
        <v>86</v>
      </c>
      <c r="AV192" s="14" t="s">
        <v>86</v>
      </c>
      <c r="AW192" s="14" t="s">
        <v>37</v>
      </c>
      <c r="AX192" s="14" t="s">
        <v>76</v>
      </c>
      <c r="AY192" s="211" t="s">
        <v>157</v>
      </c>
    </row>
    <row r="193" spans="2:51" s="14" customFormat="1" ht="10">
      <c r="B193" s="201"/>
      <c r="C193" s="202"/>
      <c r="D193" s="192" t="s">
        <v>165</v>
      </c>
      <c r="E193" s="203" t="s">
        <v>19</v>
      </c>
      <c r="F193" s="204" t="s">
        <v>3119</v>
      </c>
      <c r="G193" s="202"/>
      <c r="H193" s="205">
        <v>-0.181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165</v>
      </c>
      <c r="AU193" s="211" t="s">
        <v>86</v>
      </c>
      <c r="AV193" s="14" t="s">
        <v>86</v>
      </c>
      <c r="AW193" s="14" t="s">
        <v>37</v>
      </c>
      <c r="AX193" s="14" t="s">
        <v>76</v>
      </c>
      <c r="AY193" s="211" t="s">
        <v>157</v>
      </c>
    </row>
    <row r="194" spans="2:51" s="15" customFormat="1" ht="10">
      <c r="B194" s="217"/>
      <c r="C194" s="218"/>
      <c r="D194" s="192" t="s">
        <v>165</v>
      </c>
      <c r="E194" s="219" t="s">
        <v>19</v>
      </c>
      <c r="F194" s="220" t="s">
        <v>183</v>
      </c>
      <c r="G194" s="218"/>
      <c r="H194" s="221">
        <v>1.691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165</v>
      </c>
      <c r="AU194" s="227" t="s">
        <v>86</v>
      </c>
      <c r="AV194" s="15" t="s">
        <v>163</v>
      </c>
      <c r="AW194" s="15" t="s">
        <v>37</v>
      </c>
      <c r="AX194" s="15" t="s">
        <v>84</v>
      </c>
      <c r="AY194" s="227" t="s">
        <v>157</v>
      </c>
    </row>
    <row r="195" spans="1:65" s="2" customFormat="1" ht="14.4" customHeight="1">
      <c r="A195" s="36"/>
      <c r="B195" s="37"/>
      <c r="C195" s="239" t="s">
        <v>284</v>
      </c>
      <c r="D195" s="239" t="s">
        <v>311</v>
      </c>
      <c r="E195" s="240" t="s">
        <v>2879</v>
      </c>
      <c r="F195" s="241" t="s">
        <v>2880</v>
      </c>
      <c r="G195" s="242" t="s">
        <v>483</v>
      </c>
      <c r="H195" s="243">
        <v>3.382</v>
      </c>
      <c r="I195" s="244"/>
      <c r="J195" s="245">
        <f>ROUND(I195*H195,2)</f>
        <v>0</v>
      </c>
      <c r="K195" s="246"/>
      <c r="L195" s="247"/>
      <c r="M195" s="248" t="s">
        <v>19</v>
      </c>
      <c r="N195" s="249" t="s">
        <v>47</v>
      </c>
      <c r="O195" s="66"/>
      <c r="P195" s="186">
        <f>O195*H195</f>
        <v>0</v>
      </c>
      <c r="Q195" s="186">
        <v>1</v>
      </c>
      <c r="R195" s="186">
        <f>Q195*H195</f>
        <v>3.382</v>
      </c>
      <c r="S195" s="186">
        <v>0</v>
      </c>
      <c r="T195" s="187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8" t="s">
        <v>211</v>
      </c>
      <c r="AT195" s="188" t="s">
        <v>311</v>
      </c>
      <c r="AU195" s="188" t="s">
        <v>86</v>
      </c>
      <c r="AY195" s="19" t="s">
        <v>157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9" t="s">
        <v>84</v>
      </c>
      <c r="BK195" s="189">
        <f>ROUND(I195*H195,2)</f>
        <v>0</v>
      </c>
      <c r="BL195" s="19" t="s">
        <v>163</v>
      </c>
      <c r="BM195" s="188" t="s">
        <v>3120</v>
      </c>
    </row>
    <row r="196" spans="2:51" s="13" customFormat="1" ht="10">
      <c r="B196" s="190"/>
      <c r="C196" s="191"/>
      <c r="D196" s="192" t="s">
        <v>165</v>
      </c>
      <c r="E196" s="193" t="s">
        <v>19</v>
      </c>
      <c r="F196" s="194" t="s">
        <v>3083</v>
      </c>
      <c r="G196" s="191"/>
      <c r="H196" s="193" t="s">
        <v>19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165</v>
      </c>
      <c r="AU196" s="200" t="s">
        <v>86</v>
      </c>
      <c r="AV196" s="13" t="s">
        <v>84</v>
      </c>
      <c r="AW196" s="13" t="s">
        <v>37</v>
      </c>
      <c r="AX196" s="13" t="s">
        <v>76</v>
      </c>
      <c r="AY196" s="200" t="s">
        <v>157</v>
      </c>
    </row>
    <row r="197" spans="2:51" s="13" customFormat="1" ht="10">
      <c r="B197" s="190"/>
      <c r="C197" s="191"/>
      <c r="D197" s="192" t="s">
        <v>165</v>
      </c>
      <c r="E197" s="193" t="s">
        <v>19</v>
      </c>
      <c r="F197" s="194" t="s">
        <v>3084</v>
      </c>
      <c r="G197" s="191"/>
      <c r="H197" s="193" t="s">
        <v>19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165</v>
      </c>
      <c r="AU197" s="200" t="s">
        <v>86</v>
      </c>
      <c r="AV197" s="13" t="s">
        <v>84</v>
      </c>
      <c r="AW197" s="13" t="s">
        <v>37</v>
      </c>
      <c r="AX197" s="13" t="s">
        <v>76</v>
      </c>
      <c r="AY197" s="200" t="s">
        <v>157</v>
      </c>
    </row>
    <row r="198" spans="2:51" s="13" customFormat="1" ht="10">
      <c r="B198" s="190"/>
      <c r="C198" s="191"/>
      <c r="D198" s="192" t="s">
        <v>165</v>
      </c>
      <c r="E198" s="193" t="s">
        <v>19</v>
      </c>
      <c r="F198" s="194" t="s">
        <v>2904</v>
      </c>
      <c r="G198" s="191"/>
      <c r="H198" s="193" t="s">
        <v>19</v>
      </c>
      <c r="I198" s="195"/>
      <c r="J198" s="191"/>
      <c r="K198" s="191"/>
      <c r="L198" s="196"/>
      <c r="M198" s="197"/>
      <c r="N198" s="198"/>
      <c r="O198" s="198"/>
      <c r="P198" s="198"/>
      <c r="Q198" s="198"/>
      <c r="R198" s="198"/>
      <c r="S198" s="198"/>
      <c r="T198" s="199"/>
      <c r="AT198" s="200" t="s">
        <v>165</v>
      </c>
      <c r="AU198" s="200" t="s">
        <v>86</v>
      </c>
      <c r="AV198" s="13" t="s">
        <v>84</v>
      </c>
      <c r="AW198" s="13" t="s">
        <v>37</v>
      </c>
      <c r="AX198" s="13" t="s">
        <v>76</v>
      </c>
      <c r="AY198" s="200" t="s">
        <v>157</v>
      </c>
    </row>
    <row r="199" spans="2:51" s="13" customFormat="1" ht="10">
      <c r="B199" s="190"/>
      <c r="C199" s="191"/>
      <c r="D199" s="192" t="s">
        <v>165</v>
      </c>
      <c r="E199" s="193" t="s">
        <v>19</v>
      </c>
      <c r="F199" s="194" t="s">
        <v>3085</v>
      </c>
      <c r="G199" s="191"/>
      <c r="H199" s="193" t="s">
        <v>19</v>
      </c>
      <c r="I199" s="195"/>
      <c r="J199" s="191"/>
      <c r="K199" s="191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165</v>
      </c>
      <c r="AU199" s="200" t="s">
        <v>86</v>
      </c>
      <c r="AV199" s="13" t="s">
        <v>84</v>
      </c>
      <c r="AW199" s="13" t="s">
        <v>37</v>
      </c>
      <c r="AX199" s="13" t="s">
        <v>76</v>
      </c>
      <c r="AY199" s="200" t="s">
        <v>157</v>
      </c>
    </row>
    <row r="200" spans="2:51" s="14" customFormat="1" ht="10">
      <c r="B200" s="201"/>
      <c r="C200" s="202"/>
      <c r="D200" s="192" t="s">
        <v>165</v>
      </c>
      <c r="E200" s="203" t="s">
        <v>19</v>
      </c>
      <c r="F200" s="204" t="s">
        <v>3121</v>
      </c>
      <c r="G200" s="202"/>
      <c r="H200" s="205">
        <v>1.691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165</v>
      </c>
      <c r="AU200" s="211" t="s">
        <v>86</v>
      </c>
      <c r="AV200" s="14" t="s">
        <v>86</v>
      </c>
      <c r="AW200" s="14" t="s">
        <v>37</v>
      </c>
      <c r="AX200" s="14" t="s">
        <v>84</v>
      </c>
      <c r="AY200" s="211" t="s">
        <v>157</v>
      </c>
    </row>
    <row r="201" spans="2:51" s="14" customFormat="1" ht="10">
      <c r="B201" s="201"/>
      <c r="C201" s="202"/>
      <c r="D201" s="192" t="s">
        <v>165</v>
      </c>
      <c r="E201" s="202"/>
      <c r="F201" s="204" t="s">
        <v>3122</v>
      </c>
      <c r="G201" s="202"/>
      <c r="H201" s="205">
        <v>3.382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165</v>
      </c>
      <c r="AU201" s="211" t="s">
        <v>86</v>
      </c>
      <c r="AV201" s="14" t="s">
        <v>86</v>
      </c>
      <c r="AW201" s="14" t="s">
        <v>4</v>
      </c>
      <c r="AX201" s="14" t="s">
        <v>84</v>
      </c>
      <c r="AY201" s="211" t="s">
        <v>157</v>
      </c>
    </row>
    <row r="202" spans="2:63" s="12" customFormat="1" ht="22.75" customHeight="1">
      <c r="B202" s="160"/>
      <c r="C202" s="161"/>
      <c r="D202" s="162" t="s">
        <v>75</v>
      </c>
      <c r="E202" s="174" t="s">
        <v>163</v>
      </c>
      <c r="F202" s="174" t="s">
        <v>766</v>
      </c>
      <c r="G202" s="161"/>
      <c r="H202" s="161"/>
      <c r="I202" s="164"/>
      <c r="J202" s="175">
        <f>BK202</f>
        <v>0</v>
      </c>
      <c r="K202" s="161"/>
      <c r="L202" s="166"/>
      <c r="M202" s="167"/>
      <c r="N202" s="168"/>
      <c r="O202" s="168"/>
      <c r="P202" s="169">
        <f>SUM(P203:P237)</f>
        <v>0</v>
      </c>
      <c r="Q202" s="168"/>
      <c r="R202" s="169">
        <f>SUM(R203:R237)</f>
        <v>2.5427852</v>
      </c>
      <c r="S202" s="168"/>
      <c r="T202" s="170">
        <f>SUM(T203:T237)</f>
        <v>0</v>
      </c>
      <c r="AR202" s="171" t="s">
        <v>84</v>
      </c>
      <c r="AT202" s="172" t="s">
        <v>75</v>
      </c>
      <c r="AU202" s="172" t="s">
        <v>84</v>
      </c>
      <c r="AY202" s="171" t="s">
        <v>157</v>
      </c>
      <c r="BK202" s="173">
        <f>SUM(BK203:BK237)</f>
        <v>0</v>
      </c>
    </row>
    <row r="203" spans="1:65" s="2" customFormat="1" ht="19.75" customHeight="1">
      <c r="A203" s="36"/>
      <c r="B203" s="37"/>
      <c r="C203" s="176" t="s">
        <v>8</v>
      </c>
      <c r="D203" s="176" t="s">
        <v>159</v>
      </c>
      <c r="E203" s="177" t="s">
        <v>2985</v>
      </c>
      <c r="F203" s="178" t="s">
        <v>2986</v>
      </c>
      <c r="G203" s="179" t="s">
        <v>254</v>
      </c>
      <c r="H203" s="180">
        <v>0.76</v>
      </c>
      <c r="I203" s="181"/>
      <c r="J203" s="182">
        <f>ROUND(I203*H203,2)</f>
        <v>0</v>
      </c>
      <c r="K203" s="183"/>
      <c r="L203" s="41"/>
      <c r="M203" s="184" t="s">
        <v>19</v>
      </c>
      <c r="N203" s="185" t="s">
        <v>47</v>
      </c>
      <c r="O203" s="66"/>
      <c r="P203" s="186">
        <f>O203*H203</f>
        <v>0</v>
      </c>
      <c r="Q203" s="186">
        <v>1.89077</v>
      </c>
      <c r="R203" s="186">
        <f>Q203*H203</f>
        <v>1.4369852</v>
      </c>
      <c r="S203" s="186">
        <v>0</v>
      </c>
      <c r="T203" s="187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8" t="s">
        <v>163</v>
      </c>
      <c r="AT203" s="188" t="s">
        <v>159</v>
      </c>
      <c r="AU203" s="188" t="s">
        <v>86</v>
      </c>
      <c r="AY203" s="19" t="s">
        <v>157</v>
      </c>
      <c r="BE203" s="189">
        <f>IF(N203="základní",J203,0)</f>
        <v>0</v>
      </c>
      <c r="BF203" s="189">
        <f>IF(N203="snížená",J203,0)</f>
        <v>0</v>
      </c>
      <c r="BG203" s="189">
        <f>IF(N203="zákl. přenesená",J203,0)</f>
        <v>0</v>
      </c>
      <c r="BH203" s="189">
        <f>IF(N203="sníž. přenesená",J203,0)</f>
        <v>0</v>
      </c>
      <c r="BI203" s="189">
        <f>IF(N203="nulová",J203,0)</f>
        <v>0</v>
      </c>
      <c r="BJ203" s="19" t="s">
        <v>84</v>
      </c>
      <c r="BK203" s="189">
        <f>ROUND(I203*H203,2)</f>
        <v>0</v>
      </c>
      <c r="BL203" s="19" t="s">
        <v>163</v>
      </c>
      <c r="BM203" s="188" t="s">
        <v>3123</v>
      </c>
    </row>
    <row r="204" spans="2:51" s="13" customFormat="1" ht="10">
      <c r="B204" s="190"/>
      <c r="C204" s="191"/>
      <c r="D204" s="192" t="s">
        <v>165</v>
      </c>
      <c r="E204" s="193" t="s">
        <v>19</v>
      </c>
      <c r="F204" s="194" t="s">
        <v>3083</v>
      </c>
      <c r="G204" s="191"/>
      <c r="H204" s="193" t="s">
        <v>19</v>
      </c>
      <c r="I204" s="195"/>
      <c r="J204" s="191"/>
      <c r="K204" s="191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165</v>
      </c>
      <c r="AU204" s="200" t="s">
        <v>86</v>
      </c>
      <c r="AV204" s="13" t="s">
        <v>84</v>
      </c>
      <c r="AW204" s="13" t="s">
        <v>37</v>
      </c>
      <c r="AX204" s="13" t="s">
        <v>76</v>
      </c>
      <c r="AY204" s="200" t="s">
        <v>157</v>
      </c>
    </row>
    <row r="205" spans="2:51" s="13" customFormat="1" ht="10">
      <c r="B205" s="190"/>
      <c r="C205" s="191"/>
      <c r="D205" s="192" t="s">
        <v>165</v>
      </c>
      <c r="E205" s="193" t="s">
        <v>19</v>
      </c>
      <c r="F205" s="194" t="s">
        <v>3084</v>
      </c>
      <c r="G205" s="191"/>
      <c r="H205" s="193" t="s">
        <v>19</v>
      </c>
      <c r="I205" s="195"/>
      <c r="J205" s="191"/>
      <c r="K205" s="191"/>
      <c r="L205" s="196"/>
      <c r="M205" s="197"/>
      <c r="N205" s="198"/>
      <c r="O205" s="198"/>
      <c r="P205" s="198"/>
      <c r="Q205" s="198"/>
      <c r="R205" s="198"/>
      <c r="S205" s="198"/>
      <c r="T205" s="199"/>
      <c r="AT205" s="200" t="s">
        <v>165</v>
      </c>
      <c r="AU205" s="200" t="s">
        <v>86</v>
      </c>
      <c r="AV205" s="13" t="s">
        <v>84</v>
      </c>
      <c r="AW205" s="13" t="s">
        <v>37</v>
      </c>
      <c r="AX205" s="13" t="s">
        <v>76</v>
      </c>
      <c r="AY205" s="200" t="s">
        <v>157</v>
      </c>
    </row>
    <row r="206" spans="2:51" s="13" customFormat="1" ht="10">
      <c r="B206" s="190"/>
      <c r="C206" s="191"/>
      <c r="D206" s="192" t="s">
        <v>165</v>
      </c>
      <c r="E206" s="193" t="s">
        <v>19</v>
      </c>
      <c r="F206" s="194" t="s">
        <v>2904</v>
      </c>
      <c r="G206" s="191"/>
      <c r="H206" s="193" t="s">
        <v>19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165</v>
      </c>
      <c r="AU206" s="200" t="s">
        <v>86</v>
      </c>
      <c r="AV206" s="13" t="s">
        <v>84</v>
      </c>
      <c r="AW206" s="13" t="s">
        <v>37</v>
      </c>
      <c r="AX206" s="13" t="s">
        <v>76</v>
      </c>
      <c r="AY206" s="200" t="s">
        <v>157</v>
      </c>
    </row>
    <row r="207" spans="2:51" s="13" customFormat="1" ht="10">
      <c r="B207" s="190"/>
      <c r="C207" s="191"/>
      <c r="D207" s="192" t="s">
        <v>165</v>
      </c>
      <c r="E207" s="193" t="s">
        <v>19</v>
      </c>
      <c r="F207" s="194" t="s">
        <v>3085</v>
      </c>
      <c r="G207" s="191"/>
      <c r="H207" s="193" t="s">
        <v>19</v>
      </c>
      <c r="I207" s="195"/>
      <c r="J207" s="191"/>
      <c r="K207" s="191"/>
      <c r="L207" s="196"/>
      <c r="M207" s="197"/>
      <c r="N207" s="198"/>
      <c r="O207" s="198"/>
      <c r="P207" s="198"/>
      <c r="Q207" s="198"/>
      <c r="R207" s="198"/>
      <c r="S207" s="198"/>
      <c r="T207" s="199"/>
      <c r="AT207" s="200" t="s">
        <v>165</v>
      </c>
      <c r="AU207" s="200" t="s">
        <v>86</v>
      </c>
      <c r="AV207" s="13" t="s">
        <v>84</v>
      </c>
      <c r="AW207" s="13" t="s">
        <v>37</v>
      </c>
      <c r="AX207" s="13" t="s">
        <v>76</v>
      </c>
      <c r="AY207" s="200" t="s">
        <v>157</v>
      </c>
    </row>
    <row r="208" spans="2:51" s="14" customFormat="1" ht="10">
      <c r="B208" s="201"/>
      <c r="C208" s="202"/>
      <c r="D208" s="192" t="s">
        <v>165</v>
      </c>
      <c r="E208" s="203" t="s">
        <v>19</v>
      </c>
      <c r="F208" s="204" t="s">
        <v>3124</v>
      </c>
      <c r="G208" s="202"/>
      <c r="H208" s="205">
        <v>0.76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165</v>
      </c>
      <c r="AU208" s="211" t="s">
        <v>86</v>
      </c>
      <c r="AV208" s="14" t="s">
        <v>86</v>
      </c>
      <c r="AW208" s="14" t="s">
        <v>37</v>
      </c>
      <c r="AX208" s="14" t="s">
        <v>76</v>
      </c>
      <c r="AY208" s="211" t="s">
        <v>157</v>
      </c>
    </row>
    <row r="209" spans="2:51" s="15" customFormat="1" ht="10">
      <c r="B209" s="217"/>
      <c r="C209" s="218"/>
      <c r="D209" s="192" t="s">
        <v>165</v>
      </c>
      <c r="E209" s="219" t="s">
        <v>19</v>
      </c>
      <c r="F209" s="220" t="s">
        <v>183</v>
      </c>
      <c r="G209" s="218"/>
      <c r="H209" s="221">
        <v>0.76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165</v>
      </c>
      <c r="AU209" s="227" t="s">
        <v>86</v>
      </c>
      <c r="AV209" s="15" t="s">
        <v>163</v>
      </c>
      <c r="AW209" s="15" t="s">
        <v>37</v>
      </c>
      <c r="AX209" s="15" t="s">
        <v>84</v>
      </c>
      <c r="AY209" s="227" t="s">
        <v>157</v>
      </c>
    </row>
    <row r="210" spans="1:65" s="2" customFormat="1" ht="14.4" customHeight="1">
      <c r="A210" s="36"/>
      <c r="B210" s="37"/>
      <c r="C210" s="176" t="s">
        <v>310</v>
      </c>
      <c r="D210" s="176" t="s">
        <v>159</v>
      </c>
      <c r="E210" s="177" t="s">
        <v>849</v>
      </c>
      <c r="F210" s="178" t="s">
        <v>850</v>
      </c>
      <c r="G210" s="179" t="s">
        <v>162</v>
      </c>
      <c r="H210" s="180">
        <v>2</v>
      </c>
      <c r="I210" s="181"/>
      <c r="J210" s="182">
        <f>ROUND(I210*H210,2)</f>
        <v>0</v>
      </c>
      <c r="K210" s="183"/>
      <c r="L210" s="41"/>
      <c r="M210" s="184" t="s">
        <v>19</v>
      </c>
      <c r="N210" s="185" t="s">
        <v>47</v>
      </c>
      <c r="O210" s="66"/>
      <c r="P210" s="186">
        <f>O210*H210</f>
        <v>0</v>
      </c>
      <c r="Q210" s="186">
        <v>0.0066</v>
      </c>
      <c r="R210" s="186">
        <f>Q210*H210</f>
        <v>0.0132</v>
      </c>
      <c r="S210" s="186">
        <v>0</v>
      </c>
      <c r="T210" s="187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8" t="s">
        <v>163</v>
      </c>
      <c r="AT210" s="188" t="s">
        <v>159</v>
      </c>
      <c r="AU210" s="188" t="s">
        <v>86</v>
      </c>
      <c r="AY210" s="19" t="s">
        <v>157</v>
      </c>
      <c r="BE210" s="189">
        <f>IF(N210="základní",J210,0)</f>
        <v>0</v>
      </c>
      <c r="BF210" s="189">
        <f>IF(N210="snížená",J210,0)</f>
        <v>0</v>
      </c>
      <c r="BG210" s="189">
        <f>IF(N210="zákl. přenesená",J210,0)</f>
        <v>0</v>
      </c>
      <c r="BH210" s="189">
        <f>IF(N210="sníž. přenesená",J210,0)</f>
        <v>0</v>
      </c>
      <c r="BI210" s="189">
        <f>IF(N210="nulová",J210,0)</f>
        <v>0</v>
      </c>
      <c r="BJ210" s="19" t="s">
        <v>84</v>
      </c>
      <c r="BK210" s="189">
        <f>ROUND(I210*H210,2)</f>
        <v>0</v>
      </c>
      <c r="BL210" s="19" t="s">
        <v>163</v>
      </c>
      <c r="BM210" s="188" t="s">
        <v>3125</v>
      </c>
    </row>
    <row r="211" spans="1:47" s="2" customFormat="1" ht="10">
      <c r="A211" s="36"/>
      <c r="B211" s="37"/>
      <c r="C211" s="38"/>
      <c r="D211" s="212" t="s">
        <v>178</v>
      </c>
      <c r="E211" s="38"/>
      <c r="F211" s="213" t="s">
        <v>852</v>
      </c>
      <c r="G211" s="38"/>
      <c r="H211" s="38"/>
      <c r="I211" s="214"/>
      <c r="J211" s="38"/>
      <c r="K211" s="38"/>
      <c r="L211" s="41"/>
      <c r="M211" s="215"/>
      <c r="N211" s="216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178</v>
      </c>
      <c r="AU211" s="19" t="s">
        <v>86</v>
      </c>
    </row>
    <row r="212" spans="2:51" s="13" customFormat="1" ht="10">
      <c r="B212" s="190"/>
      <c r="C212" s="191"/>
      <c r="D212" s="192" t="s">
        <v>165</v>
      </c>
      <c r="E212" s="193" t="s">
        <v>19</v>
      </c>
      <c r="F212" s="194" t="s">
        <v>3083</v>
      </c>
      <c r="G212" s="191"/>
      <c r="H212" s="193" t="s">
        <v>19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165</v>
      </c>
      <c r="AU212" s="200" t="s">
        <v>86</v>
      </c>
      <c r="AV212" s="13" t="s">
        <v>84</v>
      </c>
      <c r="AW212" s="13" t="s">
        <v>37</v>
      </c>
      <c r="AX212" s="13" t="s">
        <v>76</v>
      </c>
      <c r="AY212" s="200" t="s">
        <v>157</v>
      </c>
    </row>
    <row r="213" spans="2:51" s="13" customFormat="1" ht="10">
      <c r="B213" s="190"/>
      <c r="C213" s="191"/>
      <c r="D213" s="192" t="s">
        <v>165</v>
      </c>
      <c r="E213" s="193" t="s">
        <v>19</v>
      </c>
      <c r="F213" s="194" t="s">
        <v>3084</v>
      </c>
      <c r="G213" s="191"/>
      <c r="H213" s="193" t="s">
        <v>19</v>
      </c>
      <c r="I213" s="195"/>
      <c r="J213" s="191"/>
      <c r="K213" s="191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165</v>
      </c>
      <c r="AU213" s="200" t="s">
        <v>86</v>
      </c>
      <c r="AV213" s="13" t="s">
        <v>84</v>
      </c>
      <c r="AW213" s="13" t="s">
        <v>37</v>
      </c>
      <c r="AX213" s="13" t="s">
        <v>76</v>
      </c>
      <c r="AY213" s="200" t="s">
        <v>157</v>
      </c>
    </row>
    <row r="214" spans="2:51" s="13" customFormat="1" ht="10">
      <c r="B214" s="190"/>
      <c r="C214" s="191"/>
      <c r="D214" s="192" t="s">
        <v>165</v>
      </c>
      <c r="E214" s="193" t="s">
        <v>19</v>
      </c>
      <c r="F214" s="194" t="s">
        <v>2904</v>
      </c>
      <c r="G214" s="191"/>
      <c r="H214" s="193" t="s">
        <v>19</v>
      </c>
      <c r="I214" s="195"/>
      <c r="J214" s="191"/>
      <c r="K214" s="191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165</v>
      </c>
      <c r="AU214" s="200" t="s">
        <v>86</v>
      </c>
      <c r="AV214" s="13" t="s">
        <v>84</v>
      </c>
      <c r="AW214" s="13" t="s">
        <v>37</v>
      </c>
      <c r="AX214" s="13" t="s">
        <v>76</v>
      </c>
      <c r="AY214" s="200" t="s">
        <v>157</v>
      </c>
    </row>
    <row r="215" spans="2:51" s="13" customFormat="1" ht="10">
      <c r="B215" s="190"/>
      <c r="C215" s="191"/>
      <c r="D215" s="192" t="s">
        <v>165</v>
      </c>
      <c r="E215" s="193" t="s">
        <v>19</v>
      </c>
      <c r="F215" s="194" t="s">
        <v>3085</v>
      </c>
      <c r="G215" s="191"/>
      <c r="H215" s="193" t="s">
        <v>19</v>
      </c>
      <c r="I215" s="195"/>
      <c r="J215" s="191"/>
      <c r="K215" s="191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165</v>
      </c>
      <c r="AU215" s="200" t="s">
        <v>86</v>
      </c>
      <c r="AV215" s="13" t="s">
        <v>84</v>
      </c>
      <c r="AW215" s="13" t="s">
        <v>37</v>
      </c>
      <c r="AX215" s="13" t="s">
        <v>76</v>
      </c>
      <c r="AY215" s="200" t="s">
        <v>157</v>
      </c>
    </row>
    <row r="216" spans="2:51" s="14" customFormat="1" ht="10">
      <c r="B216" s="201"/>
      <c r="C216" s="202"/>
      <c r="D216" s="192" t="s">
        <v>165</v>
      </c>
      <c r="E216" s="203" t="s">
        <v>19</v>
      </c>
      <c r="F216" s="204" t="s">
        <v>3126</v>
      </c>
      <c r="G216" s="202"/>
      <c r="H216" s="205">
        <v>2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165</v>
      </c>
      <c r="AU216" s="211" t="s">
        <v>86</v>
      </c>
      <c r="AV216" s="14" t="s">
        <v>86</v>
      </c>
      <c r="AW216" s="14" t="s">
        <v>37</v>
      </c>
      <c r="AX216" s="14" t="s">
        <v>84</v>
      </c>
      <c r="AY216" s="211" t="s">
        <v>157</v>
      </c>
    </row>
    <row r="217" spans="1:65" s="2" customFormat="1" ht="14.4" customHeight="1">
      <c r="A217" s="36"/>
      <c r="B217" s="37"/>
      <c r="C217" s="239" t="s">
        <v>318</v>
      </c>
      <c r="D217" s="239" t="s">
        <v>311</v>
      </c>
      <c r="E217" s="240" t="s">
        <v>3127</v>
      </c>
      <c r="F217" s="241" t="s">
        <v>3128</v>
      </c>
      <c r="G217" s="242" t="s">
        <v>162</v>
      </c>
      <c r="H217" s="243">
        <v>1</v>
      </c>
      <c r="I217" s="244"/>
      <c r="J217" s="245">
        <f>ROUND(I217*H217,2)</f>
        <v>0</v>
      </c>
      <c r="K217" s="246"/>
      <c r="L217" s="247"/>
      <c r="M217" s="248" t="s">
        <v>19</v>
      </c>
      <c r="N217" s="249" t="s">
        <v>47</v>
      </c>
      <c r="O217" s="66"/>
      <c r="P217" s="186">
        <f>O217*H217</f>
        <v>0</v>
      </c>
      <c r="Q217" s="186">
        <v>0.055</v>
      </c>
      <c r="R217" s="186">
        <f>Q217*H217</f>
        <v>0.055</v>
      </c>
      <c r="S217" s="186">
        <v>0</v>
      </c>
      <c r="T217" s="187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8" t="s">
        <v>211</v>
      </c>
      <c r="AT217" s="188" t="s">
        <v>311</v>
      </c>
      <c r="AU217" s="188" t="s">
        <v>86</v>
      </c>
      <c r="AY217" s="19" t="s">
        <v>157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19" t="s">
        <v>84</v>
      </c>
      <c r="BK217" s="189">
        <f>ROUND(I217*H217,2)</f>
        <v>0</v>
      </c>
      <c r="BL217" s="19" t="s">
        <v>163</v>
      </c>
      <c r="BM217" s="188" t="s">
        <v>3129</v>
      </c>
    </row>
    <row r="218" spans="1:47" s="2" customFormat="1" ht="10">
      <c r="A218" s="36"/>
      <c r="B218" s="37"/>
      <c r="C218" s="38"/>
      <c r="D218" s="212" t="s">
        <v>178</v>
      </c>
      <c r="E218" s="38"/>
      <c r="F218" s="213" t="s">
        <v>3130</v>
      </c>
      <c r="G218" s="38"/>
      <c r="H218" s="38"/>
      <c r="I218" s="214"/>
      <c r="J218" s="38"/>
      <c r="K218" s="38"/>
      <c r="L218" s="41"/>
      <c r="M218" s="215"/>
      <c r="N218" s="216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178</v>
      </c>
      <c r="AU218" s="19" t="s">
        <v>86</v>
      </c>
    </row>
    <row r="219" spans="2:51" s="13" customFormat="1" ht="10">
      <c r="B219" s="190"/>
      <c r="C219" s="191"/>
      <c r="D219" s="192" t="s">
        <v>165</v>
      </c>
      <c r="E219" s="193" t="s">
        <v>19</v>
      </c>
      <c r="F219" s="194" t="s">
        <v>3083</v>
      </c>
      <c r="G219" s="191"/>
      <c r="H219" s="193" t="s">
        <v>19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165</v>
      </c>
      <c r="AU219" s="200" t="s">
        <v>86</v>
      </c>
      <c r="AV219" s="13" t="s">
        <v>84</v>
      </c>
      <c r="AW219" s="13" t="s">
        <v>37</v>
      </c>
      <c r="AX219" s="13" t="s">
        <v>76</v>
      </c>
      <c r="AY219" s="200" t="s">
        <v>157</v>
      </c>
    </row>
    <row r="220" spans="2:51" s="13" customFormat="1" ht="10">
      <c r="B220" s="190"/>
      <c r="C220" s="191"/>
      <c r="D220" s="192" t="s">
        <v>165</v>
      </c>
      <c r="E220" s="193" t="s">
        <v>19</v>
      </c>
      <c r="F220" s="194" t="s">
        <v>3084</v>
      </c>
      <c r="G220" s="191"/>
      <c r="H220" s="193" t="s">
        <v>19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165</v>
      </c>
      <c r="AU220" s="200" t="s">
        <v>86</v>
      </c>
      <c r="AV220" s="13" t="s">
        <v>84</v>
      </c>
      <c r="AW220" s="13" t="s">
        <v>37</v>
      </c>
      <c r="AX220" s="13" t="s">
        <v>76</v>
      </c>
      <c r="AY220" s="200" t="s">
        <v>157</v>
      </c>
    </row>
    <row r="221" spans="2:51" s="13" customFormat="1" ht="10">
      <c r="B221" s="190"/>
      <c r="C221" s="191"/>
      <c r="D221" s="192" t="s">
        <v>165</v>
      </c>
      <c r="E221" s="193" t="s">
        <v>19</v>
      </c>
      <c r="F221" s="194" t="s">
        <v>2904</v>
      </c>
      <c r="G221" s="191"/>
      <c r="H221" s="193" t="s">
        <v>19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165</v>
      </c>
      <c r="AU221" s="200" t="s">
        <v>86</v>
      </c>
      <c r="AV221" s="13" t="s">
        <v>84</v>
      </c>
      <c r="AW221" s="13" t="s">
        <v>37</v>
      </c>
      <c r="AX221" s="13" t="s">
        <v>76</v>
      </c>
      <c r="AY221" s="200" t="s">
        <v>157</v>
      </c>
    </row>
    <row r="222" spans="2:51" s="13" customFormat="1" ht="10">
      <c r="B222" s="190"/>
      <c r="C222" s="191"/>
      <c r="D222" s="192" t="s">
        <v>165</v>
      </c>
      <c r="E222" s="193" t="s">
        <v>19</v>
      </c>
      <c r="F222" s="194" t="s">
        <v>3085</v>
      </c>
      <c r="G222" s="191"/>
      <c r="H222" s="193" t="s">
        <v>19</v>
      </c>
      <c r="I222" s="195"/>
      <c r="J222" s="191"/>
      <c r="K222" s="191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165</v>
      </c>
      <c r="AU222" s="200" t="s">
        <v>86</v>
      </c>
      <c r="AV222" s="13" t="s">
        <v>84</v>
      </c>
      <c r="AW222" s="13" t="s">
        <v>37</v>
      </c>
      <c r="AX222" s="13" t="s">
        <v>76</v>
      </c>
      <c r="AY222" s="200" t="s">
        <v>157</v>
      </c>
    </row>
    <row r="223" spans="2:51" s="14" customFormat="1" ht="10">
      <c r="B223" s="201"/>
      <c r="C223" s="202"/>
      <c r="D223" s="192" t="s">
        <v>165</v>
      </c>
      <c r="E223" s="203" t="s">
        <v>19</v>
      </c>
      <c r="F223" s="204" t="s">
        <v>3131</v>
      </c>
      <c r="G223" s="202"/>
      <c r="H223" s="205">
        <v>1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165</v>
      </c>
      <c r="AU223" s="211" t="s">
        <v>86</v>
      </c>
      <c r="AV223" s="14" t="s">
        <v>86</v>
      </c>
      <c r="AW223" s="14" t="s">
        <v>37</v>
      </c>
      <c r="AX223" s="14" t="s">
        <v>84</v>
      </c>
      <c r="AY223" s="211" t="s">
        <v>157</v>
      </c>
    </row>
    <row r="224" spans="1:65" s="2" customFormat="1" ht="14.4" customHeight="1">
      <c r="A224" s="36"/>
      <c r="B224" s="37"/>
      <c r="C224" s="239" t="s">
        <v>331</v>
      </c>
      <c r="D224" s="239" t="s">
        <v>311</v>
      </c>
      <c r="E224" s="240" t="s">
        <v>3132</v>
      </c>
      <c r="F224" s="241" t="s">
        <v>3133</v>
      </c>
      <c r="G224" s="242" t="s">
        <v>162</v>
      </c>
      <c r="H224" s="243">
        <v>1</v>
      </c>
      <c r="I224" s="244"/>
      <c r="J224" s="245">
        <f>ROUND(I224*H224,2)</f>
        <v>0</v>
      </c>
      <c r="K224" s="246"/>
      <c r="L224" s="247"/>
      <c r="M224" s="248" t="s">
        <v>19</v>
      </c>
      <c r="N224" s="249" t="s">
        <v>47</v>
      </c>
      <c r="O224" s="66"/>
      <c r="P224" s="186">
        <f>O224*H224</f>
        <v>0</v>
      </c>
      <c r="Q224" s="186">
        <v>0.066</v>
      </c>
      <c r="R224" s="186">
        <f>Q224*H224</f>
        <v>0.066</v>
      </c>
      <c r="S224" s="186">
        <v>0</v>
      </c>
      <c r="T224" s="187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8" t="s">
        <v>211</v>
      </c>
      <c r="AT224" s="188" t="s">
        <v>311</v>
      </c>
      <c r="AU224" s="188" t="s">
        <v>86</v>
      </c>
      <c r="AY224" s="19" t="s">
        <v>157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19" t="s">
        <v>84</v>
      </c>
      <c r="BK224" s="189">
        <f>ROUND(I224*H224,2)</f>
        <v>0</v>
      </c>
      <c r="BL224" s="19" t="s">
        <v>163</v>
      </c>
      <c r="BM224" s="188" t="s">
        <v>3134</v>
      </c>
    </row>
    <row r="225" spans="1:47" s="2" customFormat="1" ht="10">
      <c r="A225" s="36"/>
      <c r="B225" s="37"/>
      <c r="C225" s="38"/>
      <c r="D225" s="212" t="s">
        <v>178</v>
      </c>
      <c r="E225" s="38"/>
      <c r="F225" s="213" t="s">
        <v>3135</v>
      </c>
      <c r="G225" s="38"/>
      <c r="H225" s="38"/>
      <c r="I225" s="214"/>
      <c r="J225" s="38"/>
      <c r="K225" s="38"/>
      <c r="L225" s="41"/>
      <c r="M225" s="215"/>
      <c r="N225" s="216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178</v>
      </c>
      <c r="AU225" s="19" t="s">
        <v>86</v>
      </c>
    </row>
    <row r="226" spans="2:51" s="13" customFormat="1" ht="10">
      <c r="B226" s="190"/>
      <c r="C226" s="191"/>
      <c r="D226" s="192" t="s">
        <v>165</v>
      </c>
      <c r="E226" s="193" t="s">
        <v>19</v>
      </c>
      <c r="F226" s="194" t="s">
        <v>3083</v>
      </c>
      <c r="G226" s="191"/>
      <c r="H226" s="193" t="s">
        <v>19</v>
      </c>
      <c r="I226" s="195"/>
      <c r="J226" s="191"/>
      <c r="K226" s="191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165</v>
      </c>
      <c r="AU226" s="200" t="s">
        <v>86</v>
      </c>
      <c r="AV226" s="13" t="s">
        <v>84</v>
      </c>
      <c r="AW226" s="13" t="s">
        <v>37</v>
      </c>
      <c r="AX226" s="13" t="s">
        <v>76</v>
      </c>
      <c r="AY226" s="200" t="s">
        <v>157</v>
      </c>
    </row>
    <row r="227" spans="2:51" s="13" customFormat="1" ht="10">
      <c r="B227" s="190"/>
      <c r="C227" s="191"/>
      <c r="D227" s="192" t="s">
        <v>165</v>
      </c>
      <c r="E227" s="193" t="s">
        <v>19</v>
      </c>
      <c r="F227" s="194" t="s">
        <v>3084</v>
      </c>
      <c r="G227" s="191"/>
      <c r="H227" s="193" t="s">
        <v>19</v>
      </c>
      <c r="I227" s="195"/>
      <c r="J227" s="191"/>
      <c r="K227" s="191"/>
      <c r="L227" s="196"/>
      <c r="M227" s="197"/>
      <c r="N227" s="198"/>
      <c r="O227" s="198"/>
      <c r="P227" s="198"/>
      <c r="Q227" s="198"/>
      <c r="R227" s="198"/>
      <c r="S227" s="198"/>
      <c r="T227" s="199"/>
      <c r="AT227" s="200" t="s">
        <v>165</v>
      </c>
      <c r="AU227" s="200" t="s">
        <v>86</v>
      </c>
      <c r="AV227" s="13" t="s">
        <v>84</v>
      </c>
      <c r="AW227" s="13" t="s">
        <v>37</v>
      </c>
      <c r="AX227" s="13" t="s">
        <v>76</v>
      </c>
      <c r="AY227" s="200" t="s">
        <v>157</v>
      </c>
    </row>
    <row r="228" spans="2:51" s="13" customFormat="1" ht="10">
      <c r="B228" s="190"/>
      <c r="C228" s="191"/>
      <c r="D228" s="192" t="s">
        <v>165</v>
      </c>
      <c r="E228" s="193" t="s">
        <v>19</v>
      </c>
      <c r="F228" s="194" t="s">
        <v>2904</v>
      </c>
      <c r="G228" s="191"/>
      <c r="H228" s="193" t="s">
        <v>19</v>
      </c>
      <c r="I228" s="195"/>
      <c r="J228" s="191"/>
      <c r="K228" s="191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165</v>
      </c>
      <c r="AU228" s="200" t="s">
        <v>86</v>
      </c>
      <c r="AV228" s="13" t="s">
        <v>84</v>
      </c>
      <c r="AW228" s="13" t="s">
        <v>37</v>
      </c>
      <c r="AX228" s="13" t="s">
        <v>76</v>
      </c>
      <c r="AY228" s="200" t="s">
        <v>157</v>
      </c>
    </row>
    <row r="229" spans="2:51" s="13" customFormat="1" ht="10">
      <c r="B229" s="190"/>
      <c r="C229" s="191"/>
      <c r="D229" s="192" t="s">
        <v>165</v>
      </c>
      <c r="E229" s="193" t="s">
        <v>19</v>
      </c>
      <c r="F229" s="194" t="s">
        <v>3085</v>
      </c>
      <c r="G229" s="191"/>
      <c r="H229" s="193" t="s">
        <v>19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165</v>
      </c>
      <c r="AU229" s="200" t="s">
        <v>86</v>
      </c>
      <c r="AV229" s="13" t="s">
        <v>84</v>
      </c>
      <c r="AW229" s="13" t="s">
        <v>37</v>
      </c>
      <c r="AX229" s="13" t="s">
        <v>76</v>
      </c>
      <c r="AY229" s="200" t="s">
        <v>157</v>
      </c>
    </row>
    <row r="230" spans="2:51" s="14" customFormat="1" ht="10">
      <c r="B230" s="201"/>
      <c r="C230" s="202"/>
      <c r="D230" s="192" t="s">
        <v>165</v>
      </c>
      <c r="E230" s="203" t="s">
        <v>19</v>
      </c>
      <c r="F230" s="204" t="s">
        <v>3131</v>
      </c>
      <c r="G230" s="202"/>
      <c r="H230" s="205">
        <v>1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165</v>
      </c>
      <c r="AU230" s="211" t="s">
        <v>86</v>
      </c>
      <c r="AV230" s="14" t="s">
        <v>86</v>
      </c>
      <c r="AW230" s="14" t="s">
        <v>37</v>
      </c>
      <c r="AX230" s="14" t="s">
        <v>84</v>
      </c>
      <c r="AY230" s="211" t="s">
        <v>157</v>
      </c>
    </row>
    <row r="231" spans="1:65" s="2" customFormat="1" ht="22.25" customHeight="1">
      <c r="A231" s="36"/>
      <c r="B231" s="37"/>
      <c r="C231" s="176" t="s">
        <v>338</v>
      </c>
      <c r="D231" s="176" t="s">
        <v>159</v>
      </c>
      <c r="E231" s="177" t="s">
        <v>2989</v>
      </c>
      <c r="F231" s="178" t="s">
        <v>2990</v>
      </c>
      <c r="G231" s="179" t="s">
        <v>254</v>
      </c>
      <c r="H231" s="180">
        <v>0.4</v>
      </c>
      <c r="I231" s="181"/>
      <c r="J231" s="182">
        <f>ROUND(I231*H231,2)</f>
        <v>0</v>
      </c>
      <c r="K231" s="183"/>
      <c r="L231" s="41"/>
      <c r="M231" s="184" t="s">
        <v>19</v>
      </c>
      <c r="N231" s="185" t="s">
        <v>47</v>
      </c>
      <c r="O231" s="66"/>
      <c r="P231" s="186">
        <f>O231*H231</f>
        <v>0</v>
      </c>
      <c r="Q231" s="186">
        <v>2.429</v>
      </c>
      <c r="R231" s="186">
        <f>Q231*H231</f>
        <v>0.9716</v>
      </c>
      <c r="S231" s="186">
        <v>0</v>
      </c>
      <c r="T231" s="187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8" t="s">
        <v>163</v>
      </c>
      <c r="AT231" s="188" t="s">
        <v>159</v>
      </c>
      <c r="AU231" s="188" t="s">
        <v>86</v>
      </c>
      <c r="AY231" s="19" t="s">
        <v>157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19" t="s">
        <v>84</v>
      </c>
      <c r="BK231" s="189">
        <f>ROUND(I231*H231,2)</f>
        <v>0</v>
      </c>
      <c r="BL231" s="19" t="s">
        <v>163</v>
      </c>
      <c r="BM231" s="188" t="s">
        <v>3136</v>
      </c>
    </row>
    <row r="232" spans="2:51" s="13" customFormat="1" ht="10">
      <c r="B232" s="190"/>
      <c r="C232" s="191"/>
      <c r="D232" s="192" t="s">
        <v>165</v>
      </c>
      <c r="E232" s="193" t="s">
        <v>19</v>
      </c>
      <c r="F232" s="194" t="s">
        <v>3083</v>
      </c>
      <c r="G232" s="191"/>
      <c r="H232" s="193" t="s">
        <v>19</v>
      </c>
      <c r="I232" s="195"/>
      <c r="J232" s="191"/>
      <c r="K232" s="191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165</v>
      </c>
      <c r="AU232" s="200" t="s">
        <v>86</v>
      </c>
      <c r="AV232" s="13" t="s">
        <v>84</v>
      </c>
      <c r="AW232" s="13" t="s">
        <v>37</v>
      </c>
      <c r="AX232" s="13" t="s">
        <v>76</v>
      </c>
      <c r="AY232" s="200" t="s">
        <v>157</v>
      </c>
    </row>
    <row r="233" spans="2:51" s="13" customFormat="1" ht="10">
      <c r="B233" s="190"/>
      <c r="C233" s="191"/>
      <c r="D233" s="192" t="s">
        <v>165</v>
      </c>
      <c r="E233" s="193" t="s">
        <v>19</v>
      </c>
      <c r="F233" s="194" t="s">
        <v>3084</v>
      </c>
      <c r="G233" s="191"/>
      <c r="H233" s="193" t="s">
        <v>19</v>
      </c>
      <c r="I233" s="195"/>
      <c r="J233" s="191"/>
      <c r="K233" s="191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165</v>
      </c>
      <c r="AU233" s="200" t="s">
        <v>86</v>
      </c>
      <c r="AV233" s="13" t="s">
        <v>84</v>
      </c>
      <c r="AW233" s="13" t="s">
        <v>37</v>
      </c>
      <c r="AX233" s="13" t="s">
        <v>76</v>
      </c>
      <c r="AY233" s="200" t="s">
        <v>157</v>
      </c>
    </row>
    <row r="234" spans="2:51" s="13" customFormat="1" ht="10">
      <c r="B234" s="190"/>
      <c r="C234" s="191"/>
      <c r="D234" s="192" t="s">
        <v>165</v>
      </c>
      <c r="E234" s="193" t="s">
        <v>19</v>
      </c>
      <c r="F234" s="194" t="s">
        <v>2904</v>
      </c>
      <c r="G234" s="191"/>
      <c r="H234" s="193" t="s">
        <v>19</v>
      </c>
      <c r="I234" s="195"/>
      <c r="J234" s="191"/>
      <c r="K234" s="191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165</v>
      </c>
      <c r="AU234" s="200" t="s">
        <v>86</v>
      </c>
      <c r="AV234" s="13" t="s">
        <v>84</v>
      </c>
      <c r="AW234" s="13" t="s">
        <v>37</v>
      </c>
      <c r="AX234" s="13" t="s">
        <v>76</v>
      </c>
      <c r="AY234" s="200" t="s">
        <v>157</v>
      </c>
    </row>
    <row r="235" spans="2:51" s="13" customFormat="1" ht="10">
      <c r="B235" s="190"/>
      <c r="C235" s="191"/>
      <c r="D235" s="192" t="s">
        <v>165</v>
      </c>
      <c r="E235" s="193" t="s">
        <v>19</v>
      </c>
      <c r="F235" s="194" t="s">
        <v>3085</v>
      </c>
      <c r="G235" s="191"/>
      <c r="H235" s="193" t="s">
        <v>19</v>
      </c>
      <c r="I235" s="195"/>
      <c r="J235" s="191"/>
      <c r="K235" s="191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165</v>
      </c>
      <c r="AU235" s="200" t="s">
        <v>86</v>
      </c>
      <c r="AV235" s="13" t="s">
        <v>84</v>
      </c>
      <c r="AW235" s="13" t="s">
        <v>37</v>
      </c>
      <c r="AX235" s="13" t="s">
        <v>76</v>
      </c>
      <c r="AY235" s="200" t="s">
        <v>157</v>
      </c>
    </row>
    <row r="236" spans="2:51" s="13" customFormat="1" ht="10">
      <c r="B236" s="190"/>
      <c r="C236" s="191"/>
      <c r="D236" s="192" t="s">
        <v>165</v>
      </c>
      <c r="E236" s="193" t="s">
        <v>19</v>
      </c>
      <c r="F236" s="194" t="s">
        <v>3137</v>
      </c>
      <c r="G236" s="191"/>
      <c r="H236" s="193" t="s">
        <v>19</v>
      </c>
      <c r="I236" s="195"/>
      <c r="J236" s="191"/>
      <c r="K236" s="191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165</v>
      </c>
      <c r="AU236" s="200" t="s">
        <v>86</v>
      </c>
      <c r="AV236" s="13" t="s">
        <v>84</v>
      </c>
      <c r="AW236" s="13" t="s">
        <v>37</v>
      </c>
      <c r="AX236" s="13" t="s">
        <v>76</v>
      </c>
      <c r="AY236" s="200" t="s">
        <v>157</v>
      </c>
    </row>
    <row r="237" spans="2:51" s="14" customFormat="1" ht="10">
      <c r="B237" s="201"/>
      <c r="C237" s="202"/>
      <c r="D237" s="192" t="s">
        <v>165</v>
      </c>
      <c r="E237" s="203" t="s">
        <v>19</v>
      </c>
      <c r="F237" s="204" t="s">
        <v>2993</v>
      </c>
      <c r="G237" s="202"/>
      <c r="H237" s="205">
        <v>0.4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165</v>
      </c>
      <c r="AU237" s="211" t="s">
        <v>86</v>
      </c>
      <c r="AV237" s="14" t="s">
        <v>86</v>
      </c>
      <c r="AW237" s="14" t="s">
        <v>37</v>
      </c>
      <c r="AX237" s="14" t="s">
        <v>84</v>
      </c>
      <c r="AY237" s="211" t="s">
        <v>157</v>
      </c>
    </row>
    <row r="238" spans="2:63" s="12" customFormat="1" ht="22.75" customHeight="1">
      <c r="B238" s="160"/>
      <c r="C238" s="161"/>
      <c r="D238" s="162" t="s">
        <v>75</v>
      </c>
      <c r="E238" s="174" t="s">
        <v>191</v>
      </c>
      <c r="F238" s="174" t="s">
        <v>861</v>
      </c>
      <c r="G238" s="161"/>
      <c r="H238" s="161"/>
      <c r="I238" s="164"/>
      <c r="J238" s="175">
        <f>BK238</f>
        <v>0</v>
      </c>
      <c r="K238" s="161"/>
      <c r="L238" s="166"/>
      <c r="M238" s="167"/>
      <c r="N238" s="168"/>
      <c r="O238" s="168"/>
      <c r="P238" s="169">
        <f>SUM(P239:P262)</f>
        <v>0</v>
      </c>
      <c r="Q238" s="168"/>
      <c r="R238" s="169">
        <f>SUM(R239:R262)</f>
        <v>14.23296</v>
      </c>
      <c r="S238" s="168"/>
      <c r="T238" s="170">
        <f>SUM(T239:T262)</f>
        <v>0</v>
      </c>
      <c r="AR238" s="171" t="s">
        <v>84</v>
      </c>
      <c r="AT238" s="172" t="s">
        <v>75</v>
      </c>
      <c r="AU238" s="172" t="s">
        <v>84</v>
      </c>
      <c r="AY238" s="171" t="s">
        <v>157</v>
      </c>
      <c r="BK238" s="173">
        <f>SUM(BK239:BK262)</f>
        <v>0</v>
      </c>
    </row>
    <row r="239" spans="1:65" s="2" customFormat="1" ht="14.4" customHeight="1">
      <c r="A239" s="36"/>
      <c r="B239" s="37"/>
      <c r="C239" s="176" t="s">
        <v>348</v>
      </c>
      <c r="D239" s="176" t="s">
        <v>159</v>
      </c>
      <c r="E239" s="177" t="s">
        <v>2994</v>
      </c>
      <c r="F239" s="178" t="s">
        <v>2995</v>
      </c>
      <c r="G239" s="179" t="s">
        <v>176</v>
      </c>
      <c r="H239" s="180">
        <v>25.2</v>
      </c>
      <c r="I239" s="181"/>
      <c r="J239" s="182">
        <f>ROUND(I239*H239,2)</f>
        <v>0</v>
      </c>
      <c r="K239" s="183"/>
      <c r="L239" s="41"/>
      <c r="M239" s="184" t="s">
        <v>19</v>
      </c>
      <c r="N239" s="185" t="s">
        <v>47</v>
      </c>
      <c r="O239" s="66"/>
      <c r="P239" s="186">
        <f>O239*H239</f>
        <v>0</v>
      </c>
      <c r="Q239" s="186">
        <v>0.276</v>
      </c>
      <c r="R239" s="186">
        <f>Q239*H239</f>
        <v>6.9552000000000005</v>
      </c>
      <c r="S239" s="186">
        <v>0</v>
      </c>
      <c r="T239" s="187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8" t="s">
        <v>163</v>
      </c>
      <c r="AT239" s="188" t="s">
        <v>159</v>
      </c>
      <c r="AU239" s="188" t="s">
        <v>86</v>
      </c>
      <c r="AY239" s="19" t="s">
        <v>157</v>
      </c>
      <c r="BE239" s="189">
        <f>IF(N239="základní",J239,0)</f>
        <v>0</v>
      </c>
      <c r="BF239" s="189">
        <f>IF(N239="snížená",J239,0)</f>
        <v>0</v>
      </c>
      <c r="BG239" s="189">
        <f>IF(N239="zákl. přenesená",J239,0)</f>
        <v>0</v>
      </c>
      <c r="BH239" s="189">
        <f>IF(N239="sníž. přenesená",J239,0)</f>
        <v>0</v>
      </c>
      <c r="BI239" s="189">
        <f>IF(N239="nulová",J239,0)</f>
        <v>0</v>
      </c>
      <c r="BJ239" s="19" t="s">
        <v>84</v>
      </c>
      <c r="BK239" s="189">
        <f>ROUND(I239*H239,2)</f>
        <v>0</v>
      </c>
      <c r="BL239" s="19" t="s">
        <v>163</v>
      </c>
      <c r="BM239" s="188" t="s">
        <v>3138</v>
      </c>
    </row>
    <row r="240" spans="2:51" s="13" customFormat="1" ht="10">
      <c r="B240" s="190"/>
      <c r="C240" s="191"/>
      <c r="D240" s="192" t="s">
        <v>165</v>
      </c>
      <c r="E240" s="193" t="s">
        <v>19</v>
      </c>
      <c r="F240" s="194" t="s">
        <v>3083</v>
      </c>
      <c r="G240" s="191"/>
      <c r="H240" s="193" t="s">
        <v>19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165</v>
      </c>
      <c r="AU240" s="200" t="s">
        <v>86</v>
      </c>
      <c r="AV240" s="13" t="s">
        <v>84</v>
      </c>
      <c r="AW240" s="13" t="s">
        <v>37</v>
      </c>
      <c r="AX240" s="13" t="s">
        <v>76</v>
      </c>
      <c r="AY240" s="200" t="s">
        <v>157</v>
      </c>
    </row>
    <row r="241" spans="2:51" s="13" customFormat="1" ht="10">
      <c r="B241" s="190"/>
      <c r="C241" s="191"/>
      <c r="D241" s="192" t="s">
        <v>165</v>
      </c>
      <c r="E241" s="193" t="s">
        <v>19</v>
      </c>
      <c r="F241" s="194" t="s">
        <v>3084</v>
      </c>
      <c r="G241" s="191"/>
      <c r="H241" s="193" t="s">
        <v>19</v>
      </c>
      <c r="I241" s="195"/>
      <c r="J241" s="191"/>
      <c r="K241" s="191"/>
      <c r="L241" s="196"/>
      <c r="M241" s="197"/>
      <c r="N241" s="198"/>
      <c r="O241" s="198"/>
      <c r="P241" s="198"/>
      <c r="Q241" s="198"/>
      <c r="R241" s="198"/>
      <c r="S241" s="198"/>
      <c r="T241" s="199"/>
      <c r="AT241" s="200" t="s">
        <v>165</v>
      </c>
      <c r="AU241" s="200" t="s">
        <v>86</v>
      </c>
      <c r="AV241" s="13" t="s">
        <v>84</v>
      </c>
      <c r="AW241" s="13" t="s">
        <v>37</v>
      </c>
      <c r="AX241" s="13" t="s">
        <v>76</v>
      </c>
      <c r="AY241" s="200" t="s">
        <v>157</v>
      </c>
    </row>
    <row r="242" spans="2:51" s="13" customFormat="1" ht="10">
      <c r="B242" s="190"/>
      <c r="C242" s="191"/>
      <c r="D242" s="192" t="s">
        <v>165</v>
      </c>
      <c r="E242" s="193" t="s">
        <v>19</v>
      </c>
      <c r="F242" s="194" t="s">
        <v>2904</v>
      </c>
      <c r="G242" s="191"/>
      <c r="H242" s="193" t="s">
        <v>19</v>
      </c>
      <c r="I242" s="195"/>
      <c r="J242" s="191"/>
      <c r="K242" s="191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165</v>
      </c>
      <c r="AU242" s="200" t="s">
        <v>86</v>
      </c>
      <c r="AV242" s="13" t="s">
        <v>84</v>
      </c>
      <c r="AW242" s="13" t="s">
        <v>37</v>
      </c>
      <c r="AX242" s="13" t="s">
        <v>76</v>
      </c>
      <c r="AY242" s="200" t="s">
        <v>157</v>
      </c>
    </row>
    <row r="243" spans="2:51" s="13" customFormat="1" ht="10">
      <c r="B243" s="190"/>
      <c r="C243" s="191"/>
      <c r="D243" s="192" t="s">
        <v>165</v>
      </c>
      <c r="E243" s="193" t="s">
        <v>19</v>
      </c>
      <c r="F243" s="194" t="s">
        <v>3085</v>
      </c>
      <c r="G243" s="191"/>
      <c r="H243" s="193" t="s">
        <v>19</v>
      </c>
      <c r="I243" s="195"/>
      <c r="J243" s="191"/>
      <c r="K243" s="191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165</v>
      </c>
      <c r="AU243" s="200" t="s">
        <v>86</v>
      </c>
      <c r="AV243" s="13" t="s">
        <v>84</v>
      </c>
      <c r="AW243" s="13" t="s">
        <v>37</v>
      </c>
      <c r="AX243" s="13" t="s">
        <v>76</v>
      </c>
      <c r="AY243" s="200" t="s">
        <v>157</v>
      </c>
    </row>
    <row r="244" spans="2:51" s="14" customFormat="1" ht="10">
      <c r="B244" s="201"/>
      <c r="C244" s="202"/>
      <c r="D244" s="192" t="s">
        <v>165</v>
      </c>
      <c r="E244" s="203" t="s">
        <v>19</v>
      </c>
      <c r="F244" s="204" t="s">
        <v>3139</v>
      </c>
      <c r="G244" s="202"/>
      <c r="H244" s="205">
        <v>16.2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165</v>
      </c>
      <c r="AU244" s="211" t="s">
        <v>86</v>
      </c>
      <c r="AV244" s="14" t="s">
        <v>86</v>
      </c>
      <c r="AW244" s="14" t="s">
        <v>37</v>
      </c>
      <c r="AX244" s="14" t="s">
        <v>76</v>
      </c>
      <c r="AY244" s="211" t="s">
        <v>157</v>
      </c>
    </row>
    <row r="245" spans="2:51" s="14" customFormat="1" ht="10">
      <c r="B245" s="201"/>
      <c r="C245" s="202"/>
      <c r="D245" s="192" t="s">
        <v>165</v>
      </c>
      <c r="E245" s="203" t="s">
        <v>19</v>
      </c>
      <c r="F245" s="204" t="s">
        <v>3140</v>
      </c>
      <c r="G245" s="202"/>
      <c r="H245" s="205">
        <v>9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165</v>
      </c>
      <c r="AU245" s="211" t="s">
        <v>86</v>
      </c>
      <c r="AV245" s="14" t="s">
        <v>86</v>
      </c>
      <c r="AW245" s="14" t="s">
        <v>37</v>
      </c>
      <c r="AX245" s="14" t="s">
        <v>76</v>
      </c>
      <c r="AY245" s="211" t="s">
        <v>157</v>
      </c>
    </row>
    <row r="246" spans="2:51" s="15" customFormat="1" ht="10">
      <c r="B246" s="217"/>
      <c r="C246" s="218"/>
      <c r="D246" s="192" t="s">
        <v>165</v>
      </c>
      <c r="E246" s="219" t="s">
        <v>19</v>
      </c>
      <c r="F246" s="220" t="s">
        <v>183</v>
      </c>
      <c r="G246" s="218"/>
      <c r="H246" s="221">
        <v>25.2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165</v>
      </c>
      <c r="AU246" s="227" t="s">
        <v>86</v>
      </c>
      <c r="AV246" s="15" t="s">
        <v>163</v>
      </c>
      <c r="AW246" s="15" t="s">
        <v>37</v>
      </c>
      <c r="AX246" s="15" t="s">
        <v>84</v>
      </c>
      <c r="AY246" s="227" t="s">
        <v>157</v>
      </c>
    </row>
    <row r="247" spans="1:65" s="2" customFormat="1" ht="22.25" customHeight="1">
      <c r="A247" s="36"/>
      <c r="B247" s="37"/>
      <c r="C247" s="176" t="s">
        <v>7</v>
      </c>
      <c r="D247" s="176" t="s">
        <v>159</v>
      </c>
      <c r="E247" s="177" t="s">
        <v>2998</v>
      </c>
      <c r="F247" s="178" t="s">
        <v>2999</v>
      </c>
      <c r="G247" s="179" t="s">
        <v>176</v>
      </c>
      <c r="H247" s="180">
        <v>25.2</v>
      </c>
      <c r="I247" s="181"/>
      <c r="J247" s="182">
        <f>ROUND(I247*H247,2)</f>
        <v>0</v>
      </c>
      <c r="K247" s="183"/>
      <c r="L247" s="41"/>
      <c r="M247" s="184" t="s">
        <v>19</v>
      </c>
      <c r="N247" s="185" t="s">
        <v>47</v>
      </c>
      <c r="O247" s="66"/>
      <c r="P247" s="186">
        <f>O247*H247</f>
        <v>0</v>
      </c>
      <c r="Q247" s="186">
        <v>0.211</v>
      </c>
      <c r="R247" s="186">
        <f>Q247*H247</f>
        <v>5.3172</v>
      </c>
      <c r="S247" s="186">
        <v>0</v>
      </c>
      <c r="T247" s="187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8" t="s">
        <v>163</v>
      </c>
      <c r="AT247" s="188" t="s">
        <v>159</v>
      </c>
      <c r="AU247" s="188" t="s">
        <v>86</v>
      </c>
      <c r="AY247" s="19" t="s">
        <v>157</v>
      </c>
      <c r="BE247" s="189">
        <f>IF(N247="základní",J247,0)</f>
        <v>0</v>
      </c>
      <c r="BF247" s="189">
        <f>IF(N247="snížená",J247,0)</f>
        <v>0</v>
      </c>
      <c r="BG247" s="189">
        <f>IF(N247="zákl. přenesená",J247,0)</f>
        <v>0</v>
      </c>
      <c r="BH247" s="189">
        <f>IF(N247="sníž. přenesená",J247,0)</f>
        <v>0</v>
      </c>
      <c r="BI247" s="189">
        <f>IF(N247="nulová",J247,0)</f>
        <v>0</v>
      </c>
      <c r="BJ247" s="19" t="s">
        <v>84</v>
      </c>
      <c r="BK247" s="189">
        <f>ROUND(I247*H247,2)</f>
        <v>0</v>
      </c>
      <c r="BL247" s="19" t="s">
        <v>163</v>
      </c>
      <c r="BM247" s="188" t="s">
        <v>3141</v>
      </c>
    </row>
    <row r="248" spans="2:51" s="13" customFormat="1" ht="10">
      <c r="B248" s="190"/>
      <c r="C248" s="191"/>
      <c r="D248" s="192" t="s">
        <v>165</v>
      </c>
      <c r="E248" s="193" t="s">
        <v>19</v>
      </c>
      <c r="F248" s="194" t="s">
        <v>3083</v>
      </c>
      <c r="G248" s="191"/>
      <c r="H248" s="193" t="s">
        <v>19</v>
      </c>
      <c r="I248" s="195"/>
      <c r="J248" s="191"/>
      <c r="K248" s="191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165</v>
      </c>
      <c r="AU248" s="200" t="s">
        <v>86</v>
      </c>
      <c r="AV248" s="13" t="s">
        <v>84</v>
      </c>
      <c r="AW248" s="13" t="s">
        <v>37</v>
      </c>
      <c r="AX248" s="13" t="s">
        <v>76</v>
      </c>
      <c r="AY248" s="200" t="s">
        <v>157</v>
      </c>
    </row>
    <row r="249" spans="2:51" s="13" customFormat="1" ht="10">
      <c r="B249" s="190"/>
      <c r="C249" s="191"/>
      <c r="D249" s="192" t="s">
        <v>165</v>
      </c>
      <c r="E249" s="193" t="s">
        <v>19</v>
      </c>
      <c r="F249" s="194" t="s">
        <v>3084</v>
      </c>
      <c r="G249" s="191"/>
      <c r="H249" s="193" t="s">
        <v>19</v>
      </c>
      <c r="I249" s="195"/>
      <c r="J249" s="191"/>
      <c r="K249" s="191"/>
      <c r="L249" s="196"/>
      <c r="M249" s="197"/>
      <c r="N249" s="198"/>
      <c r="O249" s="198"/>
      <c r="P249" s="198"/>
      <c r="Q249" s="198"/>
      <c r="R249" s="198"/>
      <c r="S249" s="198"/>
      <c r="T249" s="199"/>
      <c r="AT249" s="200" t="s">
        <v>165</v>
      </c>
      <c r="AU249" s="200" t="s">
        <v>86</v>
      </c>
      <c r="AV249" s="13" t="s">
        <v>84</v>
      </c>
      <c r="AW249" s="13" t="s">
        <v>37</v>
      </c>
      <c r="AX249" s="13" t="s">
        <v>76</v>
      </c>
      <c r="AY249" s="200" t="s">
        <v>157</v>
      </c>
    </row>
    <row r="250" spans="2:51" s="13" customFormat="1" ht="10">
      <c r="B250" s="190"/>
      <c r="C250" s="191"/>
      <c r="D250" s="192" t="s">
        <v>165</v>
      </c>
      <c r="E250" s="193" t="s">
        <v>19</v>
      </c>
      <c r="F250" s="194" t="s">
        <v>2904</v>
      </c>
      <c r="G250" s="191"/>
      <c r="H250" s="193" t="s">
        <v>19</v>
      </c>
      <c r="I250" s="195"/>
      <c r="J250" s="191"/>
      <c r="K250" s="191"/>
      <c r="L250" s="196"/>
      <c r="M250" s="197"/>
      <c r="N250" s="198"/>
      <c r="O250" s="198"/>
      <c r="P250" s="198"/>
      <c r="Q250" s="198"/>
      <c r="R250" s="198"/>
      <c r="S250" s="198"/>
      <c r="T250" s="199"/>
      <c r="AT250" s="200" t="s">
        <v>165</v>
      </c>
      <c r="AU250" s="200" t="s">
        <v>86</v>
      </c>
      <c r="AV250" s="13" t="s">
        <v>84</v>
      </c>
      <c r="AW250" s="13" t="s">
        <v>37</v>
      </c>
      <c r="AX250" s="13" t="s">
        <v>76</v>
      </c>
      <c r="AY250" s="200" t="s">
        <v>157</v>
      </c>
    </row>
    <row r="251" spans="2:51" s="13" customFormat="1" ht="10">
      <c r="B251" s="190"/>
      <c r="C251" s="191"/>
      <c r="D251" s="192" t="s">
        <v>165</v>
      </c>
      <c r="E251" s="193" t="s">
        <v>19</v>
      </c>
      <c r="F251" s="194" t="s">
        <v>3085</v>
      </c>
      <c r="G251" s="191"/>
      <c r="H251" s="193" t="s">
        <v>19</v>
      </c>
      <c r="I251" s="195"/>
      <c r="J251" s="191"/>
      <c r="K251" s="191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165</v>
      </c>
      <c r="AU251" s="200" t="s">
        <v>86</v>
      </c>
      <c r="AV251" s="13" t="s">
        <v>84</v>
      </c>
      <c r="AW251" s="13" t="s">
        <v>37</v>
      </c>
      <c r="AX251" s="13" t="s">
        <v>76</v>
      </c>
      <c r="AY251" s="200" t="s">
        <v>157</v>
      </c>
    </row>
    <row r="252" spans="2:51" s="14" customFormat="1" ht="10">
      <c r="B252" s="201"/>
      <c r="C252" s="202"/>
      <c r="D252" s="192" t="s">
        <v>165</v>
      </c>
      <c r="E252" s="203" t="s">
        <v>19</v>
      </c>
      <c r="F252" s="204" t="s">
        <v>3142</v>
      </c>
      <c r="G252" s="202"/>
      <c r="H252" s="205">
        <v>16.2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165</v>
      </c>
      <c r="AU252" s="211" t="s">
        <v>86</v>
      </c>
      <c r="AV252" s="14" t="s">
        <v>86</v>
      </c>
      <c r="AW252" s="14" t="s">
        <v>37</v>
      </c>
      <c r="AX252" s="14" t="s">
        <v>76</v>
      </c>
      <c r="AY252" s="211" t="s">
        <v>157</v>
      </c>
    </row>
    <row r="253" spans="2:51" s="14" customFormat="1" ht="10">
      <c r="B253" s="201"/>
      <c r="C253" s="202"/>
      <c r="D253" s="192" t="s">
        <v>165</v>
      </c>
      <c r="E253" s="203" t="s">
        <v>19</v>
      </c>
      <c r="F253" s="204" t="s">
        <v>3143</v>
      </c>
      <c r="G253" s="202"/>
      <c r="H253" s="205">
        <v>9</v>
      </c>
      <c r="I253" s="206"/>
      <c r="J253" s="202"/>
      <c r="K253" s="202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165</v>
      </c>
      <c r="AU253" s="211" t="s">
        <v>86</v>
      </c>
      <c r="AV253" s="14" t="s">
        <v>86</v>
      </c>
      <c r="AW253" s="14" t="s">
        <v>37</v>
      </c>
      <c r="AX253" s="14" t="s">
        <v>76</v>
      </c>
      <c r="AY253" s="211" t="s">
        <v>157</v>
      </c>
    </row>
    <row r="254" spans="2:51" s="15" customFormat="1" ht="10">
      <c r="B254" s="217"/>
      <c r="C254" s="218"/>
      <c r="D254" s="192" t="s">
        <v>165</v>
      </c>
      <c r="E254" s="219" t="s">
        <v>19</v>
      </c>
      <c r="F254" s="220" t="s">
        <v>183</v>
      </c>
      <c r="G254" s="218"/>
      <c r="H254" s="221">
        <v>25.2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165</v>
      </c>
      <c r="AU254" s="227" t="s">
        <v>86</v>
      </c>
      <c r="AV254" s="15" t="s">
        <v>163</v>
      </c>
      <c r="AW254" s="15" t="s">
        <v>37</v>
      </c>
      <c r="AX254" s="15" t="s">
        <v>84</v>
      </c>
      <c r="AY254" s="227" t="s">
        <v>157</v>
      </c>
    </row>
    <row r="255" spans="1:65" s="2" customFormat="1" ht="22.25" customHeight="1">
      <c r="A255" s="36"/>
      <c r="B255" s="37"/>
      <c r="C255" s="176" t="s">
        <v>391</v>
      </c>
      <c r="D255" s="176" t="s">
        <v>159</v>
      </c>
      <c r="E255" s="177" t="s">
        <v>3002</v>
      </c>
      <c r="F255" s="178" t="s">
        <v>3003</v>
      </c>
      <c r="G255" s="179" t="s">
        <v>176</v>
      </c>
      <c r="H255" s="180">
        <v>25.2</v>
      </c>
      <c r="I255" s="181"/>
      <c r="J255" s="182">
        <f>ROUND(I255*H255,2)</f>
        <v>0</v>
      </c>
      <c r="K255" s="183"/>
      <c r="L255" s="41"/>
      <c r="M255" s="184" t="s">
        <v>19</v>
      </c>
      <c r="N255" s="185" t="s">
        <v>47</v>
      </c>
      <c r="O255" s="66"/>
      <c r="P255" s="186">
        <f>O255*H255</f>
        <v>0</v>
      </c>
      <c r="Q255" s="186">
        <v>0.0778</v>
      </c>
      <c r="R255" s="186">
        <f>Q255*H255</f>
        <v>1.9605599999999999</v>
      </c>
      <c r="S255" s="186">
        <v>0</v>
      </c>
      <c r="T255" s="18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8" t="s">
        <v>163</v>
      </c>
      <c r="AT255" s="188" t="s">
        <v>159</v>
      </c>
      <c r="AU255" s="188" t="s">
        <v>86</v>
      </c>
      <c r="AY255" s="19" t="s">
        <v>157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9" t="s">
        <v>84</v>
      </c>
      <c r="BK255" s="189">
        <f>ROUND(I255*H255,2)</f>
        <v>0</v>
      </c>
      <c r="BL255" s="19" t="s">
        <v>163</v>
      </c>
      <c r="BM255" s="188" t="s">
        <v>3144</v>
      </c>
    </row>
    <row r="256" spans="2:51" s="13" customFormat="1" ht="10">
      <c r="B256" s="190"/>
      <c r="C256" s="191"/>
      <c r="D256" s="192" t="s">
        <v>165</v>
      </c>
      <c r="E256" s="193" t="s">
        <v>19</v>
      </c>
      <c r="F256" s="194" t="s">
        <v>3083</v>
      </c>
      <c r="G256" s="191"/>
      <c r="H256" s="193" t="s">
        <v>19</v>
      </c>
      <c r="I256" s="195"/>
      <c r="J256" s="191"/>
      <c r="K256" s="191"/>
      <c r="L256" s="196"/>
      <c r="M256" s="197"/>
      <c r="N256" s="198"/>
      <c r="O256" s="198"/>
      <c r="P256" s="198"/>
      <c r="Q256" s="198"/>
      <c r="R256" s="198"/>
      <c r="S256" s="198"/>
      <c r="T256" s="199"/>
      <c r="AT256" s="200" t="s">
        <v>165</v>
      </c>
      <c r="AU256" s="200" t="s">
        <v>86</v>
      </c>
      <c r="AV256" s="13" t="s">
        <v>84</v>
      </c>
      <c r="AW256" s="13" t="s">
        <v>37</v>
      </c>
      <c r="AX256" s="13" t="s">
        <v>76</v>
      </c>
      <c r="AY256" s="200" t="s">
        <v>157</v>
      </c>
    </row>
    <row r="257" spans="2:51" s="13" customFormat="1" ht="10">
      <c r="B257" s="190"/>
      <c r="C257" s="191"/>
      <c r="D257" s="192" t="s">
        <v>165</v>
      </c>
      <c r="E257" s="193" t="s">
        <v>19</v>
      </c>
      <c r="F257" s="194" t="s">
        <v>3084</v>
      </c>
      <c r="G257" s="191"/>
      <c r="H257" s="193" t="s">
        <v>19</v>
      </c>
      <c r="I257" s="195"/>
      <c r="J257" s="191"/>
      <c r="K257" s="191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165</v>
      </c>
      <c r="AU257" s="200" t="s">
        <v>86</v>
      </c>
      <c r="AV257" s="13" t="s">
        <v>84</v>
      </c>
      <c r="AW257" s="13" t="s">
        <v>37</v>
      </c>
      <c r="AX257" s="13" t="s">
        <v>76</v>
      </c>
      <c r="AY257" s="200" t="s">
        <v>157</v>
      </c>
    </row>
    <row r="258" spans="2:51" s="13" customFormat="1" ht="10">
      <c r="B258" s="190"/>
      <c r="C258" s="191"/>
      <c r="D258" s="192" t="s">
        <v>165</v>
      </c>
      <c r="E258" s="193" t="s">
        <v>19</v>
      </c>
      <c r="F258" s="194" t="s">
        <v>2904</v>
      </c>
      <c r="G258" s="191"/>
      <c r="H258" s="193" t="s">
        <v>19</v>
      </c>
      <c r="I258" s="195"/>
      <c r="J258" s="191"/>
      <c r="K258" s="191"/>
      <c r="L258" s="196"/>
      <c r="M258" s="197"/>
      <c r="N258" s="198"/>
      <c r="O258" s="198"/>
      <c r="P258" s="198"/>
      <c r="Q258" s="198"/>
      <c r="R258" s="198"/>
      <c r="S258" s="198"/>
      <c r="T258" s="199"/>
      <c r="AT258" s="200" t="s">
        <v>165</v>
      </c>
      <c r="AU258" s="200" t="s">
        <v>86</v>
      </c>
      <c r="AV258" s="13" t="s">
        <v>84</v>
      </c>
      <c r="AW258" s="13" t="s">
        <v>37</v>
      </c>
      <c r="AX258" s="13" t="s">
        <v>76</v>
      </c>
      <c r="AY258" s="200" t="s">
        <v>157</v>
      </c>
    </row>
    <row r="259" spans="2:51" s="13" customFormat="1" ht="10">
      <c r="B259" s="190"/>
      <c r="C259" s="191"/>
      <c r="D259" s="192" t="s">
        <v>165</v>
      </c>
      <c r="E259" s="193" t="s">
        <v>19</v>
      </c>
      <c r="F259" s="194" t="s">
        <v>3085</v>
      </c>
      <c r="G259" s="191"/>
      <c r="H259" s="193" t="s">
        <v>19</v>
      </c>
      <c r="I259" s="195"/>
      <c r="J259" s="191"/>
      <c r="K259" s="191"/>
      <c r="L259" s="196"/>
      <c r="M259" s="197"/>
      <c r="N259" s="198"/>
      <c r="O259" s="198"/>
      <c r="P259" s="198"/>
      <c r="Q259" s="198"/>
      <c r="R259" s="198"/>
      <c r="S259" s="198"/>
      <c r="T259" s="199"/>
      <c r="AT259" s="200" t="s">
        <v>165</v>
      </c>
      <c r="AU259" s="200" t="s">
        <v>86</v>
      </c>
      <c r="AV259" s="13" t="s">
        <v>84</v>
      </c>
      <c r="AW259" s="13" t="s">
        <v>37</v>
      </c>
      <c r="AX259" s="13" t="s">
        <v>76</v>
      </c>
      <c r="AY259" s="200" t="s">
        <v>157</v>
      </c>
    </row>
    <row r="260" spans="2:51" s="14" customFormat="1" ht="10">
      <c r="B260" s="201"/>
      <c r="C260" s="202"/>
      <c r="D260" s="192" t="s">
        <v>165</v>
      </c>
      <c r="E260" s="203" t="s">
        <v>19</v>
      </c>
      <c r="F260" s="204" t="s">
        <v>3142</v>
      </c>
      <c r="G260" s="202"/>
      <c r="H260" s="205">
        <v>16.2</v>
      </c>
      <c r="I260" s="206"/>
      <c r="J260" s="202"/>
      <c r="K260" s="202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165</v>
      </c>
      <c r="AU260" s="211" t="s">
        <v>86</v>
      </c>
      <c r="AV260" s="14" t="s">
        <v>86</v>
      </c>
      <c r="AW260" s="14" t="s">
        <v>37</v>
      </c>
      <c r="AX260" s="14" t="s">
        <v>76</v>
      </c>
      <c r="AY260" s="211" t="s">
        <v>157</v>
      </c>
    </row>
    <row r="261" spans="2:51" s="14" customFormat="1" ht="10">
      <c r="B261" s="201"/>
      <c r="C261" s="202"/>
      <c r="D261" s="192" t="s">
        <v>165</v>
      </c>
      <c r="E261" s="203" t="s">
        <v>19</v>
      </c>
      <c r="F261" s="204" t="s">
        <v>3143</v>
      </c>
      <c r="G261" s="202"/>
      <c r="H261" s="205">
        <v>9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165</v>
      </c>
      <c r="AU261" s="211" t="s">
        <v>86</v>
      </c>
      <c r="AV261" s="14" t="s">
        <v>86</v>
      </c>
      <c r="AW261" s="14" t="s">
        <v>37</v>
      </c>
      <c r="AX261" s="14" t="s">
        <v>76</v>
      </c>
      <c r="AY261" s="211" t="s">
        <v>157</v>
      </c>
    </row>
    <row r="262" spans="2:51" s="15" customFormat="1" ht="10">
      <c r="B262" s="217"/>
      <c r="C262" s="218"/>
      <c r="D262" s="192" t="s">
        <v>165</v>
      </c>
      <c r="E262" s="219" t="s">
        <v>19</v>
      </c>
      <c r="F262" s="220" t="s">
        <v>183</v>
      </c>
      <c r="G262" s="218"/>
      <c r="H262" s="221">
        <v>25.2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165</v>
      </c>
      <c r="AU262" s="227" t="s">
        <v>86</v>
      </c>
      <c r="AV262" s="15" t="s">
        <v>163</v>
      </c>
      <c r="AW262" s="15" t="s">
        <v>37</v>
      </c>
      <c r="AX262" s="15" t="s">
        <v>84</v>
      </c>
      <c r="AY262" s="227" t="s">
        <v>157</v>
      </c>
    </row>
    <row r="263" spans="2:63" s="12" customFormat="1" ht="22.75" customHeight="1">
      <c r="B263" s="160"/>
      <c r="C263" s="161"/>
      <c r="D263" s="162" t="s">
        <v>75</v>
      </c>
      <c r="E263" s="174" t="s">
        <v>211</v>
      </c>
      <c r="F263" s="174" t="s">
        <v>1082</v>
      </c>
      <c r="G263" s="161"/>
      <c r="H263" s="161"/>
      <c r="I263" s="164"/>
      <c r="J263" s="175">
        <f>BK263</f>
        <v>0</v>
      </c>
      <c r="K263" s="161"/>
      <c r="L263" s="166"/>
      <c r="M263" s="167"/>
      <c r="N263" s="168"/>
      <c r="O263" s="168"/>
      <c r="P263" s="169">
        <f>SUM(P264:P349)</f>
        <v>0</v>
      </c>
      <c r="Q263" s="168"/>
      <c r="R263" s="169">
        <f>SUM(R264:R349)</f>
        <v>3.376145</v>
      </c>
      <c r="S263" s="168"/>
      <c r="T263" s="170">
        <f>SUM(T264:T349)</f>
        <v>0</v>
      </c>
      <c r="AR263" s="171" t="s">
        <v>84</v>
      </c>
      <c r="AT263" s="172" t="s">
        <v>75</v>
      </c>
      <c r="AU263" s="172" t="s">
        <v>84</v>
      </c>
      <c r="AY263" s="171" t="s">
        <v>157</v>
      </c>
      <c r="BK263" s="173">
        <f>SUM(BK264:BK349)</f>
        <v>0</v>
      </c>
    </row>
    <row r="264" spans="1:65" s="2" customFormat="1" ht="22.25" customHeight="1">
      <c r="A264" s="36"/>
      <c r="B264" s="37"/>
      <c r="C264" s="176" t="s">
        <v>398</v>
      </c>
      <c r="D264" s="176" t="s">
        <v>159</v>
      </c>
      <c r="E264" s="177" t="s">
        <v>3006</v>
      </c>
      <c r="F264" s="178" t="s">
        <v>3007</v>
      </c>
      <c r="G264" s="179" t="s">
        <v>224</v>
      </c>
      <c r="H264" s="180">
        <v>9.5</v>
      </c>
      <c r="I264" s="181"/>
      <c r="J264" s="182">
        <f>ROUND(I264*H264,2)</f>
        <v>0</v>
      </c>
      <c r="K264" s="183"/>
      <c r="L264" s="41"/>
      <c r="M264" s="184" t="s">
        <v>19</v>
      </c>
      <c r="N264" s="185" t="s">
        <v>47</v>
      </c>
      <c r="O264" s="66"/>
      <c r="P264" s="186">
        <f>O264*H264</f>
        <v>0</v>
      </c>
      <c r="Q264" s="186">
        <v>0.00276</v>
      </c>
      <c r="R264" s="186">
        <f>Q264*H264</f>
        <v>0.02622</v>
      </c>
      <c r="S264" s="186">
        <v>0</v>
      </c>
      <c r="T264" s="187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8" t="s">
        <v>163</v>
      </c>
      <c r="AT264" s="188" t="s">
        <v>159</v>
      </c>
      <c r="AU264" s="188" t="s">
        <v>86</v>
      </c>
      <c r="AY264" s="19" t="s">
        <v>157</v>
      </c>
      <c r="BE264" s="189">
        <f>IF(N264="základní",J264,0)</f>
        <v>0</v>
      </c>
      <c r="BF264" s="189">
        <f>IF(N264="snížená",J264,0)</f>
        <v>0</v>
      </c>
      <c r="BG264" s="189">
        <f>IF(N264="zákl. přenesená",J264,0)</f>
        <v>0</v>
      </c>
      <c r="BH264" s="189">
        <f>IF(N264="sníž. přenesená",J264,0)</f>
        <v>0</v>
      </c>
      <c r="BI264" s="189">
        <f>IF(N264="nulová",J264,0)</f>
        <v>0</v>
      </c>
      <c r="BJ264" s="19" t="s">
        <v>84</v>
      </c>
      <c r="BK264" s="189">
        <f>ROUND(I264*H264,2)</f>
        <v>0</v>
      </c>
      <c r="BL264" s="19" t="s">
        <v>163</v>
      </c>
      <c r="BM264" s="188" t="s">
        <v>3145</v>
      </c>
    </row>
    <row r="265" spans="1:47" s="2" customFormat="1" ht="10">
      <c r="A265" s="36"/>
      <c r="B265" s="37"/>
      <c r="C265" s="38"/>
      <c r="D265" s="212" t="s">
        <v>178</v>
      </c>
      <c r="E265" s="38"/>
      <c r="F265" s="213" t="s">
        <v>3009</v>
      </c>
      <c r="G265" s="38"/>
      <c r="H265" s="38"/>
      <c r="I265" s="214"/>
      <c r="J265" s="38"/>
      <c r="K265" s="38"/>
      <c r="L265" s="41"/>
      <c r="M265" s="215"/>
      <c r="N265" s="216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178</v>
      </c>
      <c r="AU265" s="19" t="s">
        <v>86</v>
      </c>
    </row>
    <row r="266" spans="2:51" s="13" customFormat="1" ht="10">
      <c r="B266" s="190"/>
      <c r="C266" s="191"/>
      <c r="D266" s="192" t="s">
        <v>165</v>
      </c>
      <c r="E266" s="193" t="s">
        <v>19</v>
      </c>
      <c r="F266" s="194" t="s">
        <v>3083</v>
      </c>
      <c r="G266" s="191"/>
      <c r="H266" s="193" t="s">
        <v>19</v>
      </c>
      <c r="I266" s="195"/>
      <c r="J266" s="191"/>
      <c r="K266" s="191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165</v>
      </c>
      <c r="AU266" s="200" t="s">
        <v>86</v>
      </c>
      <c r="AV266" s="13" t="s">
        <v>84</v>
      </c>
      <c r="AW266" s="13" t="s">
        <v>37</v>
      </c>
      <c r="AX266" s="13" t="s">
        <v>76</v>
      </c>
      <c r="AY266" s="200" t="s">
        <v>157</v>
      </c>
    </row>
    <row r="267" spans="2:51" s="13" customFormat="1" ht="10">
      <c r="B267" s="190"/>
      <c r="C267" s="191"/>
      <c r="D267" s="192" t="s">
        <v>165</v>
      </c>
      <c r="E267" s="193" t="s">
        <v>19</v>
      </c>
      <c r="F267" s="194" t="s">
        <v>3084</v>
      </c>
      <c r="G267" s="191"/>
      <c r="H267" s="193" t="s">
        <v>19</v>
      </c>
      <c r="I267" s="195"/>
      <c r="J267" s="191"/>
      <c r="K267" s="191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165</v>
      </c>
      <c r="AU267" s="200" t="s">
        <v>86</v>
      </c>
      <c r="AV267" s="13" t="s">
        <v>84</v>
      </c>
      <c r="AW267" s="13" t="s">
        <v>37</v>
      </c>
      <c r="AX267" s="13" t="s">
        <v>76</v>
      </c>
      <c r="AY267" s="200" t="s">
        <v>157</v>
      </c>
    </row>
    <row r="268" spans="2:51" s="13" customFormat="1" ht="10">
      <c r="B268" s="190"/>
      <c r="C268" s="191"/>
      <c r="D268" s="192" t="s">
        <v>165</v>
      </c>
      <c r="E268" s="193" t="s">
        <v>19</v>
      </c>
      <c r="F268" s="194" t="s">
        <v>2904</v>
      </c>
      <c r="G268" s="191"/>
      <c r="H268" s="193" t="s">
        <v>19</v>
      </c>
      <c r="I268" s="195"/>
      <c r="J268" s="191"/>
      <c r="K268" s="191"/>
      <c r="L268" s="196"/>
      <c r="M268" s="197"/>
      <c r="N268" s="198"/>
      <c r="O268" s="198"/>
      <c r="P268" s="198"/>
      <c r="Q268" s="198"/>
      <c r="R268" s="198"/>
      <c r="S268" s="198"/>
      <c r="T268" s="199"/>
      <c r="AT268" s="200" t="s">
        <v>165</v>
      </c>
      <c r="AU268" s="200" t="s">
        <v>86</v>
      </c>
      <c r="AV268" s="13" t="s">
        <v>84</v>
      </c>
      <c r="AW268" s="13" t="s">
        <v>37</v>
      </c>
      <c r="AX268" s="13" t="s">
        <v>76</v>
      </c>
      <c r="AY268" s="200" t="s">
        <v>157</v>
      </c>
    </row>
    <row r="269" spans="2:51" s="13" customFormat="1" ht="10">
      <c r="B269" s="190"/>
      <c r="C269" s="191"/>
      <c r="D269" s="192" t="s">
        <v>165</v>
      </c>
      <c r="E269" s="193" t="s">
        <v>19</v>
      </c>
      <c r="F269" s="194" t="s">
        <v>3085</v>
      </c>
      <c r="G269" s="191"/>
      <c r="H269" s="193" t="s">
        <v>19</v>
      </c>
      <c r="I269" s="195"/>
      <c r="J269" s="191"/>
      <c r="K269" s="191"/>
      <c r="L269" s="196"/>
      <c r="M269" s="197"/>
      <c r="N269" s="198"/>
      <c r="O269" s="198"/>
      <c r="P269" s="198"/>
      <c r="Q269" s="198"/>
      <c r="R269" s="198"/>
      <c r="S269" s="198"/>
      <c r="T269" s="199"/>
      <c r="AT269" s="200" t="s">
        <v>165</v>
      </c>
      <c r="AU269" s="200" t="s">
        <v>86</v>
      </c>
      <c r="AV269" s="13" t="s">
        <v>84</v>
      </c>
      <c r="AW269" s="13" t="s">
        <v>37</v>
      </c>
      <c r="AX269" s="13" t="s">
        <v>76</v>
      </c>
      <c r="AY269" s="200" t="s">
        <v>157</v>
      </c>
    </row>
    <row r="270" spans="2:51" s="14" customFormat="1" ht="20">
      <c r="B270" s="201"/>
      <c r="C270" s="202"/>
      <c r="D270" s="192" t="s">
        <v>165</v>
      </c>
      <c r="E270" s="203" t="s">
        <v>19</v>
      </c>
      <c r="F270" s="204" t="s">
        <v>3146</v>
      </c>
      <c r="G270" s="202"/>
      <c r="H270" s="205">
        <v>9.5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165</v>
      </c>
      <c r="AU270" s="211" t="s">
        <v>86</v>
      </c>
      <c r="AV270" s="14" t="s">
        <v>86</v>
      </c>
      <c r="AW270" s="14" t="s">
        <v>37</v>
      </c>
      <c r="AX270" s="14" t="s">
        <v>76</v>
      </c>
      <c r="AY270" s="211" t="s">
        <v>157</v>
      </c>
    </row>
    <row r="271" spans="2:51" s="15" customFormat="1" ht="10">
      <c r="B271" s="217"/>
      <c r="C271" s="218"/>
      <c r="D271" s="192" t="s">
        <v>165</v>
      </c>
      <c r="E271" s="219" t="s">
        <v>19</v>
      </c>
      <c r="F271" s="220" t="s">
        <v>183</v>
      </c>
      <c r="G271" s="218"/>
      <c r="H271" s="221">
        <v>9.5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165</v>
      </c>
      <c r="AU271" s="227" t="s">
        <v>86</v>
      </c>
      <c r="AV271" s="15" t="s">
        <v>163</v>
      </c>
      <c r="AW271" s="15" t="s">
        <v>37</v>
      </c>
      <c r="AX271" s="15" t="s">
        <v>84</v>
      </c>
      <c r="AY271" s="227" t="s">
        <v>157</v>
      </c>
    </row>
    <row r="272" spans="1:65" s="2" customFormat="1" ht="14.4" customHeight="1">
      <c r="A272" s="36"/>
      <c r="B272" s="37"/>
      <c r="C272" s="176" t="s">
        <v>406</v>
      </c>
      <c r="D272" s="176" t="s">
        <v>159</v>
      </c>
      <c r="E272" s="177" t="s">
        <v>3011</v>
      </c>
      <c r="F272" s="178" t="s">
        <v>3012</v>
      </c>
      <c r="G272" s="179" t="s">
        <v>162</v>
      </c>
      <c r="H272" s="180">
        <v>3</v>
      </c>
      <c r="I272" s="181"/>
      <c r="J272" s="182">
        <f>ROUND(I272*H272,2)</f>
        <v>0</v>
      </c>
      <c r="K272" s="183"/>
      <c r="L272" s="41"/>
      <c r="M272" s="184" t="s">
        <v>19</v>
      </c>
      <c r="N272" s="185" t="s">
        <v>47</v>
      </c>
      <c r="O272" s="66"/>
      <c r="P272" s="186">
        <f>O272*H272</f>
        <v>0</v>
      </c>
      <c r="Q272" s="186">
        <v>0.01019</v>
      </c>
      <c r="R272" s="186">
        <f>Q272*H272</f>
        <v>0.03057</v>
      </c>
      <c r="S272" s="186">
        <v>0</v>
      </c>
      <c r="T272" s="187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8" t="s">
        <v>163</v>
      </c>
      <c r="AT272" s="188" t="s">
        <v>159</v>
      </c>
      <c r="AU272" s="188" t="s">
        <v>86</v>
      </c>
      <c r="AY272" s="19" t="s">
        <v>157</v>
      </c>
      <c r="BE272" s="189">
        <f>IF(N272="základní",J272,0)</f>
        <v>0</v>
      </c>
      <c r="BF272" s="189">
        <f>IF(N272="snížená",J272,0)</f>
        <v>0</v>
      </c>
      <c r="BG272" s="189">
        <f>IF(N272="zákl. přenesená",J272,0)</f>
        <v>0</v>
      </c>
      <c r="BH272" s="189">
        <f>IF(N272="sníž. přenesená",J272,0)</f>
        <v>0</v>
      </c>
      <c r="BI272" s="189">
        <f>IF(N272="nulová",J272,0)</f>
        <v>0</v>
      </c>
      <c r="BJ272" s="19" t="s">
        <v>84</v>
      </c>
      <c r="BK272" s="189">
        <f>ROUND(I272*H272,2)</f>
        <v>0</v>
      </c>
      <c r="BL272" s="19" t="s">
        <v>163</v>
      </c>
      <c r="BM272" s="188" t="s">
        <v>3147</v>
      </c>
    </row>
    <row r="273" spans="1:47" s="2" customFormat="1" ht="10">
      <c r="A273" s="36"/>
      <c r="B273" s="37"/>
      <c r="C273" s="38"/>
      <c r="D273" s="212" t="s">
        <v>178</v>
      </c>
      <c r="E273" s="38"/>
      <c r="F273" s="213" t="s">
        <v>3014</v>
      </c>
      <c r="G273" s="38"/>
      <c r="H273" s="38"/>
      <c r="I273" s="214"/>
      <c r="J273" s="38"/>
      <c r="K273" s="38"/>
      <c r="L273" s="41"/>
      <c r="M273" s="215"/>
      <c r="N273" s="216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178</v>
      </c>
      <c r="AU273" s="19" t="s">
        <v>86</v>
      </c>
    </row>
    <row r="274" spans="2:51" s="13" customFormat="1" ht="10">
      <c r="B274" s="190"/>
      <c r="C274" s="191"/>
      <c r="D274" s="192" t="s">
        <v>165</v>
      </c>
      <c r="E274" s="193" t="s">
        <v>19</v>
      </c>
      <c r="F274" s="194" t="s">
        <v>3083</v>
      </c>
      <c r="G274" s="191"/>
      <c r="H274" s="193" t="s">
        <v>19</v>
      </c>
      <c r="I274" s="195"/>
      <c r="J274" s="191"/>
      <c r="K274" s="191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165</v>
      </c>
      <c r="AU274" s="200" t="s">
        <v>86</v>
      </c>
      <c r="AV274" s="13" t="s">
        <v>84</v>
      </c>
      <c r="AW274" s="13" t="s">
        <v>37</v>
      </c>
      <c r="AX274" s="13" t="s">
        <v>76</v>
      </c>
      <c r="AY274" s="200" t="s">
        <v>157</v>
      </c>
    </row>
    <row r="275" spans="2:51" s="13" customFormat="1" ht="10">
      <c r="B275" s="190"/>
      <c r="C275" s="191"/>
      <c r="D275" s="192" t="s">
        <v>165</v>
      </c>
      <c r="E275" s="193" t="s">
        <v>19</v>
      </c>
      <c r="F275" s="194" t="s">
        <v>3084</v>
      </c>
      <c r="G275" s="191"/>
      <c r="H275" s="193" t="s">
        <v>19</v>
      </c>
      <c r="I275" s="195"/>
      <c r="J275" s="191"/>
      <c r="K275" s="191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165</v>
      </c>
      <c r="AU275" s="200" t="s">
        <v>86</v>
      </c>
      <c r="AV275" s="13" t="s">
        <v>84</v>
      </c>
      <c r="AW275" s="13" t="s">
        <v>37</v>
      </c>
      <c r="AX275" s="13" t="s">
        <v>76</v>
      </c>
      <c r="AY275" s="200" t="s">
        <v>157</v>
      </c>
    </row>
    <row r="276" spans="2:51" s="13" customFormat="1" ht="10">
      <c r="B276" s="190"/>
      <c r="C276" s="191"/>
      <c r="D276" s="192" t="s">
        <v>165</v>
      </c>
      <c r="E276" s="193" t="s">
        <v>19</v>
      </c>
      <c r="F276" s="194" t="s">
        <v>2904</v>
      </c>
      <c r="G276" s="191"/>
      <c r="H276" s="193" t="s">
        <v>19</v>
      </c>
      <c r="I276" s="195"/>
      <c r="J276" s="191"/>
      <c r="K276" s="191"/>
      <c r="L276" s="196"/>
      <c r="M276" s="197"/>
      <c r="N276" s="198"/>
      <c r="O276" s="198"/>
      <c r="P276" s="198"/>
      <c r="Q276" s="198"/>
      <c r="R276" s="198"/>
      <c r="S276" s="198"/>
      <c r="T276" s="199"/>
      <c r="AT276" s="200" t="s">
        <v>165</v>
      </c>
      <c r="AU276" s="200" t="s">
        <v>86</v>
      </c>
      <c r="AV276" s="13" t="s">
        <v>84</v>
      </c>
      <c r="AW276" s="13" t="s">
        <v>37</v>
      </c>
      <c r="AX276" s="13" t="s">
        <v>76</v>
      </c>
      <c r="AY276" s="200" t="s">
        <v>157</v>
      </c>
    </row>
    <row r="277" spans="2:51" s="13" customFormat="1" ht="10">
      <c r="B277" s="190"/>
      <c r="C277" s="191"/>
      <c r="D277" s="192" t="s">
        <v>165</v>
      </c>
      <c r="E277" s="193" t="s">
        <v>19</v>
      </c>
      <c r="F277" s="194" t="s">
        <v>3085</v>
      </c>
      <c r="G277" s="191"/>
      <c r="H277" s="193" t="s">
        <v>19</v>
      </c>
      <c r="I277" s="195"/>
      <c r="J277" s="191"/>
      <c r="K277" s="191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165</v>
      </c>
      <c r="AU277" s="200" t="s">
        <v>86</v>
      </c>
      <c r="AV277" s="13" t="s">
        <v>84</v>
      </c>
      <c r="AW277" s="13" t="s">
        <v>37</v>
      </c>
      <c r="AX277" s="13" t="s">
        <v>76</v>
      </c>
      <c r="AY277" s="200" t="s">
        <v>157</v>
      </c>
    </row>
    <row r="278" spans="2:51" s="14" customFormat="1" ht="10">
      <c r="B278" s="201"/>
      <c r="C278" s="202"/>
      <c r="D278" s="192" t="s">
        <v>165</v>
      </c>
      <c r="E278" s="203" t="s">
        <v>19</v>
      </c>
      <c r="F278" s="204" t="s">
        <v>3148</v>
      </c>
      <c r="G278" s="202"/>
      <c r="H278" s="205">
        <v>3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165</v>
      </c>
      <c r="AU278" s="211" t="s">
        <v>86</v>
      </c>
      <c r="AV278" s="14" t="s">
        <v>86</v>
      </c>
      <c r="AW278" s="14" t="s">
        <v>37</v>
      </c>
      <c r="AX278" s="14" t="s">
        <v>84</v>
      </c>
      <c r="AY278" s="211" t="s">
        <v>157</v>
      </c>
    </row>
    <row r="279" spans="1:65" s="2" customFormat="1" ht="14.4" customHeight="1">
      <c r="A279" s="36"/>
      <c r="B279" s="37"/>
      <c r="C279" s="239" t="s">
        <v>412</v>
      </c>
      <c r="D279" s="239" t="s">
        <v>311</v>
      </c>
      <c r="E279" s="240" t="s">
        <v>3149</v>
      </c>
      <c r="F279" s="241" t="s">
        <v>3150</v>
      </c>
      <c r="G279" s="242" t="s">
        <v>162</v>
      </c>
      <c r="H279" s="243">
        <v>3</v>
      </c>
      <c r="I279" s="244"/>
      <c r="J279" s="245">
        <f>ROUND(I279*H279,2)</f>
        <v>0</v>
      </c>
      <c r="K279" s="246"/>
      <c r="L279" s="247"/>
      <c r="M279" s="248" t="s">
        <v>19</v>
      </c>
      <c r="N279" s="249" t="s">
        <v>47</v>
      </c>
      <c r="O279" s="66"/>
      <c r="P279" s="186">
        <f>O279*H279</f>
        <v>0</v>
      </c>
      <c r="Q279" s="186">
        <v>0.262</v>
      </c>
      <c r="R279" s="186">
        <f>Q279*H279</f>
        <v>0.786</v>
      </c>
      <c r="S279" s="186">
        <v>0</v>
      </c>
      <c r="T279" s="187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8" t="s">
        <v>211</v>
      </c>
      <c r="AT279" s="188" t="s">
        <v>311</v>
      </c>
      <c r="AU279" s="188" t="s">
        <v>86</v>
      </c>
      <c r="AY279" s="19" t="s">
        <v>157</v>
      </c>
      <c r="BE279" s="189">
        <f>IF(N279="základní",J279,0)</f>
        <v>0</v>
      </c>
      <c r="BF279" s="189">
        <f>IF(N279="snížená",J279,0)</f>
        <v>0</v>
      </c>
      <c r="BG279" s="189">
        <f>IF(N279="zákl. přenesená",J279,0)</f>
        <v>0</v>
      </c>
      <c r="BH279" s="189">
        <f>IF(N279="sníž. přenesená",J279,0)</f>
        <v>0</v>
      </c>
      <c r="BI279" s="189">
        <f>IF(N279="nulová",J279,0)</f>
        <v>0</v>
      </c>
      <c r="BJ279" s="19" t="s">
        <v>84</v>
      </c>
      <c r="BK279" s="189">
        <f>ROUND(I279*H279,2)</f>
        <v>0</v>
      </c>
      <c r="BL279" s="19" t="s">
        <v>163</v>
      </c>
      <c r="BM279" s="188" t="s">
        <v>3151</v>
      </c>
    </row>
    <row r="280" spans="1:47" s="2" customFormat="1" ht="10">
      <c r="A280" s="36"/>
      <c r="B280" s="37"/>
      <c r="C280" s="38"/>
      <c r="D280" s="212" t="s">
        <v>178</v>
      </c>
      <c r="E280" s="38"/>
      <c r="F280" s="213" t="s">
        <v>3152</v>
      </c>
      <c r="G280" s="38"/>
      <c r="H280" s="38"/>
      <c r="I280" s="214"/>
      <c r="J280" s="38"/>
      <c r="K280" s="38"/>
      <c r="L280" s="41"/>
      <c r="M280" s="215"/>
      <c r="N280" s="216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178</v>
      </c>
      <c r="AU280" s="19" t="s">
        <v>86</v>
      </c>
    </row>
    <row r="281" spans="2:51" s="13" customFormat="1" ht="10">
      <c r="B281" s="190"/>
      <c r="C281" s="191"/>
      <c r="D281" s="192" t="s">
        <v>165</v>
      </c>
      <c r="E281" s="193" t="s">
        <v>19</v>
      </c>
      <c r="F281" s="194" t="s">
        <v>3083</v>
      </c>
      <c r="G281" s="191"/>
      <c r="H281" s="193" t="s">
        <v>19</v>
      </c>
      <c r="I281" s="195"/>
      <c r="J281" s="191"/>
      <c r="K281" s="191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165</v>
      </c>
      <c r="AU281" s="200" t="s">
        <v>86</v>
      </c>
      <c r="AV281" s="13" t="s">
        <v>84</v>
      </c>
      <c r="AW281" s="13" t="s">
        <v>37</v>
      </c>
      <c r="AX281" s="13" t="s">
        <v>76</v>
      </c>
      <c r="AY281" s="200" t="s">
        <v>157</v>
      </c>
    </row>
    <row r="282" spans="2:51" s="13" customFormat="1" ht="10">
      <c r="B282" s="190"/>
      <c r="C282" s="191"/>
      <c r="D282" s="192" t="s">
        <v>165</v>
      </c>
      <c r="E282" s="193" t="s">
        <v>19</v>
      </c>
      <c r="F282" s="194" t="s">
        <v>3084</v>
      </c>
      <c r="G282" s="191"/>
      <c r="H282" s="193" t="s">
        <v>19</v>
      </c>
      <c r="I282" s="195"/>
      <c r="J282" s="191"/>
      <c r="K282" s="191"/>
      <c r="L282" s="196"/>
      <c r="M282" s="197"/>
      <c r="N282" s="198"/>
      <c r="O282" s="198"/>
      <c r="P282" s="198"/>
      <c r="Q282" s="198"/>
      <c r="R282" s="198"/>
      <c r="S282" s="198"/>
      <c r="T282" s="199"/>
      <c r="AT282" s="200" t="s">
        <v>165</v>
      </c>
      <c r="AU282" s="200" t="s">
        <v>86</v>
      </c>
      <c r="AV282" s="13" t="s">
        <v>84</v>
      </c>
      <c r="AW282" s="13" t="s">
        <v>37</v>
      </c>
      <c r="AX282" s="13" t="s">
        <v>76</v>
      </c>
      <c r="AY282" s="200" t="s">
        <v>157</v>
      </c>
    </row>
    <row r="283" spans="2:51" s="13" customFormat="1" ht="10">
      <c r="B283" s="190"/>
      <c r="C283" s="191"/>
      <c r="D283" s="192" t="s">
        <v>165</v>
      </c>
      <c r="E283" s="193" t="s">
        <v>19</v>
      </c>
      <c r="F283" s="194" t="s">
        <v>2904</v>
      </c>
      <c r="G283" s="191"/>
      <c r="H283" s="193" t="s">
        <v>19</v>
      </c>
      <c r="I283" s="195"/>
      <c r="J283" s="191"/>
      <c r="K283" s="191"/>
      <c r="L283" s="196"/>
      <c r="M283" s="197"/>
      <c r="N283" s="198"/>
      <c r="O283" s="198"/>
      <c r="P283" s="198"/>
      <c r="Q283" s="198"/>
      <c r="R283" s="198"/>
      <c r="S283" s="198"/>
      <c r="T283" s="199"/>
      <c r="AT283" s="200" t="s">
        <v>165</v>
      </c>
      <c r="AU283" s="200" t="s">
        <v>86</v>
      </c>
      <c r="AV283" s="13" t="s">
        <v>84</v>
      </c>
      <c r="AW283" s="13" t="s">
        <v>37</v>
      </c>
      <c r="AX283" s="13" t="s">
        <v>76</v>
      </c>
      <c r="AY283" s="200" t="s">
        <v>157</v>
      </c>
    </row>
    <row r="284" spans="2:51" s="13" customFormat="1" ht="10">
      <c r="B284" s="190"/>
      <c r="C284" s="191"/>
      <c r="D284" s="192" t="s">
        <v>165</v>
      </c>
      <c r="E284" s="193" t="s">
        <v>19</v>
      </c>
      <c r="F284" s="194" t="s">
        <v>3085</v>
      </c>
      <c r="G284" s="191"/>
      <c r="H284" s="193" t="s">
        <v>19</v>
      </c>
      <c r="I284" s="195"/>
      <c r="J284" s="191"/>
      <c r="K284" s="191"/>
      <c r="L284" s="196"/>
      <c r="M284" s="197"/>
      <c r="N284" s="198"/>
      <c r="O284" s="198"/>
      <c r="P284" s="198"/>
      <c r="Q284" s="198"/>
      <c r="R284" s="198"/>
      <c r="S284" s="198"/>
      <c r="T284" s="199"/>
      <c r="AT284" s="200" t="s">
        <v>165</v>
      </c>
      <c r="AU284" s="200" t="s">
        <v>86</v>
      </c>
      <c r="AV284" s="13" t="s">
        <v>84</v>
      </c>
      <c r="AW284" s="13" t="s">
        <v>37</v>
      </c>
      <c r="AX284" s="13" t="s">
        <v>76</v>
      </c>
      <c r="AY284" s="200" t="s">
        <v>157</v>
      </c>
    </row>
    <row r="285" spans="2:51" s="14" customFormat="1" ht="10">
      <c r="B285" s="201"/>
      <c r="C285" s="202"/>
      <c r="D285" s="192" t="s">
        <v>165</v>
      </c>
      <c r="E285" s="203" t="s">
        <v>19</v>
      </c>
      <c r="F285" s="204" t="s">
        <v>3153</v>
      </c>
      <c r="G285" s="202"/>
      <c r="H285" s="205">
        <v>3</v>
      </c>
      <c r="I285" s="206"/>
      <c r="J285" s="202"/>
      <c r="K285" s="202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165</v>
      </c>
      <c r="AU285" s="211" t="s">
        <v>86</v>
      </c>
      <c r="AV285" s="14" t="s">
        <v>86</v>
      </c>
      <c r="AW285" s="14" t="s">
        <v>37</v>
      </c>
      <c r="AX285" s="14" t="s">
        <v>84</v>
      </c>
      <c r="AY285" s="211" t="s">
        <v>157</v>
      </c>
    </row>
    <row r="286" spans="1:65" s="2" customFormat="1" ht="14.4" customHeight="1">
      <c r="A286" s="36"/>
      <c r="B286" s="37"/>
      <c r="C286" s="176" t="s">
        <v>419</v>
      </c>
      <c r="D286" s="176" t="s">
        <v>159</v>
      </c>
      <c r="E286" s="177" t="s">
        <v>3021</v>
      </c>
      <c r="F286" s="178" t="s">
        <v>3022</v>
      </c>
      <c r="G286" s="179" t="s">
        <v>162</v>
      </c>
      <c r="H286" s="180">
        <v>1</v>
      </c>
      <c r="I286" s="181"/>
      <c r="J286" s="182">
        <f>ROUND(I286*H286,2)</f>
        <v>0</v>
      </c>
      <c r="K286" s="183"/>
      <c r="L286" s="41"/>
      <c r="M286" s="184" t="s">
        <v>19</v>
      </c>
      <c r="N286" s="185" t="s">
        <v>47</v>
      </c>
      <c r="O286" s="66"/>
      <c r="P286" s="186">
        <f>O286*H286</f>
        <v>0</v>
      </c>
      <c r="Q286" s="186">
        <v>0.02854</v>
      </c>
      <c r="R286" s="186">
        <f>Q286*H286</f>
        <v>0.02854</v>
      </c>
      <c r="S286" s="186">
        <v>0</v>
      </c>
      <c r="T286" s="187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8" t="s">
        <v>163</v>
      </c>
      <c r="AT286" s="188" t="s">
        <v>159</v>
      </c>
      <c r="AU286" s="188" t="s">
        <v>86</v>
      </c>
      <c r="AY286" s="19" t="s">
        <v>157</v>
      </c>
      <c r="BE286" s="189">
        <f>IF(N286="základní",J286,0)</f>
        <v>0</v>
      </c>
      <c r="BF286" s="189">
        <f>IF(N286="snížená",J286,0)</f>
        <v>0</v>
      </c>
      <c r="BG286" s="189">
        <f>IF(N286="zákl. přenesená",J286,0)</f>
        <v>0</v>
      </c>
      <c r="BH286" s="189">
        <f>IF(N286="sníž. přenesená",J286,0)</f>
        <v>0</v>
      </c>
      <c r="BI286" s="189">
        <f>IF(N286="nulová",J286,0)</f>
        <v>0</v>
      </c>
      <c r="BJ286" s="19" t="s">
        <v>84</v>
      </c>
      <c r="BK286" s="189">
        <f>ROUND(I286*H286,2)</f>
        <v>0</v>
      </c>
      <c r="BL286" s="19" t="s">
        <v>163</v>
      </c>
      <c r="BM286" s="188" t="s">
        <v>3154</v>
      </c>
    </row>
    <row r="287" spans="1:47" s="2" customFormat="1" ht="10">
      <c r="A287" s="36"/>
      <c r="B287" s="37"/>
      <c r="C287" s="38"/>
      <c r="D287" s="212" t="s">
        <v>178</v>
      </c>
      <c r="E287" s="38"/>
      <c r="F287" s="213" t="s">
        <v>3024</v>
      </c>
      <c r="G287" s="38"/>
      <c r="H287" s="38"/>
      <c r="I287" s="214"/>
      <c r="J287" s="38"/>
      <c r="K287" s="38"/>
      <c r="L287" s="41"/>
      <c r="M287" s="215"/>
      <c r="N287" s="216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178</v>
      </c>
      <c r="AU287" s="19" t="s">
        <v>86</v>
      </c>
    </row>
    <row r="288" spans="2:51" s="13" customFormat="1" ht="10">
      <c r="B288" s="190"/>
      <c r="C288" s="191"/>
      <c r="D288" s="192" t="s">
        <v>165</v>
      </c>
      <c r="E288" s="193" t="s">
        <v>19</v>
      </c>
      <c r="F288" s="194" t="s">
        <v>3083</v>
      </c>
      <c r="G288" s="191"/>
      <c r="H288" s="193" t="s">
        <v>19</v>
      </c>
      <c r="I288" s="195"/>
      <c r="J288" s="191"/>
      <c r="K288" s="191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165</v>
      </c>
      <c r="AU288" s="200" t="s">
        <v>86</v>
      </c>
      <c r="AV288" s="13" t="s">
        <v>84</v>
      </c>
      <c r="AW288" s="13" t="s">
        <v>37</v>
      </c>
      <c r="AX288" s="13" t="s">
        <v>76</v>
      </c>
      <c r="AY288" s="200" t="s">
        <v>157</v>
      </c>
    </row>
    <row r="289" spans="2:51" s="13" customFormat="1" ht="10">
      <c r="B289" s="190"/>
      <c r="C289" s="191"/>
      <c r="D289" s="192" t="s">
        <v>165</v>
      </c>
      <c r="E289" s="193" t="s">
        <v>19</v>
      </c>
      <c r="F289" s="194" t="s">
        <v>3084</v>
      </c>
      <c r="G289" s="191"/>
      <c r="H289" s="193" t="s">
        <v>19</v>
      </c>
      <c r="I289" s="195"/>
      <c r="J289" s="191"/>
      <c r="K289" s="191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165</v>
      </c>
      <c r="AU289" s="200" t="s">
        <v>86</v>
      </c>
      <c r="AV289" s="13" t="s">
        <v>84</v>
      </c>
      <c r="AW289" s="13" t="s">
        <v>37</v>
      </c>
      <c r="AX289" s="13" t="s">
        <v>76</v>
      </c>
      <c r="AY289" s="200" t="s">
        <v>157</v>
      </c>
    </row>
    <row r="290" spans="2:51" s="13" customFormat="1" ht="10">
      <c r="B290" s="190"/>
      <c r="C290" s="191"/>
      <c r="D290" s="192" t="s">
        <v>165</v>
      </c>
      <c r="E290" s="193" t="s">
        <v>19</v>
      </c>
      <c r="F290" s="194" t="s">
        <v>2904</v>
      </c>
      <c r="G290" s="191"/>
      <c r="H290" s="193" t="s">
        <v>19</v>
      </c>
      <c r="I290" s="195"/>
      <c r="J290" s="191"/>
      <c r="K290" s="191"/>
      <c r="L290" s="196"/>
      <c r="M290" s="197"/>
      <c r="N290" s="198"/>
      <c r="O290" s="198"/>
      <c r="P290" s="198"/>
      <c r="Q290" s="198"/>
      <c r="R290" s="198"/>
      <c r="S290" s="198"/>
      <c r="T290" s="199"/>
      <c r="AT290" s="200" t="s">
        <v>165</v>
      </c>
      <c r="AU290" s="200" t="s">
        <v>86</v>
      </c>
      <c r="AV290" s="13" t="s">
        <v>84</v>
      </c>
      <c r="AW290" s="13" t="s">
        <v>37</v>
      </c>
      <c r="AX290" s="13" t="s">
        <v>76</v>
      </c>
      <c r="AY290" s="200" t="s">
        <v>157</v>
      </c>
    </row>
    <row r="291" spans="2:51" s="13" customFormat="1" ht="10">
      <c r="B291" s="190"/>
      <c r="C291" s="191"/>
      <c r="D291" s="192" t="s">
        <v>165</v>
      </c>
      <c r="E291" s="193" t="s">
        <v>19</v>
      </c>
      <c r="F291" s="194" t="s">
        <v>3085</v>
      </c>
      <c r="G291" s="191"/>
      <c r="H291" s="193" t="s">
        <v>19</v>
      </c>
      <c r="I291" s="195"/>
      <c r="J291" s="191"/>
      <c r="K291" s="191"/>
      <c r="L291" s="196"/>
      <c r="M291" s="197"/>
      <c r="N291" s="198"/>
      <c r="O291" s="198"/>
      <c r="P291" s="198"/>
      <c r="Q291" s="198"/>
      <c r="R291" s="198"/>
      <c r="S291" s="198"/>
      <c r="T291" s="199"/>
      <c r="AT291" s="200" t="s">
        <v>165</v>
      </c>
      <c r="AU291" s="200" t="s">
        <v>86</v>
      </c>
      <c r="AV291" s="13" t="s">
        <v>84</v>
      </c>
      <c r="AW291" s="13" t="s">
        <v>37</v>
      </c>
      <c r="AX291" s="13" t="s">
        <v>76</v>
      </c>
      <c r="AY291" s="200" t="s">
        <v>157</v>
      </c>
    </row>
    <row r="292" spans="2:51" s="14" customFormat="1" ht="10">
      <c r="B292" s="201"/>
      <c r="C292" s="202"/>
      <c r="D292" s="192" t="s">
        <v>165</v>
      </c>
      <c r="E292" s="203" t="s">
        <v>19</v>
      </c>
      <c r="F292" s="204" t="s">
        <v>3131</v>
      </c>
      <c r="G292" s="202"/>
      <c r="H292" s="205">
        <v>1</v>
      </c>
      <c r="I292" s="206"/>
      <c r="J292" s="202"/>
      <c r="K292" s="202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165</v>
      </c>
      <c r="AU292" s="211" t="s">
        <v>86</v>
      </c>
      <c r="AV292" s="14" t="s">
        <v>86</v>
      </c>
      <c r="AW292" s="14" t="s">
        <v>37</v>
      </c>
      <c r="AX292" s="14" t="s">
        <v>84</v>
      </c>
      <c r="AY292" s="211" t="s">
        <v>157</v>
      </c>
    </row>
    <row r="293" spans="1:65" s="2" customFormat="1" ht="14.4" customHeight="1">
      <c r="A293" s="36"/>
      <c r="B293" s="37"/>
      <c r="C293" s="239" t="s">
        <v>431</v>
      </c>
      <c r="D293" s="239" t="s">
        <v>311</v>
      </c>
      <c r="E293" s="240" t="s">
        <v>3026</v>
      </c>
      <c r="F293" s="241" t="s">
        <v>3027</v>
      </c>
      <c r="G293" s="242" t="s">
        <v>162</v>
      </c>
      <c r="H293" s="243">
        <v>1</v>
      </c>
      <c r="I293" s="244"/>
      <c r="J293" s="245">
        <f>ROUND(I293*H293,2)</f>
        <v>0</v>
      </c>
      <c r="K293" s="246"/>
      <c r="L293" s="247"/>
      <c r="M293" s="248" t="s">
        <v>19</v>
      </c>
      <c r="N293" s="249" t="s">
        <v>47</v>
      </c>
      <c r="O293" s="66"/>
      <c r="P293" s="186">
        <f>O293*H293</f>
        <v>0</v>
      </c>
      <c r="Q293" s="186">
        <v>1.29</v>
      </c>
      <c r="R293" s="186">
        <f>Q293*H293</f>
        <v>1.29</v>
      </c>
      <c r="S293" s="186">
        <v>0</v>
      </c>
      <c r="T293" s="187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8" t="s">
        <v>211</v>
      </c>
      <c r="AT293" s="188" t="s">
        <v>311</v>
      </c>
      <c r="AU293" s="188" t="s">
        <v>86</v>
      </c>
      <c r="AY293" s="19" t="s">
        <v>157</v>
      </c>
      <c r="BE293" s="189">
        <f>IF(N293="základní",J293,0)</f>
        <v>0</v>
      </c>
      <c r="BF293" s="189">
        <f>IF(N293="snížená",J293,0)</f>
        <v>0</v>
      </c>
      <c r="BG293" s="189">
        <f>IF(N293="zákl. přenesená",J293,0)</f>
        <v>0</v>
      </c>
      <c r="BH293" s="189">
        <f>IF(N293="sníž. přenesená",J293,0)</f>
        <v>0</v>
      </c>
      <c r="BI293" s="189">
        <f>IF(N293="nulová",J293,0)</f>
        <v>0</v>
      </c>
      <c r="BJ293" s="19" t="s">
        <v>84</v>
      </c>
      <c r="BK293" s="189">
        <f>ROUND(I293*H293,2)</f>
        <v>0</v>
      </c>
      <c r="BL293" s="19" t="s">
        <v>163</v>
      </c>
      <c r="BM293" s="188" t="s">
        <v>3155</v>
      </c>
    </row>
    <row r="294" spans="1:47" s="2" customFormat="1" ht="10">
      <c r="A294" s="36"/>
      <c r="B294" s="37"/>
      <c r="C294" s="38"/>
      <c r="D294" s="212" t="s">
        <v>178</v>
      </c>
      <c r="E294" s="38"/>
      <c r="F294" s="213" t="s">
        <v>3029</v>
      </c>
      <c r="G294" s="38"/>
      <c r="H294" s="38"/>
      <c r="I294" s="214"/>
      <c r="J294" s="38"/>
      <c r="K294" s="38"/>
      <c r="L294" s="41"/>
      <c r="M294" s="215"/>
      <c r="N294" s="216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178</v>
      </c>
      <c r="AU294" s="19" t="s">
        <v>86</v>
      </c>
    </row>
    <row r="295" spans="2:51" s="13" customFormat="1" ht="10">
      <c r="B295" s="190"/>
      <c r="C295" s="191"/>
      <c r="D295" s="192" t="s">
        <v>165</v>
      </c>
      <c r="E295" s="193" t="s">
        <v>19</v>
      </c>
      <c r="F295" s="194" t="s">
        <v>3083</v>
      </c>
      <c r="G295" s="191"/>
      <c r="H295" s="193" t="s">
        <v>19</v>
      </c>
      <c r="I295" s="195"/>
      <c r="J295" s="191"/>
      <c r="K295" s="191"/>
      <c r="L295" s="196"/>
      <c r="M295" s="197"/>
      <c r="N295" s="198"/>
      <c r="O295" s="198"/>
      <c r="P295" s="198"/>
      <c r="Q295" s="198"/>
      <c r="R295" s="198"/>
      <c r="S295" s="198"/>
      <c r="T295" s="199"/>
      <c r="AT295" s="200" t="s">
        <v>165</v>
      </c>
      <c r="AU295" s="200" t="s">
        <v>86</v>
      </c>
      <c r="AV295" s="13" t="s">
        <v>84</v>
      </c>
      <c r="AW295" s="13" t="s">
        <v>37</v>
      </c>
      <c r="AX295" s="13" t="s">
        <v>76</v>
      </c>
      <c r="AY295" s="200" t="s">
        <v>157</v>
      </c>
    </row>
    <row r="296" spans="2:51" s="13" customFormat="1" ht="10">
      <c r="B296" s="190"/>
      <c r="C296" s="191"/>
      <c r="D296" s="192" t="s">
        <v>165</v>
      </c>
      <c r="E296" s="193" t="s">
        <v>19</v>
      </c>
      <c r="F296" s="194" t="s">
        <v>3084</v>
      </c>
      <c r="G296" s="191"/>
      <c r="H296" s="193" t="s">
        <v>19</v>
      </c>
      <c r="I296" s="195"/>
      <c r="J296" s="191"/>
      <c r="K296" s="191"/>
      <c r="L296" s="196"/>
      <c r="M296" s="197"/>
      <c r="N296" s="198"/>
      <c r="O296" s="198"/>
      <c r="P296" s="198"/>
      <c r="Q296" s="198"/>
      <c r="R296" s="198"/>
      <c r="S296" s="198"/>
      <c r="T296" s="199"/>
      <c r="AT296" s="200" t="s">
        <v>165</v>
      </c>
      <c r="AU296" s="200" t="s">
        <v>86</v>
      </c>
      <c r="AV296" s="13" t="s">
        <v>84</v>
      </c>
      <c r="AW296" s="13" t="s">
        <v>37</v>
      </c>
      <c r="AX296" s="13" t="s">
        <v>76</v>
      </c>
      <c r="AY296" s="200" t="s">
        <v>157</v>
      </c>
    </row>
    <row r="297" spans="2:51" s="13" customFormat="1" ht="10">
      <c r="B297" s="190"/>
      <c r="C297" s="191"/>
      <c r="D297" s="192" t="s">
        <v>165</v>
      </c>
      <c r="E297" s="193" t="s">
        <v>19</v>
      </c>
      <c r="F297" s="194" t="s">
        <v>2904</v>
      </c>
      <c r="G297" s="191"/>
      <c r="H297" s="193" t="s">
        <v>19</v>
      </c>
      <c r="I297" s="195"/>
      <c r="J297" s="191"/>
      <c r="K297" s="191"/>
      <c r="L297" s="196"/>
      <c r="M297" s="197"/>
      <c r="N297" s="198"/>
      <c r="O297" s="198"/>
      <c r="P297" s="198"/>
      <c r="Q297" s="198"/>
      <c r="R297" s="198"/>
      <c r="S297" s="198"/>
      <c r="T297" s="199"/>
      <c r="AT297" s="200" t="s">
        <v>165</v>
      </c>
      <c r="AU297" s="200" t="s">
        <v>86</v>
      </c>
      <c r="AV297" s="13" t="s">
        <v>84</v>
      </c>
      <c r="AW297" s="13" t="s">
        <v>37</v>
      </c>
      <c r="AX297" s="13" t="s">
        <v>76</v>
      </c>
      <c r="AY297" s="200" t="s">
        <v>157</v>
      </c>
    </row>
    <row r="298" spans="2:51" s="13" customFormat="1" ht="10">
      <c r="B298" s="190"/>
      <c r="C298" s="191"/>
      <c r="D298" s="192" t="s">
        <v>165</v>
      </c>
      <c r="E298" s="193" t="s">
        <v>19</v>
      </c>
      <c r="F298" s="194" t="s">
        <v>3085</v>
      </c>
      <c r="G298" s="191"/>
      <c r="H298" s="193" t="s">
        <v>19</v>
      </c>
      <c r="I298" s="195"/>
      <c r="J298" s="191"/>
      <c r="K298" s="191"/>
      <c r="L298" s="196"/>
      <c r="M298" s="197"/>
      <c r="N298" s="198"/>
      <c r="O298" s="198"/>
      <c r="P298" s="198"/>
      <c r="Q298" s="198"/>
      <c r="R298" s="198"/>
      <c r="S298" s="198"/>
      <c r="T298" s="199"/>
      <c r="AT298" s="200" t="s">
        <v>165</v>
      </c>
      <c r="AU298" s="200" t="s">
        <v>86</v>
      </c>
      <c r="AV298" s="13" t="s">
        <v>84</v>
      </c>
      <c r="AW298" s="13" t="s">
        <v>37</v>
      </c>
      <c r="AX298" s="13" t="s">
        <v>76</v>
      </c>
      <c r="AY298" s="200" t="s">
        <v>157</v>
      </c>
    </row>
    <row r="299" spans="2:51" s="14" customFormat="1" ht="10">
      <c r="B299" s="201"/>
      <c r="C299" s="202"/>
      <c r="D299" s="192" t="s">
        <v>165</v>
      </c>
      <c r="E299" s="203" t="s">
        <v>19</v>
      </c>
      <c r="F299" s="204" t="s">
        <v>3030</v>
      </c>
      <c r="G299" s="202"/>
      <c r="H299" s="205">
        <v>1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165</v>
      </c>
      <c r="AU299" s="211" t="s">
        <v>86</v>
      </c>
      <c r="AV299" s="14" t="s">
        <v>86</v>
      </c>
      <c r="AW299" s="14" t="s">
        <v>37</v>
      </c>
      <c r="AX299" s="14" t="s">
        <v>84</v>
      </c>
      <c r="AY299" s="211" t="s">
        <v>157</v>
      </c>
    </row>
    <row r="300" spans="1:65" s="2" customFormat="1" ht="14.4" customHeight="1">
      <c r="A300" s="36"/>
      <c r="B300" s="37"/>
      <c r="C300" s="176" t="s">
        <v>454</v>
      </c>
      <c r="D300" s="176" t="s">
        <v>159</v>
      </c>
      <c r="E300" s="177" t="s">
        <v>3031</v>
      </c>
      <c r="F300" s="178" t="s">
        <v>3032</v>
      </c>
      <c r="G300" s="179" t="s">
        <v>162</v>
      </c>
      <c r="H300" s="180">
        <v>1</v>
      </c>
      <c r="I300" s="181"/>
      <c r="J300" s="182">
        <f>ROUND(I300*H300,2)</f>
        <v>0</v>
      </c>
      <c r="K300" s="183"/>
      <c r="L300" s="41"/>
      <c r="M300" s="184" t="s">
        <v>19</v>
      </c>
      <c r="N300" s="185" t="s">
        <v>47</v>
      </c>
      <c r="O300" s="66"/>
      <c r="P300" s="186">
        <f>O300*H300</f>
        <v>0</v>
      </c>
      <c r="Q300" s="186">
        <v>0.03927</v>
      </c>
      <c r="R300" s="186">
        <f>Q300*H300</f>
        <v>0.03927</v>
      </c>
      <c r="S300" s="186">
        <v>0</v>
      </c>
      <c r="T300" s="187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8" t="s">
        <v>163</v>
      </c>
      <c r="AT300" s="188" t="s">
        <v>159</v>
      </c>
      <c r="AU300" s="188" t="s">
        <v>86</v>
      </c>
      <c r="AY300" s="19" t="s">
        <v>157</v>
      </c>
      <c r="BE300" s="189">
        <f>IF(N300="základní",J300,0)</f>
        <v>0</v>
      </c>
      <c r="BF300" s="189">
        <f>IF(N300="snížená",J300,0)</f>
        <v>0</v>
      </c>
      <c r="BG300" s="189">
        <f>IF(N300="zákl. přenesená",J300,0)</f>
        <v>0</v>
      </c>
      <c r="BH300" s="189">
        <f>IF(N300="sníž. přenesená",J300,0)</f>
        <v>0</v>
      </c>
      <c r="BI300" s="189">
        <f>IF(N300="nulová",J300,0)</f>
        <v>0</v>
      </c>
      <c r="BJ300" s="19" t="s">
        <v>84</v>
      </c>
      <c r="BK300" s="189">
        <f>ROUND(I300*H300,2)</f>
        <v>0</v>
      </c>
      <c r="BL300" s="19" t="s">
        <v>163</v>
      </c>
      <c r="BM300" s="188" t="s">
        <v>3156</v>
      </c>
    </row>
    <row r="301" spans="1:47" s="2" customFormat="1" ht="10">
      <c r="A301" s="36"/>
      <c r="B301" s="37"/>
      <c r="C301" s="38"/>
      <c r="D301" s="212" t="s">
        <v>178</v>
      </c>
      <c r="E301" s="38"/>
      <c r="F301" s="213" t="s">
        <v>3034</v>
      </c>
      <c r="G301" s="38"/>
      <c r="H301" s="38"/>
      <c r="I301" s="214"/>
      <c r="J301" s="38"/>
      <c r="K301" s="38"/>
      <c r="L301" s="41"/>
      <c r="M301" s="215"/>
      <c r="N301" s="216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178</v>
      </c>
      <c r="AU301" s="19" t="s">
        <v>86</v>
      </c>
    </row>
    <row r="302" spans="2:51" s="13" customFormat="1" ht="10">
      <c r="B302" s="190"/>
      <c r="C302" s="191"/>
      <c r="D302" s="192" t="s">
        <v>165</v>
      </c>
      <c r="E302" s="193" t="s">
        <v>19</v>
      </c>
      <c r="F302" s="194" t="s">
        <v>3083</v>
      </c>
      <c r="G302" s="191"/>
      <c r="H302" s="193" t="s">
        <v>19</v>
      </c>
      <c r="I302" s="195"/>
      <c r="J302" s="191"/>
      <c r="K302" s="191"/>
      <c r="L302" s="196"/>
      <c r="M302" s="197"/>
      <c r="N302" s="198"/>
      <c r="O302" s="198"/>
      <c r="P302" s="198"/>
      <c r="Q302" s="198"/>
      <c r="R302" s="198"/>
      <c r="S302" s="198"/>
      <c r="T302" s="199"/>
      <c r="AT302" s="200" t="s">
        <v>165</v>
      </c>
      <c r="AU302" s="200" t="s">
        <v>86</v>
      </c>
      <c r="AV302" s="13" t="s">
        <v>84</v>
      </c>
      <c r="AW302" s="13" t="s">
        <v>37</v>
      </c>
      <c r="AX302" s="13" t="s">
        <v>76</v>
      </c>
      <c r="AY302" s="200" t="s">
        <v>157</v>
      </c>
    </row>
    <row r="303" spans="2:51" s="13" customFormat="1" ht="10">
      <c r="B303" s="190"/>
      <c r="C303" s="191"/>
      <c r="D303" s="192" t="s">
        <v>165</v>
      </c>
      <c r="E303" s="193" t="s">
        <v>19</v>
      </c>
      <c r="F303" s="194" t="s">
        <v>3084</v>
      </c>
      <c r="G303" s="191"/>
      <c r="H303" s="193" t="s">
        <v>19</v>
      </c>
      <c r="I303" s="195"/>
      <c r="J303" s="191"/>
      <c r="K303" s="191"/>
      <c r="L303" s="196"/>
      <c r="M303" s="197"/>
      <c r="N303" s="198"/>
      <c r="O303" s="198"/>
      <c r="P303" s="198"/>
      <c r="Q303" s="198"/>
      <c r="R303" s="198"/>
      <c r="S303" s="198"/>
      <c r="T303" s="199"/>
      <c r="AT303" s="200" t="s">
        <v>165</v>
      </c>
      <c r="AU303" s="200" t="s">
        <v>86</v>
      </c>
      <c r="AV303" s="13" t="s">
        <v>84</v>
      </c>
      <c r="AW303" s="13" t="s">
        <v>37</v>
      </c>
      <c r="AX303" s="13" t="s">
        <v>76</v>
      </c>
      <c r="AY303" s="200" t="s">
        <v>157</v>
      </c>
    </row>
    <row r="304" spans="2:51" s="13" customFormat="1" ht="10">
      <c r="B304" s="190"/>
      <c r="C304" s="191"/>
      <c r="D304" s="192" t="s">
        <v>165</v>
      </c>
      <c r="E304" s="193" t="s">
        <v>19</v>
      </c>
      <c r="F304" s="194" t="s">
        <v>2904</v>
      </c>
      <c r="G304" s="191"/>
      <c r="H304" s="193" t="s">
        <v>19</v>
      </c>
      <c r="I304" s="195"/>
      <c r="J304" s="191"/>
      <c r="K304" s="191"/>
      <c r="L304" s="196"/>
      <c r="M304" s="197"/>
      <c r="N304" s="198"/>
      <c r="O304" s="198"/>
      <c r="P304" s="198"/>
      <c r="Q304" s="198"/>
      <c r="R304" s="198"/>
      <c r="S304" s="198"/>
      <c r="T304" s="199"/>
      <c r="AT304" s="200" t="s">
        <v>165</v>
      </c>
      <c r="AU304" s="200" t="s">
        <v>86</v>
      </c>
      <c r="AV304" s="13" t="s">
        <v>84</v>
      </c>
      <c r="AW304" s="13" t="s">
        <v>37</v>
      </c>
      <c r="AX304" s="13" t="s">
        <v>76</v>
      </c>
      <c r="AY304" s="200" t="s">
        <v>157</v>
      </c>
    </row>
    <row r="305" spans="2:51" s="13" customFormat="1" ht="10">
      <c r="B305" s="190"/>
      <c r="C305" s="191"/>
      <c r="D305" s="192" t="s">
        <v>165</v>
      </c>
      <c r="E305" s="193" t="s">
        <v>19</v>
      </c>
      <c r="F305" s="194" t="s">
        <v>3085</v>
      </c>
      <c r="G305" s="191"/>
      <c r="H305" s="193" t="s">
        <v>19</v>
      </c>
      <c r="I305" s="195"/>
      <c r="J305" s="191"/>
      <c r="K305" s="191"/>
      <c r="L305" s="196"/>
      <c r="M305" s="197"/>
      <c r="N305" s="198"/>
      <c r="O305" s="198"/>
      <c r="P305" s="198"/>
      <c r="Q305" s="198"/>
      <c r="R305" s="198"/>
      <c r="S305" s="198"/>
      <c r="T305" s="199"/>
      <c r="AT305" s="200" t="s">
        <v>165</v>
      </c>
      <c r="AU305" s="200" t="s">
        <v>86</v>
      </c>
      <c r="AV305" s="13" t="s">
        <v>84</v>
      </c>
      <c r="AW305" s="13" t="s">
        <v>37</v>
      </c>
      <c r="AX305" s="13" t="s">
        <v>76</v>
      </c>
      <c r="AY305" s="200" t="s">
        <v>157</v>
      </c>
    </row>
    <row r="306" spans="2:51" s="14" customFormat="1" ht="10">
      <c r="B306" s="201"/>
      <c r="C306" s="202"/>
      <c r="D306" s="192" t="s">
        <v>165</v>
      </c>
      <c r="E306" s="203" t="s">
        <v>19</v>
      </c>
      <c r="F306" s="204" t="s">
        <v>3131</v>
      </c>
      <c r="G306" s="202"/>
      <c r="H306" s="205">
        <v>1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165</v>
      </c>
      <c r="AU306" s="211" t="s">
        <v>86</v>
      </c>
      <c r="AV306" s="14" t="s">
        <v>86</v>
      </c>
      <c r="AW306" s="14" t="s">
        <v>37</v>
      </c>
      <c r="AX306" s="14" t="s">
        <v>84</v>
      </c>
      <c r="AY306" s="211" t="s">
        <v>157</v>
      </c>
    </row>
    <row r="307" spans="1:65" s="2" customFormat="1" ht="14.4" customHeight="1">
      <c r="A307" s="36"/>
      <c r="B307" s="37"/>
      <c r="C307" s="239" t="s">
        <v>466</v>
      </c>
      <c r="D307" s="239" t="s">
        <v>311</v>
      </c>
      <c r="E307" s="240" t="s">
        <v>3035</v>
      </c>
      <c r="F307" s="241" t="s">
        <v>3036</v>
      </c>
      <c r="G307" s="242" t="s">
        <v>162</v>
      </c>
      <c r="H307" s="243">
        <v>1</v>
      </c>
      <c r="I307" s="244"/>
      <c r="J307" s="245">
        <f>ROUND(I307*H307,2)</f>
        <v>0</v>
      </c>
      <c r="K307" s="246"/>
      <c r="L307" s="247"/>
      <c r="M307" s="248" t="s">
        <v>19</v>
      </c>
      <c r="N307" s="249" t="s">
        <v>47</v>
      </c>
      <c r="O307" s="66"/>
      <c r="P307" s="186">
        <f>O307*H307</f>
        <v>0</v>
      </c>
      <c r="Q307" s="186">
        <v>0.521</v>
      </c>
      <c r="R307" s="186">
        <f>Q307*H307</f>
        <v>0.521</v>
      </c>
      <c r="S307" s="186">
        <v>0</v>
      </c>
      <c r="T307" s="187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8" t="s">
        <v>211</v>
      </c>
      <c r="AT307" s="188" t="s">
        <v>311</v>
      </c>
      <c r="AU307" s="188" t="s">
        <v>86</v>
      </c>
      <c r="AY307" s="19" t="s">
        <v>157</v>
      </c>
      <c r="BE307" s="189">
        <f>IF(N307="základní",J307,0)</f>
        <v>0</v>
      </c>
      <c r="BF307" s="189">
        <f>IF(N307="snížená",J307,0)</f>
        <v>0</v>
      </c>
      <c r="BG307" s="189">
        <f>IF(N307="zákl. přenesená",J307,0)</f>
        <v>0</v>
      </c>
      <c r="BH307" s="189">
        <f>IF(N307="sníž. přenesená",J307,0)</f>
        <v>0</v>
      </c>
      <c r="BI307" s="189">
        <f>IF(N307="nulová",J307,0)</f>
        <v>0</v>
      </c>
      <c r="BJ307" s="19" t="s">
        <v>84</v>
      </c>
      <c r="BK307" s="189">
        <f>ROUND(I307*H307,2)</f>
        <v>0</v>
      </c>
      <c r="BL307" s="19" t="s">
        <v>163</v>
      </c>
      <c r="BM307" s="188" t="s">
        <v>3157</v>
      </c>
    </row>
    <row r="308" spans="2:51" s="13" customFormat="1" ht="10">
      <c r="B308" s="190"/>
      <c r="C308" s="191"/>
      <c r="D308" s="192" t="s">
        <v>165</v>
      </c>
      <c r="E308" s="193" t="s">
        <v>19</v>
      </c>
      <c r="F308" s="194" t="s">
        <v>3083</v>
      </c>
      <c r="G308" s="191"/>
      <c r="H308" s="193" t="s">
        <v>19</v>
      </c>
      <c r="I308" s="195"/>
      <c r="J308" s="191"/>
      <c r="K308" s="191"/>
      <c r="L308" s="196"/>
      <c r="M308" s="197"/>
      <c r="N308" s="198"/>
      <c r="O308" s="198"/>
      <c r="P308" s="198"/>
      <c r="Q308" s="198"/>
      <c r="R308" s="198"/>
      <c r="S308" s="198"/>
      <c r="T308" s="199"/>
      <c r="AT308" s="200" t="s">
        <v>165</v>
      </c>
      <c r="AU308" s="200" t="s">
        <v>86</v>
      </c>
      <c r="AV308" s="13" t="s">
        <v>84</v>
      </c>
      <c r="AW308" s="13" t="s">
        <v>37</v>
      </c>
      <c r="AX308" s="13" t="s">
        <v>76</v>
      </c>
      <c r="AY308" s="200" t="s">
        <v>157</v>
      </c>
    </row>
    <row r="309" spans="2:51" s="13" customFormat="1" ht="10">
      <c r="B309" s="190"/>
      <c r="C309" s="191"/>
      <c r="D309" s="192" t="s">
        <v>165</v>
      </c>
      <c r="E309" s="193" t="s">
        <v>19</v>
      </c>
      <c r="F309" s="194" t="s">
        <v>3084</v>
      </c>
      <c r="G309" s="191"/>
      <c r="H309" s="193" t="s">
        <v>19</v>
      </c>
      <c r="I309" s="195"/>
      <c r="J309" s="191"/>
      <c r="K309" s="191"/>
      <c r="L309" s="196"/>
      <c r="M309" s="197"/>
      <c r="N309" s="198"/>
      <c r="O309" s="198"/>
      <c r="P309" s="198"/>
      <c r="Q309" s="198"/>
      <c r="R309" s="198"/>
      <c r="S309" s="198"/>
      <c r="T309" s="199"/>
      <c r="AT309" s="200" t="s">
        <v>165</v>
      </c>
      <c r="AU309" s="200" t="s">
        <v>86</v>
      </c>
      <c r="AV309" s="13" t="s">
        <v>84</v>
      </c>
      <c r="AW309" s="13" t="s">
        <v>37</v>
      </c>
      <c r="AX309" s="13" t="s">
        <v>76</v>
      </c>
      <c r="AY309" s="200" t="s">
        <v>157</v>
      </c>
    </row>
    <row r="310" spans="2:51" s="13" customFormat="1" ht="10">
      <c r="B310" s="190"/>
      <c r="C310" s="191"/>
      <c r="D310" s="192" t="s">
        <v>165</v>
      </c>
      <c r="E310" s="193" t="s">
        <v>19</v>
      </c>
      <c r="F310" s="194" t="s">
        <v>2904</v>
      </c>
      <c r="G310" s="191"/>
      <c r="H310" s="193" t="s">
        <v>19</v>
      </c>
      <c r="I310" s="195"/>
      <c r="J310" s="191"/>
      <c r="K310" s="191"/>
      <c r="L310" s="196"/>
      <c r="M310" s="197"/>
      <c r="N310" s="198"/>
      <c r="O310" s="198"/>
      <c r="P310" s="198"/>
      <c r="Q310" s="198"/>
      <c r="R310" s="198"/>
      <c r="S310" s="198"/>
      <c r="T310" s="199"/>
      <c r="AT310" s="200" t="s">
        <v>165</v>
      </c>
      <c r="AU310" s="200" t="s">
        <v>86</v>
      </c>
      <c r="AV310" s="13" t="s">
        <v>84</v>
      </c>
      <c r="AW310" s="13" t="s">
        <v>37</v>
      </c>
      <c r="AX310" s="13" t="s">
        <v>76</v>
      </c>
      <c r="AY310" s="200" t="s">
        <v>157</v>
      </c>
    </row>
    <row r="311" spans="2:51" s="13" customFormat="1" ht="10">
      <c r="B311" s="190"/>
      <c r="C311" s="191"/>
      <c r="D311" s="192" t="s">
        <v>165</v>
      </c>
      <c r="E311" s="193" t="s">
        <v>19</v>
      </c>
      <c r="F311" s="194" t="s">
        <v>3085</v>
      </c>
      <c r="G311" s="191"/>
      <c r="H311" s="193" t="s">
        <v>19</v>
      </c>
      <c r="I311" s="195"/>
      <c r="J311" s="191"/>
      <c r="K311" s="191"/>
      <c r="L311" s="196"/>
      <c r="M311" s="197"/>
      <c r="N311" s="198"/>
      <c r="O311" s="198"/>
      <c r="P311" s="198"/>
      <c r="Q311" s="198"/>
      <c r="R311" s="198"/>
      <c r="S311" s="198"/>
      <c r="T311" s="199"/>
      <c r="AT311" s="200" t="s">
        <v>165</v>
      </c>
      <c r="AU311" s="200" t="s">
        <v>86</v>
      </c>
      <c r="AV311" s="13" t="s">
        <v>84</v>
      </c>
      <c r="AW311" s="13" t="s">
        <v>37</v>
      </c>
      <c r="AX311" s="13" t="s">
        <v>76</v>
      </c>
      <c r="AY311" s="200" t="s">
        <v>157</v>
      </c>
    </row>
    <row r="312" spans="2:51" s="14" customFormat="1" ht="10">
      <c r="B312" s="201"/>
      <c r="C312" s="202"/>
      <c r="D312" s="192" t="s">
        <v>165</v>
      </c>
      <c r="E312" s="203" t="s">
        <v>19</v>
      </c>
      <c r="F312" s="204" t="s">
        <v>3038</v>
      </c>
      <c r="G312" s="202"/>
      <c r="H312" s="205">
        <v>1</v>
      </c>
      <c r="I312" s="206"/>
      <c r="J312" s="202"/>
      <c r="K312" s="202"/>
      <c r="L312" s="207"/>
      <c r="M312" s="208"/>
      <c r="N312" s="209"/>
      <c r="O312" s="209"/>
      <c r="P312" s="209"/>
      <c r="Q312" s="209"/>
      <c r="R312" s="209"/>
      <c r="S312" s="209"/>
      <c r="T312" s="210"/>
      <c r="AT312" s="211" t="s">
        <v>165</v>
      </c>
      <c r="AU312" s="211" t="s">
        <v>86</v>
      </c>
      <c r="AV312" s="14" t="s">
        <v>86</v>
      </c>
      <c r="AW312" s="14" t="s">
        <v>37</v>
      </c>
      <c r="AX312" s="14" t="s">
        <v>84</v>
      </c>
      <c r="AY312" s="211" t="s">
        <v>157</v>
      </c>
    </row>
    <row r="313" spans="1:65" s="2" customFormat="1" ht="14.4" customHeight="1">
      <c r="A313" s="36"/>
      <c r="B313" s="37"/>
      <c r="C313" s="176" t="s">
        <v>474</v>
      </c>
      <c r="D313" s="176" t="s">
        <v>159</v>
      </c>
      <c r="E313" s="177" t="s">
        <v>1096</v>
      </c>
      <c r="F313" s="178" t="s">
        <v>1097</v>
      </c>
      <c r="G313" s="179" t="s">
        <v>162</v>
      </c>
      <c r="H313" s="180">
        <v>1</v>
      </c>
      <c r="I313" s="181"/>
      <c r="J313" s="182">
        <f>ROUND(I313*H313,2)</f>
        <v>0</v>
      </c>
      <c r="K313" s="183"/>
      <c r="L313" s="41"/>
      <c r="M313" s="184" t="s">
        <v>19</v>
      </c>
      <c r="N313" s="185" t="s">
        <v>47</v>
      </c>
      <c r="O313" s="66"/>
      <c r="P313" s="186">
        <f>O313*H313</f>
        <v>0</v>
      </c>
      <c r="Q313" s="186">
        <v>0.21734</v>
      </c>
      <c r="R313" s="186">
        <f>Q313*H313</f>
        <v>0.21734</v>
      </c>
      <c r="S313" s="186">
        <v>0</v>
      </c>
      <c r="T313" s="187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8" t="s">
        <v>163</v>
      </c>
      <c r="AT313" s="188" t="s">
        <v>159</v>
      </c>
      <c r="AU313" s="188" t="s">
        <v>86</v>
      </c>
      <c r="AY313" s="19" t="s">
        <v>157</v>
      </c>
      <c r="BE313" s="189">
        <f>IF(N313="základní",J313,0)</f>
        <v>0</v>
      </c>
      <c r="BF313" s="189">
        <f>IF(N313="snížená",J313,0)</f>
        <v>0</v>
      </c>
      <c r="BG313" s="189">
        <f>IF(N313="zákl. přenesená",J313,0)</f>
        <v>0</v>
      </c>
      <c r="BH313" s="189">
        <f>IF(N313="sníž. přenesená",J313,0)</f>
        <v>0</v>
      </c>
      <c r="BI313" s="189">
        <f>IF(N313="nulová",J313,0)</f>
        <v>0</v>
      </c>
      <c r="BJ313" s="19" t="s">
        <v>84</v>
      </c>
      <c r="BK313" s="189">
        <f>ROUND(I313*H313,2)</f>
        <v>0</v>
      </c>
      <c r="BL313" s="19" t="s">
        <v>163</v>
      </c>
      <c r="BM313" s="188" t="s">
        <v>3158</v>
      </c>
    </row>
    <row r="314" spans="1:47" s="2" customFormat="1" ht="10">
      <c r="A314" s="36"/>
      <c r="B314" s="37"/>
      <c r="C314" s="38"/>
      <c r="D314" s="212" t="s">
        <v>178</v>
      </c>
      <c r="E314" s="38"/>
      <c r="F314" s="213" t="s">
        <v>1099</v>
      </c>
      <c r="G314" s="38"/>
      <c r="H314" s="38"/>
      <c r="I314" s="214"/>
      <c r="J314" s="38"/>
      <c r="K314" s="38"/>
      <c r="L314" s="41"/>
      <c r="M314" s="215"/>
      <c r="N314" s="216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178</v>
      </c>
      <c r="AU314" s="19" t="s">
        <v>86</v>
      </c>
    </row>
    <row r="315" spans="2:51" s="13" customFormat="1" ht="10">
      <c r="B315" s="190"/>
      <c r="C315" s="191"/>
      <c r="D315" s="192" t="s">
        <v>165</v>
      </c>
      <c r="E315" s="193" t="s">
        <v>19</v>
      </c>
      <c r="F315" s="194" t="s">
        <v>3083</v>
      </c>
      <c r="G315" s="191"/>
      <c r="H315" s="193" t="s">
        <v>19</v>
      </c>
      <c r="I315" s="195"/>
      <c r="J315" s="191"/>
      <c r="K315" s="191"/>
      <c r="L315" s="196"/>
      <c r="M315" s="197"/>
      <c r="N315" s="198"/>
      <c r="O315" s="198"/>
      <c r="P315" s="198"/>
      <c r="Q315" s="198"/>
      <c r="R315" s="198"/>
      <c r="S315" s="198"/>
      <c r="T315" s="199"/>
      <c r="AT315" s="200" t="s">
        <v>165</v>
      </c>
      <c r="AU315" s="200" t="s">
        <v>86</v>
      </c>
      <c r="AV315" s="13" t="s">
        <v>84</v>
      </c>
      <c r="AW315" s="13" t="s">
        <v>37</v>
      </c>
      <c r="AX315" s="13" t="s">
        <v>76</v>
      </c>
      <c r="AY315" s="200" t="s">
        <v>157</v>
      </c>
    </row>
    <row r="316" spans="2:51" s="13" customFormat="1" ht="10">
      <c r="B316" s="190"/>
      <c r="C316" s="191"/>
      <c r="D316" s="192" t="s">
        <v>165</v>
      </c>
      <c r="E316" s="193" t="s">
        <v>19</v>
      </c>
      <c r="F316" s="194" t="s">
        <v>3084</v>
      </c>
      <c r="G316" s="191"/>
      <c r="H316" s="193" t="s">
        <v>19</v>
      </c>
      <c r="I316" s="195"/>
      <c r="J316" s="191"/>
      <c r="K316" s="191"/>
      <c r="L316" s="196"/>
      <c r="M316" s="197"/>
      <c r="N316" s="198"/>
      <c r="O316" s="198"/>
      <c r="P316" s="198"/>
      <c r="Q316" s="198"/>
      <c r="R316" s="198"/>
      <c r="S316" s="198"/>
      <c r="T316" s="199"/>
      <c r="AT316" s="200" t="s">
        <v>165</v>
      </c>
      <c r="AU316" s="200" t="s">
        <v>86</v>
      </c>
      <c r="AV316" s="13" t="s">
        <v>84</v>
      </c>
      <c r="AW316" s="13" t="s">
        <v>37</v>
      </c>
      <c r="AX316" s="13" t="s">
        <v>76</v>
      </c>
      <c r="AY316" s="200" t="s">
        <v>157</v>
      </c>
    </row>
    <row r="317" spans="2:51" s="13" customFormat="1" ht="10">
      <c r="B317" s="190"/>
      <c r="C317" s="191"/>
      <c r="D317" s="192" t="s">
        <v>165</v>
      </c>
      <c r="E317" s="193" t="s">
        <v>19</v>
      </c>
      <c r="F317" s="194" t="s">
        <v>2904</v>
      </c>
      <c r="G317" s="191"/>
      <c r="H317" s="193" t="s">
        <v>19</v>
      </c>
      <c r="I317" s="195"/>
      <c r="J317" s="191"/>
      <c r="K317" s="191"/>
      <c r="L317" s="196"/>
      <c r="M317" s="197"/>
      <c r="N317" s="198"/>
      <c r="O317" s="198"/>
      <c r="P317" s="198"/>
      <c r="Q317" s="198"/>
      <c r="R317" s="198"/>
      <c r="S317" s="198"/>
      <c r="T317" s="199"/>
      <c r="AT317" s="200" t="s">
        <v>165</v>
      </c>
      <c r="AU317" s="200" t="s">
        <v>86</v>
      </c>
      <c r="AV317" s="13" t="s">
        <v>84</v>
      </c>
      <c r="AW317" s="13" t="s">
        <v>37</v>
      </c>
      <c r="AX317" s="13" t="s">
        <v>76</v>
      </c>
      <c r="AY317" s="200" t="s">
        <v>157</v>
      </c>
    </row>
    <row r="318" spans="2:51" s="13" customFormat="1" ht="10">
      <c r="B318" s="190"/>
      <c r="C318" s="191"/>
      <c r="D318" s="192" t="s">
        <v>165</v>
      </c>
      <c r="E318" s="193" t="s">
        <v>19</v>
      </c>
      <c r="F318" s="194" t="s">
        <v>3085</v>
      </c>
      <c r="G318" s="191"/>
      <c r="H318" s="193" t="s">
        <v>19</v>
      </c>
      <c r="I318" s="195"/>
      <c r="J318" s="191"/>
      <c r="K318" s="191"/>
      <c r="L318" s="196"/>
      <c r="M318" s="197"/>
      <c r="N318" s="198"/>
      <c r="O318" s="198"/>
      <c r="P318" s="198"/>
      <c r="Q318" s="198"/>
      <c r="R318" s="198"/>
      <c r="S318" s="198"/>
      <c r="T318" s="199"/>
      <c r="AT318" s="200" t="s">
        <v>165</v>
      </c>
      <c r="AU318" s="200" t="s">
        <v>86</v>
      </c>
      <c r="AV318" s="13" t="s">
        <v>84</v>
      </c>
      <c r="AW318" s="13" t="s">
        <v>37</v>
      </c>
      <c r="AX318" s="13" t="s">
        <v>76</v>
      </c>
      <c r="AY318" s="200" t="s">
        <v>157</v>
      </c>
    </row>
    <row r="319" spans="2:51" s="13" customFormat="1" ht="10">
      <c r="B319" s="190"/>
      <c r="C319" s="191"/>
      <c r="D319" s="192" t="s">
        <v>165</v>
      </c>
      <c r="E319" s="193" t="s">
        <v>19</v>
      </c>
      <c r="F319" s="194" t="s">
        <v>3040</v>
      </c>
      <c r="G319" s="191"/>
      <c r="H319" s="193" t="s">
        <v>19</v>
      </c>
      <c r="I319" s="195"/>
      <c r="J319" s="191"/>
      <c r="K319" s="191"/>
      <c r="L319" s="196"/>
      <c r="M319" s="197"/>
      <c r="N319" s="198"/>
      <c r="O319" s="198"/>
      <c r="P319" s="198"/>
      <c r="Q319" s="198"/>
      <c r="R319" s="198"/>
      <c r="S319" s="198"/>
      <c r="T319" s="199"/>
      <c r="AT319" s="200" t="s">
        <v>165</v>
      </c>
      <c r="AU319" s="200" t="s">
        <v>86</v>
      </c>
      <c r="AV319" s="13" t="s">
        <v>84</v>
      </c>
      <c r="AW319" s="13" t="s">
        <v>37</v>
      </c>
      <c r="AX319" s="13" t="s">
        <v>76</v>
      </c>
      <c r="AY319" s="200" t="s">
        <v>157</v>
      </c>
    </row>
    <row r="320" spans="2:51" s="14" customFormat="1" ht="10">
      <c r="B320" s="201"/>
      <c r="C320" s="202"/>
      <c r="D320" s="192" t="s">
        <v>165</v>
      </c>
      <c r="E320" s="203" t="s">
        <v>19</v>
      </c>
      <c r="F320" s="204" t="s">
        <v>3041</v>
      </c>
      <c r="G320" s="202"/>
      <c r="H320" s="205">
        <v>1</v>
      </c>
      <c r="I320" s="206"/>
      <c r="J320" s="202"/>
      <c r="K320" s="202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165</v>
      </c>
      <c r="AU320" s="211" t="s">
        <v>86</v>
      </c>
      <c r="AV320" s="14" t="s">
        <v>86</v>
      </c>
      <c r="AW320" s="14" t="s">
        <v>37</v>
      </c>
      <c r="AX320" s="14" t="s">
        <v>84</v>
      </c>
      <c r="AY320" s="211" t="s">
        <v>157</v>
      </c>
    </row>
    <row r="321" spans="1:65" s="2" customFormat="1" ht="14.4" customHeight="1">
      <c r="A321" s="36"/>
      <c r="B321" s="37"/>
      <c r="C321" s="239" t="s">
        <v>480</v>
      </c>
      <c r="D321" s="239" t="s">
        <v>311</v>
      </c>
      <c r="E321" s="240" t="s">
        <v>3042</v>
      </c>
      <c r="F321" s="241" t="s">
        <v>3043</v>
      </c>
      <c r="G321" s="242" t="s">
        <v>162</v>
      </c>
      <c r="H321" s="243">
        <v>1</v>
      </c>
      <c r="I321" s="244"/>
      <c r="J321" s="245">
        <f>ROUND(I321*H321,2)</f>
        <v>0</v>
      </c>
      <c r="K321" s="246"/>
      <c r="L321" s="247"/>
      <c r="M321" s="248" t="s">
        <v>19</v>
      </c>
      <c r="N321" s="249" t="s">
        <v>47</v>
      </c>
      <c r="O321" s="66"/>
      <c r="P321" s="186">
        <f>O321*H321</f>
        <v>0</v>
      </c>
      <c r="Q321" s="186">
        <v>0.046</v>
      </c>
      <c r="R321" s="186">
        <f>Q321*H321</f>
        <v>0.046</v>
      </c>
      <c r="S321" s="186">
        <v>0</v>
      </c>
      <c r="T321" s="187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8" t="s">
        <v>211</v>
      </c>
      <c r="AT321" s="188" t="s">
        <v>311</v>
      </c>
      <c r="AU321" s="188" t="s">
        <v>86</v>
      </c>
      <c r="AY321" s="19" t="s">
        <v>157</v>
      </c>
      <c r="BE321" s="189">
        <f>IF(N321="základní",J321,0)</f>
        <v>0</v>
      </c>
      <c r="BF321" s="189">
        <f>IF(N321="snížená",J321,0)</f>
        <v>0</v>
      </c>
      <c r="BG321" s="189">
        <f>IF(N321="zákl. přenesená",J321,0)</f>
        <v>0</v>
      </c>
      <c r="BH321" s="189">
        <f>IF(N321="sníž. přenesená",J321,0)</f>
        <v>0</v>
      </c>
      <c r="BI321" s="189">
        <f>IF(N321="nulová",J321,0)</f>
        <v>0</v>
      </c>
      <c r="BJ321" s="19" t="s">
        <v>84</v>
      </c>
      <c r="BK321" s="189">
        <f>ROUND(I321*H321,2)</f>
        <v>0</v>
      </c>
      <c r="BL321" s="19" t="s">
        <v>163</v>
      </c>
      <c r="BM321" s="188" t="s">
        <v>3159</v>
      </c>
    </row>
    <row r="322" spans="1:47" s="2" customFormat="1" ht="10">
      <c r="A322" s="36"/>
      <c r="B322" s="37"/>
      <c r="C322" s="38"/>
      <c r="D322" s="212" t="s">
        <v>178</v>
      </c>
      <c r="E322" s="38"/>
      <c r="F322" s="213" t="s">
        <v>3045</v>
      </c>
      <c r="G322" s="38"/>
      <c r="H322" s="38"/>
      <c r="I322" s="214"/>
      <c r="J322" s="38"/>
      <c r="K322" s="38"/>
      <c r="L322" s="41"/>
      <c r="M322" s="215"/>
      <c r="N322" s="216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178</v>
      </c>
      <c r="AU322" s="19" t="s">
        <v>86</v>
      </c>
    </row>
    <row r="323" spans="2:51" s="13" customFormat="1" ht="10">
      <c r="B323" s="190"/>
      <c r="C323" s="191"/>
      <c r="D323" s="192" t="s">
        <v>165</v>
      </c>
      <c r="E323" s="193" t="s">
        <v>19</v>
      </c>
      <c r="F323" s="194" t="s">
        <v>3083</v>
      </c>
      <c r="G323" s="191"/>
      <c r="H323" s="193" t="s">
        <v>19</v>
      </c>
      <c r="I323" s="195"/>
      <c r="J323" s="191"/>
      <c r="K323" s="191"/>
      <c r="L323" s="196"/>
      <c r="M323" s="197"/>
      <c r="N323" s="198"/>
      <c r="O323" s="198"/>
      <c r="P323" s="198"/>
      <c r="Q323" s="198"/>
      <c r="R323" s="198"/>
      <c r="S323" s="198"/>
      <c r="T323" s="199"/>
      <c r="AT323" s="200" t="s">
        <v>165</v>
      </c>
      <c r="AU323" s="200" t="s">
        <v>86</v>
      </c>
      <c r="AV323" s="13" t="s">
        <v>84</v>
      </c>
      <c r="AW323" s="13" t="s">
        <v>37</v>
      </c>
      <c r="AX323" s="13" t="s">
        <v>76</v>
      </c>
      <c r="AY323" s="200" t="s">
        <v>157</v>
      </c>
    </row>
    <row r="324" spans="2:51" s="13" customFormat="1" ht="10">
      <c r="B324" s="190"/>
      <c r="C324" s="191"/>
      <c r="D324" s="192" t="s">
        <v>165</v>
      </c>
      <c r="E324" s="193" t="s">
        <v>19</v>
      </c>
      <c r="F324" s="194" t="s">
        <v>3084</v>
      </c>
      <c r="G324" s="191"/>
      <c r="H324" s="193" t="s">
        <v>19</v>
      </c>
      <c r="I324" s="195"/>
      <c r="J324" s="191"/>
      <c r="K324" s="191"/>
      <c r="L324" s="196"/>
      <c r="M324" s="197"/>
      <c r="N324" s="198"/>
      <c r="O324" s="198"/>
      <c r="P324" s="198"/>
      <c r="Q324" s="198"/>
      <c r="R324" s="198"/>
      <c r="S324" s="198"/>
      <c r="T324" s="199"/>
      <c r="AT324" s="200" t="s">
        <v>165</v>
      </c>
      <c r="AU324" s="200" t="s">
        <v>86</v>
      </c>
      <c r="AV324" s="13" t="s">
        <v>84</v>
      </c>
      <c r="AW324" s="13" t="s">
        <v>37</v>
      </c>
      <c r="AX324" s="13" t="s">
        <v>76</v>
      </c>
      <c r="AY324" s="200" t="s">
        <v>157</v>
      </c>
    </row>
    <row r="325" spans="2:51" s="13" customFormat="1" ht="10">
      <c r="B325" s="190"/>
      <c r="C325" s="191"/>
      <c r="D325" s="192" t="s">
        <v>165</v>
      </c>
      <c r="E325" s="193" t="s">
        <v>19</v>
      </c>
      <c r="F325" s="194" t="s">
        <v>2904</v>
      </c>
      <c r="G325" s="191"/>
      <c r="H325" s="193" t="s">
        <v>19</v>
      </c>
      <c r="I325" s="195"/>
      <c r="J325" s="191"/>
      <c r="K325" s="191"/>
      <c r="L325" s="196"/>
      <c r="M325" s="197"/>
      <c r="N325" s="198"/>
      <c r="O325" s="198"/>
      <c r="P325" s="198"/>
      <c r="Q325" s="198"/>
      <c r="R325" s="198"/>
      <c r="S325" s="198"/>
      <c r="T325" s="199"/>
      <c r="AT325" s="200" t="s">
        <v>165</v>
      </c>
      <c r="AU325" s="200" t="s">
        <v>86</v>
      </c>
      <c r="AV325" s="13" t="s">
        <v>84</v>
      </c>
      <c r="AW325" s="13" t="s">
        <v>37</v>
      </c>
      <c r="AX325" s="13" t="s">
        <v>76</v>
      </c>
      <c r="AY325" s="200" t="s">
        <v>157</v>
      </c>
    </row>
    <row r="326" spans="2:51" s="13" customFormat="1" ht="10">
      <c r="B326" s="190"/>
      <c r="C326" s="191"/>
      <c r="D326" s="192" t="s">
        <v>165</v>
      </c>
      <c r="E326" s="193" t="s">
        <v>19</v>
      </c>
      <c r="F326" s="194" t="s">
        <v>3085</v>
      </c>
      <c r="G326" s="191"/>
      <c r="H326" s="193" t="s">
        <v>19</v>
      </c>
      <c r="I326" s="195"/>
      <c r="J326" s="191"/>
      <c r="K326" s="191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165</v>
      </c>
      <c r="AU326" s="200" t="s">
        <v>86</v>
      </c>
      <c r="AV326" s="13" t="s">
        <v>84</v>
      </c>
      <c r="AW326" s="13" t="s">
        <v>37</v>
      </c>
      <c r="AX326" s="13" t="s">
        <v>76</v>
      </c>
      <c r="AY326" s="200" t="s">
        <v>157</v>
      </c>
    </row>
    <row r="327" spans="2:51" s="13" customFormat="1" ht="10">
      <c r="B327" s="190"/>
      <c r="C327" s="191"/>
      <c r="D327" s="192" t="s">
        <v>165</v>
      </c>
      <c r="E327" s="193" t="s">
        <v>19</v>
      </c>
      <c r="F327" s="194" t="s">
        <v>3040</v>
      </c>
      <c r="G327" s="191"/>
      <c r="H327" s="193" t="s">
        <v>19</v>
      </c>
      <c r="I327" s="195"/>
      <c r="J327" s="191"/>
      <c r="K327" s="191"/>
      <c r="L327" s="196"/>
      <c r="M327" s="197"/>
      <c r="N327" s="198"/>
      <c r="O327" s="198"/>
      <c r="P327" s="198"/>
      <c r="Q327" s="198"/>
      <c r="R327" s="198"/>
      <c r="S327" s="198"/>
      <c r="T327" s="199"/>
      <c r="AT327" s="200" t="s">
        <v>165</v>
      </c>
      <c r="AU327" s="200" t="s">
        <v>86</v>
      </c>
      <c r="AV327" s="13" t="s">
        <v>84</v>
      </c>
      <c r="AW327" s="13" t="s">
        <v>37</v>
      </c>
      <c r="AX327" s="13" t="s">
        <v>76</v>
      </c>
      <c r="AY327" s="200" t="s">
        <v>157</v>
      </c>
    </row>
    <row r="328" spans="2:51" s="13" customFormat="1" ht="10">
      <c r="B328" s="190"/>
      <c r="C328" s="191"/>
      <c r="D328" s="192" t="s">
        <v>165</v>
      </c>
      <c r="E328" s="193" t="s">
        <v>19</v>
      </c>
      <c r="F328" s="194" t="s">
        <v>3046</v>
      </c>
      <c r="G328" s="191"/>
      <c r="H328" s="193" t="s">
        <v>19</v>
      </c>
      <c r="I328" s="195"/>
      <c r="J328" s="191"/>
      <c r="K328" s="191"/>
      <c r="L328" s="196"/>
      <c r="M328" s="197"/>
      <c r="N328" s="198"/>
      <c r="O328" s="198"/>
      <c r="P328" s="198"/>
      <c r="Q328" s="198"/>
      <c r="R328" s="198"/>
      <c r="S328" s="198"/>
      <c r="T328" s="199"/>
      <c r="AT328" s="200" t="s">
        <v>165</v>
      </c>
      <c r="AU328" s="200" t="s">
        <v>86</v>
      </c>
      <c r="AV328" s="13" t="s">
        <v>84</v>
      </c>
      <c r="AW328" s="13" t="s">
        <v>37</v>
      </c>
      <c r="AX328" s="13" t="s">
        <v>76</v>
      </c>
      <c r="AY328" s="200" t="s">
        <v>157</v>
      </c>
    </row>
    <row r="329" spans="2:51" s="14" customFormat="1" ht="10">
      <c r="B329" s="201"/>
      <c r="C329" s="202"/>
      <c r="D329" s="192" t="s">
        <v>165</v>
      </c>
      <c r="E329" s="203" t="s">
        <v>19</v>
      </c>
      <c r="F329" s="204" t="s">
        <v>1105</v>
      </c>
      <c r="G329" s="202"/>
      <c r="H329" s="205">
        <v>1</v>
      </c>
      <c r="I329" s="206"/>
      <c r="J329" s="202"/>
      <c r="K329" s="202"/>
      <c r="L329" s="207"/>
      <c r="M329" s="208"/>
      <c r="N329" s="209"/>
      <c r="O329" s="209"/>
      <c r="P329" s="209"/>
      <c r="Q329" s="209"/>
      <c r="R329" s="209"/>
      <c r="S329" s="209"/>
      <c r="T329" s="210"/>
      <c r="AT329" s="211" t="s">
        <v>165</v>
      </c>
      <c r="AU329" s="211" t="s">
        <v>86</v>
      </c>
      <c r="AV329" s="14" t="s">
        <v>86</v>
      </c>
      <c r="AW329" s="14" t="s">
        <v>37</v>
      </c>
      <c r="AX329" s="14" t="s">
        <v>84</v>
      </c>
      <c r="AY329" s="211" t="s">
        <v>157</v>
      </c>
    </row>
    <row r="330" spans="1:65" s="2" customFormat="1" ht="14.4" customHeight="1">
      <c r="A330" s="36"/>
      <c r="B330" s="37"/>
      <c r="C330" s="176" t="s">
        <v>490</v>
      </c>
      <c r="D330" s="176" t="s">
        <v>159</v>
      </c>
      <c r="E330" s="177" t="s">
        <v>3047</v>
      </c>
      <c r="F330" s="178" t="s">
        <v>3048</v>
      </c>
      <c r="G330" s="179" t="s">
        <v>162</v>
      </c>
      <c r="H330" s="180">
        <v>1</v>
      </c>
      <c r="I330" s="181"/>
      <c r="J330" s="182">
        <f>ROUND(I330*H330,2)</f>
        <v>0</v>
      </c>
      <c r="K330" s="183"/>
      <c r="L330" s="41"/>
      <c r="M330" s="184" t="s">
        <v>19</v>
      </c>
      <c r="N330" s="185" t="s">
        <v>47</v>
      </c>
      <c r="O330" s="66"/>
      <c r="P330" s="186">
        <f>O330*H330</f>
        <v>0</v>
      </c>
      <c r="Q330" s="186">
        <v>0.38864</v>
      </c>
      <c r="R330" s="186">
        <f>Q330*H330</f>
        <v>0.38864</v>
      </c>
      <c r="S330" s="186">
        <v>0</v>
      </c>
      <c r="T330" s="187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8" t="s">
        <v>163</v>
      </c>
      <c r="AT330" s="188" t="s">
        <v>159</v>
      </c>
      <c r="AU330" s="188" t="s">
        <v>86</v>
      </c>
      <c r="AY330" s="19" t="s">
        <v>157</v>
      </c>
      <c r="BE330" s="189">
        <f>IF(N330="základní",J330,0)</f>
        <v>0</v>
      </c>
      <c r="BF330" s="189">
        <f>IF(N330="snížená",J330,0)</f>
        <v>0</v>
      </c>
      <c r="BG330" s="189">
        <f>IF(N330="zákl. přenesená",J330,0)</f>
        <v>0</v>
      </c>
      <c r="BH330" s="189">
        <f>IF(N330="sníž. přenesená",J330,0)</f>
        <v>0</v>
      </c>
      <c r="BI330" s="189">
        <f>IF(N330="nulová",J330,0)</f>
        <v>0</v>
      </c>
      <c r="BJ330" s="19" t="s">
        <v>84</v>
      </c>
      <c r="BK330" s="189">
        <f>ROUND(I330*H330,2)</f>
        <v>0</v>
      </c>
      <c r="BL330" s="19" t="s">
        <v>163</v>
      </c>
      <c r="BM330" s="188" t="s">
        <v>3160</v>
      </c>
    </row>
    <row r="331" spans="2:51" s="13" customFormat="1" ht="10">
      <c r="B331" s="190"/>
      <c r="C331" s="191"/>
      <c r="D331" s="192" t="s">
        <v>165</v>
      </c>
      <c r="E331" s="193" t="s">
        <v>19</v>
      </c>
      <c r="F331" s="194" t="s">
        <v>3083</v>
      </c>
      <c r="G331" s="191"/>
      <c r="H331" s="193" t="s">
        <v>19</v>
      </c>
      <c r="I331" s="195"/>
      <c r="J331" s="191"/>
      <c r="K331" s="191"/>
      <c r="L331" s="196"/>
      <c r="M331" s="197"/>
      <c r="N331" s="198"/>
      <c r="O331" s="198"/>
      <c r="P331" s="198"/>
      <c r="Q331" s="198"/>
      <c r="R331" s="198"/>
      <c r="S331" s="198"/>
      <c r="T331" s="199"/>
      <c r="AT331" s="200" t="s">
        <v>165</v>
      </c>
      <c r="AU331" s="200" t="s">
        <v>86</v>
      </c>
      <c r="AV331" s="13" t="s">
        <v>84</v>
      </c>
      <c r="AW331" s="13" t="s">
        <v>37</v>
      </c>
      <c r="AX331" s="13" t="s">
        <v>76</v>
      </c>
      <c r="AY331" s="200" t="s">
        <v>157</v>
      </c>
    </row>
    <row r="332" spans="2:51" s="13" customFormat="1" ht="10">
      <c r="B332" s="190"/>
      <c r="C332" s="191"/>
      <c r="D332" s="192" t="s">
        <v>165</v>
      </c>
      <c r="E332" s="193" t="s">
        <v>19</v>
      </c>
      <c r="F332" s="194" t="s">
        <v>3084</v>
      </c>
      <c r="G332" s="191"/>
      <c r="H332" s="193" t="s">
        <v>19</v>
      </c>
      <c r="I332" s="195"/>
      <c r="J332" s="191"/>
      <c r="K332" s="191"/>
      <c r="L332" s="196"/>
      <c r="M332" s="197"/>
      <c r="N332" s="198"/>
      <c r="O332" s="198"/>
      <c r="P332" s="198"/>
      <c r="Q332" s="198"/>
      <c r="R332" s="198"/>
      <c r="S332" s="198"/>
      <c r="T332" s="199"/>
      <c r="AT332" s="200" t="s">
        <v>165</v>
      </c>
      <c r="AU332" s="200" t="s">
        <v>86</v>
      </c>
      <c r="AV332" s="13" t="s">
        <v>84</v>
      </c>
      <c r="AW332" s="13" t="s">
        <v>37</v>
      </c>
      <c r="AX332" s="13" t="s">
        <v>76</v>
      </c>
      <c r="AY332" s="200" t="s">
        <v>157</v>
      </c>
    </row>
    <row r="333" spans="2:51" s="13" customFormat="1" ht="10">
      <c r="B333" s="190"/>
      <c r="C333" s="191"/>
      <c r="D333" s="192" t="s">
        <v>165</v>
      </c>
      <c r="E333" s="193" t="s">
        <v>19</v>
      </c>
      <c r="F333" s="194" t="s">
        <v>2904</v>
      </c>
      <c r="G333" s="191"/>
      <c r="H333" s="193" t="s">
        <v>19</v>
      </c>
      <c r="I333" s="195"/>
      <c r="J333" s="191"/>
      <c r="K333" s="191"/>
      <c r="L333" s="196"/>
      <c r="M333" s="197"/>
      <c r="N333" s="198"/>
      <c r="O333" s="198"/>
      <c r="P333" s="198"/>
      <c r="Q333" s="198"/>
      <c r="R333" s="198"/>
      <c r="S333" s="198"/>
      <c r="T333" s="199"/>
      <c r="AT333" s="200" t="s">
        <v>165</v>
      </c>
      <c r="AU333" s="200" t="s">
        <v>86</v>
      </c>
      <c r="AV333" s="13" t="s">
        <v>84</v>
      </c>
      <c r="AW333" s="13" t="s">
        <v>37</v>
      </c>
      <c r="AX333" s="13" t="s">
        <v>76</v>
      </c>
      <c r="AY333" s="200" t="s">
        <v>157</v>
      </c>
    </row>
    <row r="334" spans="2:51" s="13" customFormat="1" ht="10">
      <c r="B334" s="190"/>
      <c r="C334" s="191"/>
      <c r="D334" s="192" t="s">
        <v>165</v>
      </c>
      <c r="E334" s="193" t="s">
        <v>19</v>
      </c>
      <c r="F334" s="194" t="s">
        <v>3085</v>
      </c>
      <c r="G334" s="191"/>
      <c r="H334" s="193" t="s">
        <v>19</v>
      </c>
      <c r="I334" s="195"/>
      <c r="J334" s="191"/>
      <c r="K334" s="191"/>
      <c r="L334" s="196"/>
      <c r="M334" s="197"/>
      <c r="N334" s="198"/>
      <c r="O334" s="198"/>
      <c r="P334" s="198"/>
      <c r="Q334" s="198"/>
      <c r="R334" s="198"/>
      <c r="S334" s="198"/>
      <c r="T334" s="199"/>
      <c r="AT334" s="200" t="s">
        <v>165</v>
      </c>
      <c r="AU334" s="200" t="s">
        <v>86</v>
      </c>
      <c r="AV334" s="13" t="s">
        <v>84</v>
      </c>
      <c r="AW334" s="13" t="s">
        <v>37</v>
      </c>
      <c r="AX334" s="13" t="s">
        <v>76</v>
      </c>
      <c r="AY334" s="200" t="s">
        <v>157</v>
      </c>
    </row>
    <row r="335" spans="2:51" s="14" customFormat="1" ht="10">
      <c r="B335" s="201"/>
      <c r="C335" s="202"/>
      <c r="D335" s="192" t="s">
        <v>165</v>
      </c>
      <c r="E335" s="203" t="s">
        <v>19</v>
      </c>
      <c r="F335" s="204" t="s">
        <v>84</v>
      </c>
      <c r="G335" s="202"/>
      <c r="H335" s="205">
        <v>1</v>
      </c>
      <c r="I335" s="206"/>
      <c r="J335" s="202"/>
      <c r="K335" s="202"/>
      <c r="L335" s="207"/>
      <c r="M335" s="208"/>
      <c r="N335" s="209"/>
      <c r="O335" s="209"/>
      <c r="P335" s="209"/>
      <c r="Q335" s="209"/>
      <c r="R335" s="209"/>
      <c r="S335" s="209"/>
      <c r="T335" s="210"/>
      <c r="AT335" s="211" t="s">
        <v>165</v>
      </c>
      <c r="AU335" s="211" t="s">
        <v>86</v>
      </c>
      <c r="AV335" s="14" t="s">
        <v>86</v>
      </c>
      <c r="AW335" s="14" t="s">
        <v>37</v>
      </c>
      <c r="AX335" s="14" t="s">
        <v>84</v>
      </c>
      <c r="AY335" s="211" t="s">
        <v>157</v>
      </c>
    </row>
    <row r="336" spans="1:65" s="2" customFormat="1" ht="14.4" customHeight="1">
      <c r="A336" s="36"/>
      <c r="B336" s="37"/>
      <c r="C336" s="176" t="s">
        <v>497</v>
      </c>
      <c r="D336" s="176" t="s">
        <v>159</v>
      </c>
      <c r="E336" s="177" t="s">
        <v>3050</v>
      </c>
      <c r="F336" s="178" t="s">
        <v>3051</v>
      </c>
      <c r="G336" s="179" t="s">
        <v>224</v>
      </c>
      <c r="H336" s="180">
        <v>9.5</v>
      </c>
      <c r="I336" s="181"/>
      <c r="J336" s="182">
        <f>ROUND(I336*H336,2)</f>
        <v>0</v>
      </c>
      <c r="K336" s="183"/>
      <c r="L336" s="41"/>
      <c r="M336" s="184" t="s">
        <v>19</v>
      </c>
      <c r="N336" s="185" t="s">
        <v>47</v>
      </c>
      <c r="O336" s="66"/>
      <c r="P336" s="186">
        <f>O336*H336</f>
        <v>0</v>
      </c>
      <c r="Q336" s="186">
        <v>0.0002</v>
      </c>
      <c r="R336" s="186">
        <f>Q336*H336</f>
        <v>0.0019</v>
      </c>
      <c r="S336" s="186">
        <v>0</v>
      </c>
      <c r="T336" s="187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8" t="s">
        <v>163</v>
      </c>
      <c r="AT336" s="188" t="s">
        <v>159</v>
      </c>
      <c r="AU336" s="188" t="s">
        <v>86</v>
      </c>
      <c r="AY336" s="19" t="s">
        <v>157</v>
      </c>
      <c r="BE336" s="189">
        <f>IF(N336="základní",J336,0)</f>
        <v>0</v>
      </c>
      <c r="BF336" s="189">
        <f>IF(N336="snížená",J336,0)</f>
        <v>0</v>
      </c>
      <c r="BG336" s="189">
        <f>IF(N336="zákl. přenesená",J336,0)</f>
        <v>0</v>
      </c>
      <c r="BH336" s="189">
        <f>IF(N336="sníž. přenesená",J336,0)</f>
        <v>0</v>
      </c>
      <c r="BI336" s="189">
        <f>IF(N336="nulová",J336,0)</f>
        <v>0</v>
      </c>
      <c r="BJ336" s="19" t="s">
        <v>84</v>
      </c>
      <c r="BK336" s="189">
        <f>ROUND(I336*H336,2)</f>
        <v>0</v>
      </c>
      <c r="BL336" s="19" t="s">
        <v>163</v>
      </c>
      <c r="BM336" s="188" t="s">
        <v>3161</v>
      </c>
    </row>
    <row r="337" spans="1:47" s="2" customFormat="1" ht="10">
      <c r="A337" s="36"/>
      <c r="B337" s="37"/>
      <c r="C337" s="38"/>
      <c r="D337" s="212" t="s">
        <v>178</v>
      </c>
      <c r="E337" s="38"/>
      <c r="F337" s="213" t="s">
        <v>3053</v>
      </c>
      <c r="G337" s="38"/>
      <c r="H337" s="38"/>
      <c r="I337" s="214"/>
      <c r="J337" s="38"/>
      <c r="K337" s="38"/>
      <c r="L337" s="41"/>
      <c r="M337" s="215"/>
      <c r="N337" s="216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178</v>
      </c>
      <c r="AU337" s="19" t="s">
        <v>86</v>
      </c>
    </row>
    <row r="338" spans="2:51" s="13" customFormat="1" ht="10">
      <c r="B338" s="190"/>
      <c r="C338" s="191"/>
      <c r="D338" s="192" t="s">
        <v>165</v>
      </c>
      <c r="E338" s="193" t="s">
        <v>19</v>
      </c>
      <c r="F338" s="194" t="s">
        <v>3083</v>
      </c>
      <c r="G338" s="191"/>
      <c r="H338" s="193" t="s">
        <v>19</v>
      </c>
      <c r="I338" s="195"/>
      <c r="J338" s="191"/>
      <c r="K338" s="191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165</v>
      </c>
      <c r="AU338" s="200" t="s">
        <v>86</v>
      </c>
      <c r="AV338" s="13" t="s">
        <v>84</v>
      </c>
      <c r="AW338" s="13" t="s">
        <v>37</v>
      </c>
      <c r="AX338" s="13" t="s">
        <v>76</v>
      </c>
      <c r="AY338" s="200" t="s">
        <v>157</v>
      </c>
    </row>
    <row r="339" spans="2:51" s="13" customFormat="1" ht="10">
      <c r="B339" s="190"/>
      <c r="C339" s="191"/>
      <c r="D339" s="192" t="s">
        <v>165</v>
      </c>
      <c r="E339" s="193" t="s">
        <v>19</v>
      </c>
      <c r="F339" s="194" t="s">
        <v>3084</v>
      </c>
      <c r="G339" s="191"/>
      <c r="H339" s="193" t="s">
        <v>19</v>
      </c>
      <c r="I339" s="195"/>
      <c r="J339" s="191"/>
      <c r="K339" s="191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165</v>
      </c>
      <c r="AU339" s="200" t="s">
        <v>86</v>
      </c>
      <c r="AV339" s="13" t="s">
        <v>84</v>
      </c>
      <c r="AW339" s="13" t="s">
        <v>37</v>
      </c>
      <c r="AX339" s="13" t="s">
        <v>76</v>
      </c>
      <c r="AY339" s="200" t="s">
        <v>157</v>
      </c>
    </row>
    <row r="340" spans="2:51" s="13" customFormat="1" ht="10">
      <c r="B340" s="190"/>
      <c r="C340" s="191"/>
      <c r="D340" s="192" t="s">
        <v>165</v>
      </c>
      <c r="E340" s="193" t="s">
        <v>19</v>
      </c>
      <c r="F340" s="194" t="s">
        <v>2904</v>
      </c>
      <c r="G340" s="191"/>
      <c r="H340" s="193" t="s">
        <v>19</v>
      </c>
      <c r="I340" s="195"/>
      <c r="J340" s="191"/>
      <c r="K340" s="191"/>
      <c r="L340" s="196"/>
      <c r="M340" s="197"/>
      <c r="N340" s="198"/>
      <c r="O340" s="198"/>
      <c r="P340" s="198"/>
      <c r="Q340" s="198"/>
      <c r="R340" s="198"/>
      <c r="S340" s="198"/>
      <c r="T340" s="199"/>
      <c r="AT340" s="200" t="s">
        <v>165</v>
      </c>
      <c r="AU340" s="200" t="s">
        <v>86</v>
      </c>
      <c r="AV340" s="13" t="s">
        <v>84</v>
      </c>
      <c r="AW340" s="13" t="s">
        <v>37</v>
      </c>
      <c r="AX340" s="13" t="s">
        <v>76</v>
      </c>
      <c r="AY340" s="200" t="s">
        <v>157</v>
      </c>
    </row>
    <row r="341" spans="2:51" s="13" customFormat="1" ht="10">
      <c r="B341" s="190"/>
      <c r="C341" s="191"/>
      <c r="D341" s="192" t="s">
        <v>165</v>
      </c>
      <c r="E341" s="193" t="s">
        <v>19</v>
      </c>
      <c r="F341" s="194" t="s">
        <v>3085</v>
      </c>
      <c r="G341" s="191"/>
      <c r="H341" s="193" t="s">
        <v>19</v>
      </c>
      <c r="I341" s="195"/>
      <c r="J341" s="191"/>
      <c r="K341" s="191"/>
      <c r="L341" s="196"/>
      <c r="M341" s="197"/>
      <c r="N341" s="198"/>
      <c r="O341" s="198"/>
      <c r="P341" s="198"/>
      <c r="Q341" s="198"/>
      <c r="R341" s="198"/>
      <c r="S341" s="198"/>
      <c r="T341" s="199"/>
      <c r="AT341" s="200" t="s">
        <v>165</v>
      </c>
      <c r="AU341" s="200" t="s">
        <v>86</v>
      </c>
      <c r="AV341" s="13" t="s">
        <v>84</v>
      </c>
      <c r="AW341" s="13" t="s">
        <v>37</v>
      </c>
      <c r="AX341" s="13" t="s">
        <v>76</v>
      </c>
      <c r="AY341" s="200" t="s">
        <v>157</v>
      </c>
    </row>
    <row r="342" spans="2:51" s="14" customFormat="1" ht="10">
      <c r="B342" s="201"/>
      <c r="C342" s="202"/>
      <c r="D342" s="192" t="s">
        <v>165</v>
      </c>
      <c r="E342" s="203" t="s">
        <v>19</v>
      </c>
      <c r="F342" s="204" t="s">
        <v>3162</v>
      </c>
      <c r="G342" s="202"/>
      <c r="H342" s="205">
        <v>9.5</v>
      </c>
      <c r="I342" s="206"/>
      <c r="J342" s="202"/>
      <c r="K342" s="202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165</v>
      </c>
      <c r="AU342" s="211" t="s">
        <v>86</v>
      </c>
      <c r="AV342" s="14" t="s">
        <v>86</v>
      </c>
      <c r="AW342" s="14" t="s">
        <v>37</v>
      </c>
      <c r="AX342" s="14" t="s">
        <v>84</v>
      </c>
      <c r="AY342" s="211" t="s">
        <v>157</v>
      </c>
    </row>
    <row r="343" spans="1:65" s="2" customFormat="1" ht="14.4" customHeight="1">
      <c r="A343" s="36"/>
      <c r="B343" s="37"/>
      <c r="C343" s="176" t="s">
        <v>510</v>
      </c>
      <c r="D343" s="176" t="s">
        <v>159</v>
      </c>
      <c r="E343" s="177" t="s">
        <v>3055</v>
      </c>
      <c r="F343" s="178" t="s">
        <v>3056</v>
      </c>
      <c r="G343" s="179" t="s">
        <v>224</v>
      </c>
      <c r="H343" s="180">
        <v>9.5</v>
      </c>
      <c r="I343" s="181"/>
      <c r="J343" s="182">
        <f>ROUND(I343*H343,2)</f>
        <v>0</v>
      </c>
      <c r="K343" s="183"/>
      <c r="L343" s="41"/>
      <c r="M343" s="184" t="s">
        <v>19</v>
      </c>
      <c r="N343" s="185" t="s">
        <v>47</v>
      </c>
      <c r="O343" s="66"/>
      <c r="P343" s="186">
        <f>O343*H343</f>
        <v>0</v>
      </c>
      <c r="Q343" s="186">
        <v>7E-05</v>
      </c>
      <c r="R343" s="186">
        <f>Q343*H343</f>
        <v>0.0006649999999999999</v>
      </c>
      <c r="S343" s="186">
        <v>0</v>
      </c>
      <c r="T343" s="187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8" t="s">
        <v>163</v>
      </c>
      <c r="AT343" s="188" t="s">
        <v>159</v>
      </c>
      <c r="AU343" s="188" t="s">
        <v>86</v>
      </c>
      <c r="AY343" s="19" t="s">
        <v>157</v>
      </c>
      <c r="BE343" s="189">
        <f>IF(N343="základní",J343,0)</f>
        <v>0</v>
      </c>
      <c r="BF343" s="189">
        <f>IF(N343="snížená",J343,0)</f>
        <v>0</v>
      </c>
      <c r="BG343" s="189">
        <f>IF(N343="zákl. přenesená",J343,0)</f>
        <v>0</v>
      </c>
      <c r="BH343" s="189">
        <f>IF(N343="sníž. přenesená",J343,0)</f>
        <v>0</v>
      </c>
      <c r="BI343" s="189">
        <f>IF(N343="nulová",J343,0)</f>
        <v>0</v>
      </c>
      <c r="BJ343" s="19" t="s">
        <v>84</v>
      </c>
      <c r="BK343" s="189">
        <f>ROUND(I343*H343,2)</f>
        <v>0</v>
      </c>
      <c r="BL343" s="19" t="s">
        <v>163</v>
      </c>
      <c r="BM343" s="188" t="s">
        <v>3163</v>
      </c>
    </row>
    <row r="344" spans="1:47" s="2" customFormat="1" ht="10">
      <c r="A344" s="36"/>
      <c r="B344" s="37"/>
      <c r="C344" s="38"/>
      <c r="D344" s="212" t="s">
        <v>178</v>
      </c>
      <c r="E344" s="38"/>
      <c r="F344" s="213" t="s">
        <v>3058</v>
      </c>
      <c r="G344" s="38"/>
      <c r="H344" s="38"/>
      <c r="I344" s="214"/>
      <c r="J344" s="38"/>
      <c r="K344" s="38"/>
      <c r="L344" s="41"/>
      <c r="M344" s="215"/>
      <c r="N344" s="216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178</v>
      </c>
      <c r="AU344" s="19" t="s">
        <v>86</v>
      </c>
    </row>
    <row r="345" spans="2:51" s="13" customFormat="1" ht="10">
      <c r="B345" s="190"/>
      <c r="C345" s="191"/>
      <c r="D345" s="192" t="s">
        <v>165</v>
      </c>
      <c r="E345" s="193" t="s">
        <v>19</v>
      </c>
      <c r="F345" s="194" t="s">
        <v>3083</v>
      </c>
      <c r="G345" s="191"/>
      <c r="H345" s="193" t="s">
        <v>19</v>
      </c>
      <c r="I345" s="195"/>
      <c r="J345" s="191"/>
      <c r="K345" s="191"/>
      <c r="L345" s="196"/>
      <c r="M345" s="197"/>
      <c r="N345" s="198"/>
      <c r="O345" s="198"/>
      <c r="P345" s="198"/>
      <c r="Q345" s="198"/>
      <c r="R345" s="198"/>
      <c r="S345" s="198"/>
      <c r="T345" s="199"/>
      <c r="AT345" s="200" t="s">
        <v>165</v>
      </c>
      <c r="AU345" s="200" t="s">
        <v>86</v>
      </c>
      <c r="AV345" s="13" t="s">
        <v>84</v>
      </c>
      <c r="AW345" s="13" t="s">
        <v>37</v>
      </c>
      <c r="AX345" s="13" t="s">
        <v>76</v>
      </c>
      <c r="AY345" s="200" t="s">
        <v>157</v>
      </c>
    </row>
    <row r="346" spans="2:51" s="13" customFormat="1" ht="10">
      <c r="B346" s="190"/>
      <c r="C346" s="191"/>
      <c r="D346" s="192" t="s">
        <v>165</v>
      </c>
      <c r="E346" s="193" t="s">
        <v>19</v>
      </c>
      <c r="F346" s="194" t="s">
        <v>3084</v>
      </c>
      <c r="G346" s="191"/>
      <c r="H346" s="193" t="s">
        <v>19</v>
      </c>
      <c r="I346" s="195"/>
      <c r="J346" s="191"/>
      <c r="K346" s="191"/>
      <c r="L346" s="196"/>
      <c r="M346" s="197"/>
      <c r="N346" s="198"/>
      <c r="O346" s="198"/>
      <c r="P346" s="198"/>
      <c r="Q346" s="198"/>
      <c r="R346" s="198"/>
      <c r="S346" s="198"/>
      <c r="T346" s="199"/>
      <c r="AT346" s="200" t="s">
        <v>165</v>
      </c>
      <c r="AU346" s="200" t="s">
        <v>86</v>
      </c>
      <c r="AV346" s="13" t="s">
        <v>84</v>
      </c>
      <c r="AW346" s="13" t="s">
        <v>37</v>
      </c>
      <c r="AX346" s="13" t="s">
        <v>76</v>
      </c>
      <c r="AY346" s="200" t="s">
        <v>157</v>
      </c>
    </row>
    <row r="347" spans="2:51" s="13" customFormat="1" ht="10">
      <c r="B347" s="190"/>
      <c r="C347" s="191"/>
      <c r="D347" s="192" t="s">
        <v>165</v>
      </c>
      <c r="E347" s="193" t="s">
        <v>19</v>
      </c>
      <c r="F347" s="194" t="s">
        <v>2904</v>
      </c>
      <c r="G347" s="191"/>
      <c r="H347" s="193" t="s">
        <v>19</v>
      </c>
      <c r="I347" s="195"/>
      <c r="J347" s="191"/>
      <c r="K347" s="191"/>
      <c r="L347" s="196"/>
      <c r="M347" s="197"/>
      <c r="N347" s="198"/>
      <c r="O347" s="198"/>
      <c r="P347" s="198"/>
      <c r="Q347" s="198"/>
      <c r="R347" s="198"/>
      <c r="S347" s="198"/>
      <c r="T347" s="199"/>
      <c r="AT347" s="200" t="s">
        <v>165</v>
      </c>
      <c r="AU347" s="200" t="s">
        <v>86</v>
      </c>
      <c r="AV347" s="13" t="s">
        <v>84</v>
      </c>
      <c r="AW347" s="13" t="s">
        <v>37</v>
      </c>
      <c r="AX347" s="13" t="s">
        <v>76</v>
      </c>
      <c r="AY347" s="200" t="s">
        <v>157</v>
      </c>
    </row>
    <row r="348" spans="2:51" s="13" customFormat="1" ht="10">
      <c r="B348" s="190"/>
      <c r="C348" s="191"/>
      <c r="D348" s="192" t="s">
        <v>165</v>
      </c>
      <c r="E348" s="193" t="s">
        <v>19</v>
      </c>
      <c r="F348" s="194" t="s">
        <v>3085</v>
      </c>
      <c r="G348" s="191"/>
      <c r="H348" s="193" t="s">
        <v>19</v>
      </c>
      <c r="I348" s="195"/>
      <c r="J348" s="191"/>
      <c r="K348" s="191"/>
      <c r="L348" s="196"/>
      <c r="M348" s="197"/>
      <c r="N348" s="198"/>
      <c r="O348" s="198"/>
      <c r="P348" s="198"/>
      <c r="Q348" s="198"/>
      <c r="R348" s="198"/>
      <c r="S348" s="198"/>
      <c r="T348" s="199"/>
      <c r="AT348" s="200" t="s">
        <v>165</v>
      </c>
      <c r="AU348" s="200" t="s">
        <v>86</v>
      </c>
      <c r="AV348" s="13" t="s">
        <v>84</v>
      </c>
      <c r="AW348" s="13" t="s">
        <v>37</v>
      </c>
      <c r="AX348" s="13" t="s">
        <v>76</v>
      </c>
      <c r="AY348" s="200" t="s">
        <v>157</v>
      </c>
    </row>
    <row r="349" spans="2:51" s="14" customFormat="1" ht="10">
      <c r="B349" s="201"/>
      <c r="C349" s="202"/>
      <c r="D349" s="192" t="s">
        <v>165</v>
      </c>
      <c r="E349" s="203" t="s">
        <v>19</v>
      </c>
      <c r="F349" s="204" t="s">
        <v>3162</v>
      </c>
      <c r="G349" s="202"/>
      <c r="H349" s="205">
        <v>9.5</v>
      </c>
      <c r="I349" s="206"/>
      <c r="J349" s="202"/>
      <c r="K349" s="202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165</v>
      </c>
      <c r="AU349" s="211" t="s">
        <v>86</v>
      </c>
      <c r="AV349" s="14" t="s">
        <v>86</v>
      </c>
      <c r="AW349" s="14" t="s">
        <v>37</v>
      </c>
      <c r="AX349" s="14" t="s">
        <v>84</v>
      </c>
      <c r="AY349" s="211" t="s">
        <v>157</v>
      </c>
    </row>
    <row r="350" spans="2:63" s="12" customFormat="1" ht="22.75" customHeight="1">
      <c r="B350" s="160"/>
      <c r="C350" s="161"/>
      <c r="D350" s="162" t="s">
        <v>75</v>
      </c>
      <c r="E350" s="174" t="s">
        <v>221</v>
      </c>
      <c r="F350" s="174" t="s">
        <v>1106</v>
      </c>
      <c r="G350" s="161"/>
      <c r="H350" s="161"/>
      <c r="I350" s="164"/>
      <c r="J350" s="175">
        <f>BK350</f>
        <v>0</v>
      </c>
      <c r="K350" s="161"/>
      <c r="L350" s="166"/>
      <c r="M350" s="167"/>
      <c r="N350" s="168"/>
      <c r="O350" s="168"/>
      <c r="P350" s="169">
        <f>SUM(P351:P359)</f>
        <v>0</v>
      </c>
      <c r="Q350" s="168"/>
      <c r="R350" s="169">
        <f>SUM(R351:R359)</f>
        <v>0</v>
      </c>
      <c r="S350" s="168"/>
      <c r="T350" s="170">
        <f>SUM(T351:T359)</f>
        <v>0</v>
      </c>
      <c r="AR350" s="171" t="s">
        <v>84</v>
      </c>
      <c r="AT350" s="172" t="s">
        <v>75</v>
      </c>
      <c r="AU350" s="172" t="s">
        <v>84</v>
      </c>
      <c r="AY350" s="171" t="s">
        <v>157</v>
      </c>
      <c r="BK350" s="173">
        <f>SUM(BK351:BK359)</f>
        <v>0</v>
      </c>
    </row>
    <row r="351" spans="1:65" s="2" customFormat="1" ht="14.4" customHeight="1">
      <c r="A351" s="36"/>
      <c r="B351" s="37"/>
      <c r="C351" s="176" t="s">
        <v>516</v>
      </c>
      <c r="D351" s="176" t="s">
        <v>159</v>
      </c>
      <c r="E351" s="177" t="s">
        <v>3059</v>
      </c>
      <c r="F351" s="178" t="s">
        <v>3060</v>
      </c>
      <c r="G351" s="179" t="s">
        <v>224</v>
      </c>
      <c r="H351" s="180">
        <v>26.8</v>
      </c>
      <c r="I351" s="181"/>
      <c r="J351" s="182">
        <f>ROUND(I351*H351,2)</f>
        <v>0</v>
      </c>
      <c r="K351" s="183"/>
      <c r="L351" s="41"/>
      <c r="M351" s="184" t="s">
        <v>19</v>
      </c>
      <c r="N351" s="185" t="s">
        <v>47</v>
      </c>
      <c r="O351" s="66"/>
      <c r="P351" s="186">
        <f>O351*H351</f>
        <v>0</v>
      </c>
      <c r="Q351" s="186">
        <v>0</v>
      </c>
      <c r="R351" s="186">
        <f>Q351*H351</f>
        <v>0</v>
      </c>
      <c r="S351" s="186">
        <v>0</v>
      </c>
      <c r="T351" s="187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8" t="s">
        <v>163</v>
      </c>
      <c r="AT351" s="188" t="s">
        <v>159</v>
      </c>
      <c r="AU351" s="188" t="s">
        <v>86</v>
      </c>
      <c r="AY351" s="19" t="s">
        <v>157</v>
      </c>
      <c r="BE351" s="189">
        <f>IF(N351="základní",J351,0)</f>
        <v>0</v>
      </c>
      <c r="BF351" s="189">
        <f>IF(N351="snížená",J351,0)</f>
        <v>0</v>
      </c>
      <c r="BG351" s="189">
        <f>IF(N351="zákl. přenesená",J351,0)</f>
        <v>0</v>
      </c>
      <c r="BH351" s="189">
        <f>IF(N351="sníž. přenesená",J351,0)</f>
        <v>0</v>
      </c>
      <c r="BI351" s="189">
        <f>IF(N351="nulová",J351,0)</f>
        <v>0</v>
      </c>
      <c r="BJ351" s="19" t="s">
        <v>84</v>
      </c>
      <c r="BK351" s="189">
        <f>ROUND(I351*H351,2)</f>
        <v>0</v>
      </c>
      <c r="BL351" s="19" t="s">
        <v>163</v>
      </c>
      <c r="BM351" s="188" t="s">
        <v>3164</v>
      </c>
    </row>
    <row r="352" spans="2:51" s="13" customFormat="1" ht="10">
      <c r="B352" s="190"/>
      <c r="C352" s="191"/>
      <c r="D352" s="192" t="s">
        <v>165</v>
      </c>
      <c r="E352" s="193" t="s">
        <v>19</v>
      </c>
      <c r="F352" s="194" t="s">
        <v>3083</v>
      </c>
      <c r="G352" s="191"/>
      <c r="H352" s="193" t="s">
        <v>19</v>
      </c>
      <c r="I352" s="195"/>
      <c r="J352" s="191"/>
      <c r="K352" s="191"/>
      <c r="L352" s="196"/>
      <c r="M352" s="197"/>
      <c r="N352" s="198"/>
      <c r="O352" s="198"/>
      <c r="P352" s="198"/>
      <c r="Q352" s="198"/>
      <c r="R352" s="198"/>
      <c r="S352" s="198"/>
      <c r="T352" s="199"/>
      <c r="AT352" s="200" t="s">
        <v>165</v>
      </c>
      <c r="AU352" s="200" t="s">
        <v>86</v>
      </c>
      <c r="AV352" s="13" t="s">
        <v>84</v>
      </c>
      <c r="AW352" s="13" t="s">
        <v>37</v>
      </c>
      <c r="AX352" s="13" t="s">
        <v>76</v>
      </c>
      <c r="AY352" s="200" t="s">
        <v>157</v>
      </c>
    </row>
    <row r="353" spans="2:51" s="13" customFormat="1" ht="10">
      <c r="B353" s="190"/>
      <c r="C353" s="191"/>
      <c r="D353" s="192" t="s">
        <v>165</v>
      </c>
      <c r="E353" s="193" t="s">
        <v>19</v>
      </c>
      <c r="F353" s="194" t="s">
        <v>3084</v>
      </c>
      <c r="G353" s="191"/>
      <c r="H353" s="193" t="s">
        <v>19</v>
      </c>
      <c r="I353" s="195"/>
      <c r="J353" s="191"/>
      <c r="K353" s="191"/>
      <c r="L353" s="196"/>
      <c r="M353" s="197"/>
      <c r="N353" s="198"/>
      <c r="O353" s="198"/>
      <c r="P353" s="198"/>
      <c r="Q353" s="198"/>
      <c r="R353" s="198"/>
      <c r="S353" s="198"/>
      <c r="T353" s="199"/>
      <c r="AT353" s="200" t="s">
        <v>165</v>
      </c>
      <c r="AU353" s="200" t="s">
        <v>86</v>
      </c>
      <c r="AV353" s="13" t="s">
        <v>84</v>
      </c>
      <c r="AW353" s="13" t="s">
        <v>37</v>
      </c>
      <c r="AX353" s="13" t="s">
        <v>76</v>
      </c>
      <c r="AY353" s="200" t="s">
        <v>157</v>
      </c>
    </row>
    <row r="354" spans="2:51" s="13" customFormat="1" ht="10">
      <c r="B354" s="190"/>
      <c r="C354" s="191"/>
      <c r="D354" s="192" t="s">
        <v>165</v>
      </c>
      <c r="E354" s="193" t="s">
        <v>19</v>
      </c>
      <c r="F354" s="194" t="s">
        <v>2904</v>
      </c>
      <c r="G354" s="191"/>
      <c r="H354" s="193" t="s">
        <v>19</v>
      </c>
      <c r="I354" s="195"/>
      <c r="J354" s="191"/>
      <c r="K354" s="191"/>
      <c r="L354" s="196"/>
      <c r="M354" s="197"/>
      <c r="N354" s="198"/>
      <c r="O354" s="198"/>
      <c r="P354" s="198"/>
      <c r="Q354" s="198"/>
      <c r="R354" s="198"/>
      <c r="S354" s="198"/>
      <c r="T354" s="199"/>
      <c r="AT354" s="200" t="s">
        <v>165</v>
      </c>
      <c r="AU354" s="200" t="s">
        <v>86</v>
      </c>
      <c r="AV354" s="13" t="s">
        <v>84</v>
      </c>
      <c r="AW354" s="13" t="s">
        <v>37</v>
      </c>
      <c r="AX354" s="13" t="s">
        <v>76</v>
      </c>
      <c r="AY354" s="200" t="s">
        <v>157</v>
      </c>
    </row>
    <row r="355" spans="2:51" s="13" customFormat="1" ht="10">
      <c r="B355" s="190"/>
      <c r="C355" s="191"/>
      <c r="D355" s="192" t="s">
        <v>165</v>
      </c>
      <c r="E355" s="193" t="s">
        <v>19</v>
      </c>
      <c r="F355" s="194" t="s">
        <v>3085</v>
      </c>
      <c r="G355" s="191"/>
      <c r="H355" s="193" t="s">
        <v>19</v>
      </c>
      <c r="I355" s="195"/>
      <c r="J355" s="191"/>
      <c r="K355" s="191"/>
      <c r="L355" s="196"/>
      <c r="M355" s="197"/>
      <c r="N355" s="198"/>
      <c r="O355" s="198"/>
      <c r="P355" s="198"/>
      <c r="Q355" s="198"/>
      <c r="R355" s="198"/>
      <c r="S355" s="198"/>
      <c r="T355" s="199"/>
      <c r="AT355" s="200" t="s">
        <v>165</v>
      </c>
      <c r="AU355" s="200" t="s">
        <v>86</v>
      </c>
      <c r="AV355" s="13" t="s">
        <v>84</v>
      </c>
      <c r="AW355" s="13" t="s">
        <v>37</v>
      </c>
      <c r="AX355" s="13" t="s">
        <v>76</v>
      </c>
      <c r="AY355" s="200" t="s">
        <v>157</v>
      </c>
    </row>
    <row r="356" spans="2:51" s="13" customFormat="1" ht="10">
      <c r="B356" s="190"/>
      <c r="C356" s="191"/>
      <c r="D356" s="192" t="s">
        <v>165</v>
      </c>
      <c r="E356" s="193" t="s">
        <v>19</v>
      </c>
      <c r="F356" s="194" t="s">
        <v>3062</v>
      </c>
      <c r="G356" s="191"/>
      <c r="H356" s="193" t="s">
        <v>19</v>
      </c>
      <c r="I356" s="195"/>
      <c r="J356" s="191"/>
      <c r="K356" s="191"/>
      <c r="L356" s="196"/>
      <c r="M356" s="197"/>
      <c r="N356" s="198"/>
      <c r="O356" s="198"/>
      <c r="P356" s="198"/>
      <c r="Q356" s="198"/>
      <c r="R356" s="198"/>
      <c r="S356" s="198"/>
      <c r="T356" s="199"/>
      <c r="AT356" s="200" t="s">
        <v>165</v>
      </c>
      <c r="AU356" s="200" t="s">
        <v>86</v>
      </c>
      <c r="AV356" s="13" t="s">
        <v>84</v>
      </c>
      <c r="AW356" s="13" t="s">
        <v>37</v>
      </c>
      <c r="AX356" s="13" t="s">
        <v>76</v>
      </c>
      <c r="AY356" s="200" t="s">
        <v>157</v>
      </c>
    </row>
    <row r="357" spans="2:51" s="14" customFormat="1" ht="10">
      <c r="B357" s="201"/>
      <c r="C357" s="202"/>
      <c r="D357" s="192" t="s">
        <v>165</v>
      </c>
      <c r="E357" s="203" t="s">
        <v>19</v>
      </c>
      <c r="F357" s="204" t="s">
        <v>3165</v>
      </c>
      <c r="G357" s="202"/>
      <c r="H357" s="205">
        <v>18</v>
      </c>
      <c r="I357" s="206"/>
      <c r="J357" s="202"/>
      <c r="K357" s="202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165</v>
      </c>
      <c r="AU357" s="211" t="s">
        <v>86</v>
      </c>
      <c r="AV357" s="14" t="s">
        <v>86</v>
      </c>
      <c r="AW357" s="14" t="s">
        <v>37</v>
      </c>
      <c r="AX357" s="14" t="s">
        <v>76</v>
      </c>
      <c r="AY357" s="211" t="s">
        <v>157</v>
      </c>
    </row>
    <row r="358" spans="2:51" s="14" customFormat="1" ht="10">
      <c r="B358" s="201"/>
      <c r="C358" s="202"/>
      <c r="D358" s="192" t="s">
        <v>165</v>
      </c>
      <c r="E358" s="203" t="s">
        <v>19</v>
      </c>
      <c r="F358" s="204" t="s">
        <v>3166</v>
      </c>
      <c r="G358" s="202"/>
      <c r="H358" s="205">
        <v>8.8</v>
      </c>
      <c r="I358" s="206"/>
      <c r="J358" s="202"/>
      <c r="K358" s="202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165</v>
      </c>
      <c r="AU358" s="211" t="s">
        <v>86</v>
      </c>
      <c r="AV358" s="14" t="s">
        <v>86</v>
      </c>
      <c r="AW358" s="14" t="s">
        <v>37</v>
      </c>
      <c r="AX358" s="14" t="s">
        <v>76</v>
      </c>
      <c r="AY358" s="211" t="s">
        <v>157</v>
      </c>
    </row>
    <row r="359" spans="2:51" s="15" customFormat="1" ht="10">
      <c r="B359" s="217"/>
      <c r="C359" s="218"/>
      <c r="D359" s="192" t="s">
        <v>165</v>
      </c>
      <c r="E359" s="219" t="s">
        <v>19</v>
      </c>
      <c r="F359" s="220" t="s">
        <v>183</v>
      </c>
      <c r="G359" s="218"/>
      <c r="H359" s="221">
        <v>26.8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165</v>
      </c>
      <c r="AU359" s="227" t="s">
        <v>86</v>
      </c>
      <c r="AV359" s="15" t="s">
        <v>163</v>
      </c>
      <c r="AW359" s="15" t="s">
        <v>37</v>
      </c>
      <c r="AX359" s="15" t="s">
        <v>84</v>
      </c>
      <c r="AY359" s="227" t="s">
        <v>157</v>
      </c>
    </row>
    <row r="360" spans="2:63" s="12" customFormat="1" ht="22.75" customHeight="1">
      <c r="B360" s="160"/>
      <c r="C360" s="161"/>
      <c r="D360" s="162" t="s">
        <v>75</v>
      </c>
      <c r="E360" s="174" t="s">
        <v>1575</v>
      </c>
      <c r="F360" s="174" t="s">
        <v>1576</v>
      </c>
      <c r="G360" s="161"/>
      <c r="H360" s="161"/>
      <c r="I360" s="164"/>
      <c r="J360" s="175">
        <f>BK360</f>
        <v>0</v>
      </c>
      <c r="K360" s="161"/>
      <c r="L360" s="166"/>
      <c r="M360" s="167"/>
      <c r="N360" s="168"/>
      <c r="O360" s="168"/>
      <c r="P360" s="169">
        <f>SUM(P361:P389)</f>
        <v>0</v>
      </c>
      <c r="Q360" s="168"/>
      <c r="R360" s="169">
        <f>SUM(R361:R389)</f>
        <v>0</v>
      </c>
      <c r="S360" s="168"/>
      <c r="T360" s="170">
        <f>SUM(T361:T389)</f>
        <v>0</v>
      </c>
      <c r="AR360" s="171" t="s">
        <v>84</v>
      </c>
      <c r="AT360" s="172" t="s">
        <v>75</v>
      </c>
      <c r="AU360" s="172" t="s">
        <v>84</v>
      </c>
      <c r="AY360" s="171" t="s">
        <v>157</v>
      </c>
      <c r="BK360" s="173">
        <f>SUM(BK361:BK389)</f>
        <v>0</v>
      </c>
    </row>
    <row r="361" spans="1:65" s="2" customFormat="1" ht="19.75" customHeight="1">
      <c r="A361" s="36"/>
      <c r="B361" s="37"/>
      <c r="C361" s="176" t="s">
        <v>528</v>
      </c>
      <c r="D361" s="176" t="s">
        <v>159</v>
      </c>
      <c r="E361" s="177" t="s">
        <v>3064</v>
      </c>
      <c r="F361" s="178" t="s">
        <v>3065</v>
      </c>
      <c r="G361" s="179" t="s">
        <v>483</v>
      </c>
      <c r="H361" s="180">
        <v>13.425</v>
      </c>
      <c r="I361" s="181"/>
      <c r="J361" s="182">
        <f>ROUND(I361*H361,2)</f>
        <v>0</v>
      </c>
      <c r="K361" s="183"/>
      <c r="L361" s="41"/>
      <c r="M361" s="184" t="s">
        <v>19</v>
      </c>
      <c r="N361" s="185" t="s">
        <v>47</v>
      </c>
      <c r="O361" s="66"/>
      <c r="P361" s="186">
        <f>O361*H361</f>
        <v>0</v>
      </c>
      <c r="Q361" s="186">
        <v>0</v>
      </c>
      <c r="R361" s="186">
        <f>Q361*H361</f>
        <v>0</v>
      </c>
      <c r="S361" s="186">
        <v>0</v>
      </c>
      <c r="T361" s="187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8" t="s">
        <v>163</v>
      </c>
      <c r="AT361" s="188" t="s">
        <v>159</v>
      </c>
      <c r="AU361" s="188" t="s">
        <v>86</v>
      </c>
      <c r="AY361" s="19" t="s">
        <v>157</v>
      </c>
      <c r="BE361" s="189">
        <f>IF(N361="základní",J361,0)</f>
        <v>0</v>
      </c>
      <c r="BF361" s="189">
        <f>IF(N361="snížená",J361,0)</f>
        <v>0</v>
      </c>
      <c r="BG361" s="189">
        <f>IF(N361="zákl. přenesená",J361,0)</f>
        <v>0</v>
      </c>
      <c r="BH361" s="189">
        <f>IF(N361="sníž. přenesená",J361,0)</f>
        <v>0</v>
      </c>
      <c r="BI361" s="189">
        <f>IF(N361="nulová",J361,0)</f>
        <v>0</v>
      </c>
      <c r="BJ361" s="19" t="s">
        <v>84</v>
      </c>
      <c r="BK361" s="189">
        <f>ROUND(I361*H361,2)</f>
        <v>0</v>
      </c>
      <c r="BL361" s="19" t="s">
        <v>163</v>
      </c>
      <c r="BM361" s="188" t="s">
        <v>3167</v>
      </c>
    </row>
    <row r="362" spans="2:51" s="13" customFormat="1" ht="10">
      <c r="B362" s="190"/>
      <c r="C362" s="191"/>
      <c r="D362" s="192" t="s">
        <v>165</v>
      </c>
      <c r="E362" s="193" t="s">
        <v>19</v>
      </c>
      <c r="F362" s="194" t="s">
        <v>3083</v>
      </c>
      <c r="G362" s="191"/>
      <c r="H362" s="193" t="s">
        <v>19</v>
      </c>
      <c r="I362" s="195"/>
      <c r="J362" s="191"/>
      <c r="K362" s="191"/>
      <c r="L362" s="196"/>
      <c r="M362" s="197"/>
      <c r="N362" s="198"/>
      <c r="O362" s="198"/>
      <c r="P362" s="198"/>
      <c r="Q362" s="198"/>
      <c r="R362" s="198"/>
      <c r="S362" s="198"/>
      <c r="T362" s="199"/>
      <c r="AT362" s="200" t="s">
        <v>165</v>
      </c>
      <c r="AU362" s="200" t="s">
        <v>86</v>
      </c>
      <c r="AV362" s="13" t="s">
        <v>84</v>
      </c>
      <c r="AW362" s="13" t="s">
        <v>37</v>
      </c>
      <c r="AX362" s="13" t="s">
        <v>76</v>
      </c>
      <c r="AY362" s="200" t="s">
        <v>157</v>
      </c>
    </row>
    <row r="363" spans="2:51" s="13" customFormat="1" ht="10">
      <c r="B363" s="190"/>
      <c r="C363" s="191"/>
      <c r="D363" s="192" t="s">
        <v>165</v>
      </c>
      <c r="E363" s="193" t="s">
        <v>19</v>
      </c>
      <c r="F363" s="194" t="s">
        <v>3084</v>
      </c>
      <c r="G363" s="191"/>
      <c r="H363" s="193" t="s">
        <v>19</v>
      </c>
      <c r="I363" s="195"/>
      <c r="J363" s="191"/>
      <c r="K363" s="191"/>
      <c r="L363" s="196"/>
      <c r="M363" s="197"/>
      <c r="N363" s="198"/>
      <c r="O363" s="198"/>
      <c r="P363" s="198"/>
      <c r="Q363" s="198"/>
      <c r="R363" s="198"/>
      <c r="S363" s="198"/>
      <c r="T363" s="199"/>
      <c r="AT363" s="200" t="s">
        <v>165</v>
      </c>
      <c r="AU363" s="200" t="s">
        <v>86</v>
      </c>
      <c r="AV363" s="13" t="s">
        <v>84</v>
      </c>
      <c r="AW363" s="13" t="s">
        <v>37</v>
      </c>
      <c r="AX363" s="13" t="s">
        <v>76</v>
      </c>
      <c r="AY363" s="200" t="s">
        <v>157</v>
      </c>
    </row>
    <row r="364" spans="2:51" s="13" customFormat="1" ht="10">
      <c r="B364" s="190"/>
      <c r="C364" s="191"/>
      <c r="D364" s="192" t="s">
        <v>165</v>
      </c>
      <c r="E364" s="193" t="s">
        <v>19</v>
      </c>
      <c r="F364" s="194" t="s">
        <v>2904</v>
      </c>
      <c r="G364" s="191"/>
      <c r="H364" s="193" t="s">
        <v>19</v>
      </c>
      <c r="I364" s="195"/>
      <c r="J364" s="191"/>
      <c r="K364" s="191"/>
      <c r="L364" s="196"/>
      <c r="M364" s="197"/>
      <c r="N364" s="198"/>
      <c r="O364" s="198"/>
      <c r="P364" s="198"/>
      <c r="Q364" s="198"/>
      <c r="R364" s="198"/>
      <c r="S364" s="198"/>
      <c r="T364" s="199"/>
      <c r="AT364" s="200" t="s">
        <v>165</v>
      </c>
      <c r="AU364" s="200" t="s">
        <v>86</v>
      </c>
      <c r="AV364" s="13" t="s">
        <v>84</v>
      </c>
      <c r="AW364" s="13" t="s">
        <v>37</v>
      </c>
      <c r="AX364" s="13" t="s">
        <v>76</v>
      </c>
      <c r="AY364" s="200" t="s">
        <v>157</v>
      </c>
    </row>
    <row r="365" spans="2:51" s="13" customFormat="1" ht="10">
      <c r="B365" s="190"/>
      <c r="C365" s="191"/>
      <c r="D365" s="192" t="s">
        <v>165</v>
      </c>
      <c r="E365" s="193" t="s">
        <v>19</v>
      </c>
      <c r="F365" s="194" t="s">
        <v>3085</v>
      </c>
      <c r="G365" s="191"/>
      <c r="H365" s="193" t="s">
        <v>19</v>
      </c>
      <c r="I365" s="195"/>
      <c r="J365" s="191"/>
      <c r="K365" s="191"/>
      <c r="L365" s="196"/>
      <c r="M365" s="197"/>
      <c r="N365" s="198"/>
      <c r="O365" s="198"/>
      <c r="P365" s="198"/>
      <c r="Q365" s="198"/>
      <c r="R365" s="198"/>
      <c r="S365" s="198"/>
      <c r="T365" s="199"/>
      <c r="AT365" s="200" t="s">
        <v>165</v>
      </c>
      <c r="AU365" s="200" t="s">
        <v>86</v>
      </c>
      <c r="AV365" s="13" t="s">
        <v>84</v>
      </c>
      <c r="AW365" s="13" t="s">
        <v>37</v>
      </c>
      <c r="AX365" s="13" t="s">
        <v>76</v>
      </c>
      <c r="AY365" s="200" t="s">
        <v>157</v>
      </c>
    </row>
    <row r="366" spans="2:51" s="13" customFormat="1" ht="10">
      <c r="B366" s="190"/>
      <c r="C366" s="191"/>
      <c r="D366" s="192" t="s">
        <v>165</v>
      </c>
      <c r="E366" s="193" t="s">
        <v>19</v>
      </c>
      <c r="F366" s="194" t="s">
        <v>3069</v>
      </c>
      <c r="G366" s="191"/>
      <c r="H366" s="193" t="s">
        <v>19</v>
      </c>
      <c r="I366" s="195"/>
      <c r="J366" s="191"/>
      <c r="K366" s="191"/>
      <c r="L366" s="196"/>
      <c r="M366" s="197"/>
      <c r="N366" s="198"/>
      <c r="O366" s="198"/>
      <c r="P366" s="198"/>
      <c r="Q366" s="198"/>
      <c r="R366" s="198"/>
      <c r="S366" s="198"/>
      <c r="T366" s="199"/>
      <c r="AT366" s="200" t="s">
        <v>165</v>
      </c>
      <c r="AU366" s="200" t="s">
        <v>86</v>
      </c>
      <c r="AV366" s="13" t="s">
        <v>84</v>
      </c>
      <c r="AW366" s="13" t="s">
        <v>37</v>
      </c>
      <c r="AX366" s="13" t="s">
        <v>76</v>
      </c>
      <c r="AY366" s="200" t="s">
        <v>157</v>
      </c>
    </row>
    <row r="367" spans="2:51" s="14" customFormat="1" ht="10">
      <c r="B367" s="201"/>
      <c r="C367" s="202"/>
      <c r="D367" s="192" t="s">
        <v>165</v>
      </c>
      <c r="E367" s="203" t="s">
        <v>19</v>
      </c>
      <c r="F367" s="204" t="s">
        <v>3168</v>
      </c>
      <c r="G367" s="202"/>
      <c r="H367" s="205">
        <v>10.38</v>
      </c>
      <c r="I367" s="206"/>
      <c r="J367" s="202"/>
      <c r="K367" s="202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165</v>
      </c>
      <c r="AU367" s="211" t="s">
        <v>86</v>
      </c>
      <c r="AV367" s="14" t="s">
        <v>86</v>
      </c>
      <c r="AW367" s="14" t="s">
        <v>37</v>
      </c>
      <c r="AX367" s="14" t="s">
        <v>76</v>
      </c>
      <c r="AY367" s="211" t="s">
        <v>157</v>
      </c>
    </row>
    <row r="368" spans="2:51" s="14" customFormat="1" ht="10">
      <c r="B368" s="201"/>
      <c r="C368" s="202"/>
      <c r="D368" s="192" t="s">
        <v>165</v>
      </c>
      <c r="E368" s="203" t="s">
        <v>19</v>
      </c>
      <c r="F368" s="204" t="s">
        <v>3169</v>
      </c>
      <c r="G368" s="202"/>
      <c r="H368" s="205">
        <v>3.045</v>
      </c>
      <c r="I368" s="206"/>
      <c r="J368" s="202"/>
      <c r="K368" s="202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165</v>
      </c>
      <c r="AU368" s="211" t="s">
        <v>86</v>
      </c>
      <c r="AV368" s="14" t="s">
        <v>86</v>
      </c>
      <c r="AW368" s="14" t="s">
        <v>37</v>
      </c>
      <c r="AX368" s="14" t="s">
        <v>76</v>
      </c>
      <c r="AY368" s="211" t="s">
        <v>157</v>
      </c>
    </row>
    <row r="369" spans="2:51" s="15" customFormat="1" ht="10">
      <c r="B369" s="217"/>
      <c r="C369" s="218"/>
      <c r="D369" s="192" t="s">
        <v>165</v>
      </c>
      <c r="E369" s="219" t="s">
        <v>19</v>
      </c>
      <c r="F369" s="220" t="s">
        <v>183</v>
      </c>
      <c r="G369" s="218"/>
      <c r="H369" s="221">
        <v>13.425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165</v>
      </c>
      <c r="AU369" s="227" t="s">
        <v>86</v>
      </c>
      <c r="AV369" s="15" t="s">
        <v>163</v>
      </c>
      <c r="AW369" s="15" t="s">
        <v>37</v>
      </c>
      <c r="AX369" s="15" t="s">
        <v>84</v>
      </c>
      <c r="AY369" s="227" t="s">
        <v>157</v>
      </c>
    </row>
    <row r="370" spans="1:65" s="2" customFormat="1" ht="22.25" customHeight="1">
      <c r="A370" s="36"/>
      <c r="B370" s="37"/>
      <c r="C370" s="176" t="s">
        <v>534</v>
      </c>
      <c r="D370" s="176" t="s">
        <v>159</v>
      </c>
      <c r="E370" s="177" t="s">
        <v>3071</v>
      </c>
      <c r="F370" s="178" t="s">
        <v>3072</v>
      </c>
      <c r="G370" s="179" t="s">
        <v>483</v>
      </c>
      <c r="H370" s="180">
        <v>161.1</v>
      </c>
      <c r="I370" s="181"/>
      <c r="J370" s="182">
        <f>ROUND(I370*H370,2)</f>
        <v>0</v>
      </c>
      <c r="K370" s="183"/>
      <c r="L370" s="41"/>
      <c r="M370" s="184" t="s">
        <v>19</v>
      </c>
      <c r="N370" s="185" t="s">
        <v>47</v>
      </c>
      <c r="O370" s="66"/>
      <c r="P370" s="186">
        <f>O370*H370</f>
        <v>0</v>
      </c>
      <c r="Q370" s="186">
        <v>0</v>
      </c>
      <c r="R370" s="186">
        <f>Q370*H370</f>
        <v>0</v>
      </c>
      <c r="S370" s="186">
        <v>0</v>
      </c>
      <c r="T370" s="187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8" t="s">
        <v>163</v>
      </c>
      <c r="AT370" s="188" t="s">
        <v>159</v>
      </c>
      <c r="AU370" s="188" t="s">
        <v>86</v>
      </c>
      <c r="AY370" s="19" t="s">
        <v>157</v>
      </c>
      <c r="BE370" s="189">
        <f>IF(N370="základní",J370,0)</f>
        <v>0</v>
      </c>
      <c r="BF370" s="189">
        <f>IF(N370="snížená",J370,0)</f>
        <v>0</v>
      </c>
      <c r="BG370" s="189">
        <f>IF(N370="zákl. přenesená",J370,0)</f>
        <v>0</v>
      </c>
      <c r="BH370" s="189">
        <f>IF(N370="sníž. přenesená",J370,0)</f>
        <v>0</v>
      </c>
      <c r="BI370" s="189">
        <f>IF(N370="nulová",J370,0)</f>
        <v>0</v>
      </c>
      <c r="BJ370" s="19" t="s">
        <v>84</v>
      </c>
      <c r="BK370" s="189">
        <f>ROUND(I370*H370,2)</f>
        <v>0</v>
      </c>
      <c r="BL370" s="19" t="s">
        <v>163</v>
      </c>
      <c r="BM370" s="188" t="s">
        <v>3170</v>
      </c>
    </row>
    <row r="371" spans="2:51" s="13" customFormat="1" ht="10">
      <c r="B371" s="190"/>
      <c r="C371" s="191"/>
      <c r="D371" s="192" t="s">
        <v>165</v>
      </c>
      <c r="E371" s="193" t="s">
        <v>19</v>
      </c>
      <c r="F371" s="194" t="s">
        <v>3083</v>
      </c>
      <c r="G371" s="191"/>
      <c r="H371" s="193" t="s">
        <v>19</v>
      </c>
      <c r="I371" s="195"/>
      <c r="J371" s="191"/>
      <c r="K371" s="191"/>
      <c r="L371" s="196"/>
      <c r="M371" s="197"/>
      <c r="N371" s="198"/>
      <c r="O371" s="198"/>
      <c r="P371" s="198"/>
      <c r="Q371" s="198"/>
      <c r="R371" s="198"/>
      <c r="S371" s="198"/>
      <c r="T371" s="199"/>
      <c r="AT371" s="200" t="s">
        <v>165</v>
      </c>
      <c r="AU371" s="200" t="s">
        <v>86</v>
      </c>
      <c r="AV371" s="13" t="s">
        <v>84</v>
      </c>
      <c r="AW371" s="13" t="s">
        <v>37</v>
      </c>
      <c r="AX371" s="13" t="s">
        <v>76</v>
      </c>
      <c r="AY371" s="200" t="s">
        <v>157</v>
      </c>
    </row>
    <row r="372" spans="2:51" s="13" customFormat="1" ht="10">
      <c r="B372" s="190"/>
      <c r="C372" s="191"/>
      <c r="D372" s="192" t="s">
        <v>165</v>
      </c>
      <c r="E372" s="193" t="s">
        <v>19</v>
      </c>
      <c r="F372" s="194" t="s">
        <v>3171</v>
      </c>
      <c r="G372" s="191"/>
      <c r="H372" s="193" t="s">
        <v>19</v>
      </c>
      <c r="I372" s="195"/>
      <c r="J372" s="191"/>
      <c r="K372" s="191"/>
      <c r="L372" s="196"/>
      <c r="M372" s="197"/>
      <c r="N372" s="198"/>
      <c r="O372" s="198"/>
      <c r="P372" s="198"/>
      <c r="Q372" s="198"/>
      <c r="R372" s="198"/>
      <c r="S372" s="198"/>
      <c r="T372" s="199"/>
      <c r="AT372" s="200" t="s">
        <v>165</v>
      </c>
      <c r="AU372" s="200" t="s">
        <v>86</v>
      </c>
      <c r="AV372" s="13" t="s">
        <v>84</v>
      </c>
      <c r="AW372" s="13" t="s">
        <v>37</v>
      </c>
      <c r="AX372" s="13" t="s">
        <v>76</v>
      </c>
      <c r="AY372" s="200" t="s">
        <v>157</v>
      </c>
    </row>
    <row r="373" spans="2:51" s="13" customFormat="1" ht="10">
      <c r="B373" s="190"/>
      <c r="C373" s="191"/>
      <c r="D373" s="192" t="s">
        <v>165</v>
      </c>
      <c r="E373" s="193" t="s">
        <v>19</v>
      </c>
      <c r="F373" s="194" t="s">
        <v>3084</v>
      </c>
      <c r="G373" s="191"/>
      <c r="H373" s="193" t="s">
        <v>19</v>
      </c>
      <c r="I373" s="195"/>
      <c r="J373" s="191"/>
      <c r="K373" s="191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165</v>
      </c>
      <c r="AU373" s="200" t="s">
        <v>86</v>
      </c>
      <c r="AV373" s="13" t="s">
        <v>84</v>
      </c>
      <c r="AW373" s="13" t="s">
        <v>37</v>
      </c>
      <c r="AX373" s="13" t="s">
        <v>76</v>
      </c>
      <c r="AY373" s="200" t="s">
        <v>157</v>
      </c>
    </row>
    <row r="374" spans="2:51" s="13" customFormat="1" ht="10">
      <c r="B374" s="190"/>
      <c r="C374" s="191"/>
      <c r="D374" s="192" t="s">
        <v>165</v>
      </c>
      <c r="E374" s="193" t="s">
        <v>19</v>
      </c>
      <c r="F374" s="194" t="s">
        <v>2904</v>
      </c>
      <c r="G374" s="191"/>
      <c r="H374" s="193" t="s">
        <v>19</v>
      </c>
      <c r="I374" s="195"/>
      <c r="J374" s="191"/>
      <c r="K374" s="191"/>
      <c r="L374" s="196"/>
      <c r="M374" s="197"/>
      <c r="N374" s="198"/>
      <c r="O374" s="198"/>
      <c r="P374" s="198"/>
      <c r="Q374" s="198"/>
      <c r="R374" s="198"/>
      <c r="S374" s="198"/>
      <c r="T374" s="199"/>
      <c r="AT374" s="200" t="s">
        <v>165</v>
      </c>
      <c r="AU374" s="200" t="s">
        <v>86</v>
      </c>
      <c r="AV374" s="13" t="s">
        <v>84</v>
      </c>
      <c r="AW374" s="13" t="s">
        <v>37</v>
      </c>
      <c r="AX374" s="13" t="s">
        <v>76</v>
      </c>
      <c r="AY374" s="200" t="s">
        <v>157</v>
      </c>
    </row>
    <row r="375" spans="2:51" s="13" customFormat="1" ht="10">
      <c r="B375" s="190"/>
      <c r="C375" s="191"/>
      <c r="D375" s="192" t="s">
        <v>165</v>
      </c>
      <c r="E375" s="193" t="s">
        <v>19</v>
      </c>
      <c r="F375" s="194" t="s">
        <v>3085</v>
      </c>
      <c r="G375" s="191"/>
      <c r="H375" s="193" t="s">
        <v>19</v>
      </c>
      <c r="I375" s="195"/>
      <c r="J375" s="191"/>
      <c r="K375" s="191"/>
      <c r="L375" s="196"/>
      <c r="M375" s="197"/>
      <c r="N375" s="198"/>
      <c r="O375" s="198"/>
      <c r="P375" s="198"/>
      <c r="Q375" s="198"/>
      <c r="R375" s="198"/>
      <c r="S375" s="198"/>
      <c r="T375" s="199"/>
      <c r="AT375" s="200" t="s">
        <v>165</v>
      </c>
      <c r="AU375" s="200" t="s">
        <v>86</v>
      </c>
      <c r="AV375" s="13" t="s">
        <v>84</v>
      </c>
      <c r="AW375" s="13" t="s">
        <v>37</v>
      </c>
      <c r="AX375" s="13" t="s">
        <v>76</v>
      </c>
      <c r="AY375" s="200" t="s">
        <v>157</v>
      </c>
    </row>
    <row r="376" spans="2:51" s="13" customFormat="1" ht="10">
      <c r="B376" s="190"/>
      <c r="C376" s="191"/>
      <c r="D376" s="192" t="s">
        <v>165</v>
      </c>
      <c r="E376" s="193" t="s">
        <v>19</v>
      </c>
      <c r="F376" s="194" t="s">
        <v>3069</v>
      </c>
      <c r="G376" s="191"/>
      <c r="H376" s="193" t="s">
        <v>19</v>
      </c>
      <c r="I376" s="195"/>
      <c r="J376" s="191"/>
      <c r="K376" s="191"/>
      <c r="L376" s="196"/>
      <c r="M376" s="197"/>
      <c r="N376" s="198"/>
      <c r="O376" s="198"/>
      <c r="P376" s="198"/>
      <c r="Q376" s="198"/>
      <c r="R376" s="198"/>
      <c r="S376" s="198"/>
      <c r="T376" s="199"/>
      <c r="AT376" s="200" t="s">
        <v>165</v>
      </c>
      <c r="AU376" s="200" t="s">
        <v>86</v>
      </c>
      <c r="AV376" s="13" t="s">
        <v>84</v>
      </c>
      <c r="AW376" s="13" t="s">
        <v>37</v>
      </c>
      <c r="AX376" s="13" t="s">
        <v>76</v>
      </c>
      <c r="AY376" s="200" t="s">
        <v>157</v>
      </c>
    </row>
    <row r="377" spans="2:51" s="14" customFormat="1" ht="10">
      <c r="B377" s="201"/>
      <c r="C377" s="202"/>
      <c r="D377" s="192" t="s">
        <v>165</v>
      </c>
      <c r="E377" s="203" t="s">
        <v>19</v>
      </c>
      <c r="F377" s="204" t="s">
        <v>3172</v>
      </c>
      <c r="G377" s="202"/>
      <c r="H377" s="205">
        <v>161.1</v>
      </c>
      <c r="I377" s="206"/>
      <c r="J377" s="202"/>
      <c r="K377" s="202"/>
      <c r="L377" s="207"/>
      <c r="M377" s="208"/>
      <c r="N377" s="209"/>
      <c r="O377" s="209"/>
      <c r="P377" s="209"/>
      <c r="Q377" s="209"/>
      <c r="R377" s="209"/>
      <c r="S377" s="209"/>
      <c r="T377" s="210"/>
      <c r="AT377" s="211" t="s">
        <v>165</v>
      </c>
      <c r="AU377" s="211" t="s">
        <v>86</v>
      </c>
      <c r="AV377" s="14" t="s">
        <v>86</v>
      </c>
      <c r="AW377" s="14" t="s">
        <v>37</v>
      </c>
      <c r="AX377" s="14" t="s">
        <v>84</v>
      </c>
      <c r="AY377" s="211" t="s">
        <v>157</v>
      </c>
    </row>
    <row r="378" spans="1:65" s="2" customFormat="1" ht="22.25" customHeight="1">
      <c r="A378" s="36"/>
      <c r="B378" s="37"/>
      <c r="C378" s="176" t="s">
        <v>543</v>
      </c>
      <c r="D378" s="176" t="s">
        <v>159</v>
      </c>
      <c r="E378" s="177" t="s">
        <v>1605</v>
      </c>
      <c r="F378" s="178" t="s">
        <v>1606</v>
      </c>
      <c r="G378" s="179" t="s">
        <v>483</v>
      </c>
      <c r="H378" s="180">
        <v>3.045</v>
      </c>
      <c r="I378" s="181"/>
      <c r="J378" s="182">
        <f>ROUND(I378*H378,2)</f>
        <v>0</v>
      </c>
      <c r="K378" s="183"/>
      <c r="L378" s="41"/>
      <c r="M378" s="184" t="s">
        <v>19</v>
      </c>
      <c r="N378" s="185" t="s">
        <v>47</v>
      </c>
      <c r="O378" s="66"/>
      <c r="P378" s="186">
        <f>O378*H378</f>
        <v>0</v>
      </c>
      <c r="Q378" s="186">
        <v>0</v>
      </c>
      <c r="R378" s="186">
        <f>Q378*H378</f>
        <v>0</v>
      </c>
      <c r="S378" s="186">
        <v>0</v>
      </c>
      <c r="T378" s="187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8" t="s">
        <v>163</v>
      </c>
      <c r="AT378" s="188" t="s">
        <v>159</v>
      </c>
      <c r="AU378" s="188" t="s">
        <v>86</v>
      </c>
      <c r="AY378" s="19" t="s">
        <v>157</v>
      </c>
      <c r="BE378" s="189">
        <f>IF(N378="základní",J378,0)</f>
        <v>0</v>
      </c>
      <c r="BF378" s="189">
        <f>IF(N378="snížená",J378,0)</f>
        <v>0</v>
      </c>
      <c r="BG378" s="189">
        <f>IF(N378="zákl. přenesená",J378,0)</f>
        <v>0</v>
      </c>
      <c r="BH378" s="189">
        <f>IF(N378="sníž. přenesená",J378,0)</f>
        <v>0</v>
      </c>
      <c r="BI378" s="189">
        <f>IF(N378="nulová",J378,0)</f>
        <v>0</v>
      </c>
      <c r="BJ378" s="19" t="s">
        <v>84</v>
      </c>
      <c r="BK378" s="189">
        <f>ROUND(I378*H378,2)</f>
        <v>0</v>
      </c>
      <c r="BL378" s="19" t="s">
        <v>163</v>
      </c>
      <c r="BM378" s="188" t="s">
        <v>3173</v>
      </c>
    </row>
    <row r="379" spans="1:47" s="2" customFormat="1" ht="10">
      <c r="A379" s="36"/>
      <c r="B379" s="37"/>
      <c r="C379" s="38"/>
      <c r="D379" s="212" t="s">
        <v>178</v>
      </c>
      <c r="E379" s="38"/>
      <c r="F379" s="213" t="s">
        <v>1608</v>
      </c>
      <c r="G379" s="38"/>
      <c r="H379" s="38"/>
      <c r="I379" s="214"/>
      <c r="J379" s="38"/>
      <c r="K379" s="38"/>
      <c r="L379" s="41"/>
      <c r="M379" s="215"/>
      <c r="N379" s="216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178</v>
      </c>
      <c r="AU379" s="19" t="s">
        <v>86</v>
      </c>
    </row>
    <row r="380" spans="2:51" s="13" customFormat="1" ht="10">
      <c r="B380" s="190"/>
      <c r="C380" s="191"/>
      <c r="D380" s="192" t="s">
        <v>165</v>
      </c>
      <c r="E380" s="193" t="s">
        <v>19</v>
      </c>
      <c r="F380" s="194" t="s">
        <v>3083</v>
      </c>
      <c r="G380" s="191"/>
      <c r="H380" s="193" t="s">
        <v>19</v>
      </c>
      <c r="I380" s="195"/>
      <c r="J380" s="191"/>
      <c r="K380" s="191"/>
      <c r="L380" s="196"/>
      <c r="M380" s="197"/>
      <c r="N380" s="198"/>
      <c r="O380" s="198"/>
      <c r="P380" s="198"/>
      <c r="Q380" s="198"/>
      <c r="R380" s="198"/>
      <c r="S380" s="198"/>
      <c r="T380" s="199"/>
      <c r="AT380" s="200" t="s">
        <v>165</v>
      </c>
      <c r="AU380" s="200" t="s">
        <v>86</v>
      </c>
      <c r="AV380" s="13" t="s">
        <v>84</v>
      </c>
      <c r="AW380" s="13" t="s">
        <v>37</v>
      </c>
      <c r="AX380" s="13" t="s">
        <v>76</v>
      </c>
      <c r="AY380" s="200" t="s">
        <v>157</v>
      </c>
    </row>
    <row r="381" spans="2:51" s="14" customFormat="1" ht="10">
      <c r="B381" s="201"/>
      <c r="C381" s="202"/>
      <c r="D381" s="192" t="s">
        <v>165</v>
      </c>
      <c r="E381" s="203" t="s">
        <v>19</v>
      </c>
      <c r="F381" s="204" t="s">
        <v>3169</v>
      </c>
      <c r="G381" s="202"/>
      <c r="H381" s="205">
        <v>3.045</v>
      </c>
      <c r="I381" s="206"/>
      <c r="J381" s="202"/>
      <c r="K381" s="202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165</v>
      </c>
      <c r="AU381" s="211" t="s">
        <v>86</v>
      </c>
      <c r="AV381" s="14" t="s">
        <v>86</v>
      </c>
      <c r="AW381" s="14" t="s">
        <v>37</v>
      </c>
      <c r="AX381" s="14" t="s">
        <v>84</v>
      </c>
      <c r="AY381" s="211" t="s">
        <v>157</v>
      </c>
    </row>
    <row r="382" spans="1:65" s="2" customFormat="1" ht="22.25" customHeight="1">
      <c r="A382" s="36"/>
      <c r="B382" s="37"/>
      <c r="C382" s="176" t="s">
        <v>551</v>
      </c>
      <c r="D382" s="176" t="s">
        <v>159</v>
      </c>
      <c r="E382" s="177" t="s">
        <v>1611</v>
      </c>
      <c r="F382" s="178" t="s">
        <v>1612</v>
      </c>
      <c r="G382" s="179" t="s">
        <v>483</v>
      </c>
      <c r="H382" s="180">
        <v>10.38</v>
      </c>
      <c r="I382" s="181"/>
      <c r="J382" s="182">
        <f>ROUND(I382*H382,2)</f>
        <v>0</v>
      </c>
      <c r="K382" s="183"/>
      <c r="L382" s="41"/>
      <c r="M382" s="184" t="s">
        <v>19</v>
      </c>
      <c r="N382" s="185" t="s">
        <v>47</v>
      </c>
      <c r="O382" s="66"/>
      <c r="P382" s="186">
        <f>O382*H382</f>
        <v>0</v>
      </c>
      <c r="Q382" s="186">
        <v>0</v>
      </c>
      <c r="R382" s="186">
        <f>Q382*H382</f>
        <v>0</v>
      </c>
      <c r="S382" s="186">
        <v>0</v>
      </c>
      <c r="T382" s="187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8" t="s">
        <v>163</v>
      </c>
      <c r="AT382" s="188" t="s">
        <v>159</v>
      </c>
      <c r="AU382" s="188" t="s">
        <v>86</v>
      </c>
      <c r="AY382" s="19" t="s">
        <v>157</v>
      </c>
      <c r="BE382" s="189">
        <f>IF(N382="základní",J382,0)</f>
        <v>0</v>
      </c>
      <c r="BF382" s="189">
        <f>IF(N382="snížená",J382,0)</f>
        <v>0</v>
      </c>
      <c r="BG382" s="189">
        <f>IF(N382="zákl. přenesená",J382,0)</f>
        <v>0</v>
      </c>
      <c r="BH382" s="189">
        <f>IF(N382="sníž. přenesená",J382,0)</f>
        <v>0</v>
      </c>
      <c r="BI382" s="189">
        <f>IF(N382="nulová",J382,0)</f>
        <v>0</v>
      </c>
      <c r="BJ382" s="19" t="s">
        <v>84</v>
      </c>
      <c r="BK382" s="189">
        <f>ROUND(I382*H382,2)</f>
        <v>0</v>
      </c>
      <c r="BL382" s="19" t="s">
        <v>163</v>
      </c>
      <c r="BM382" s="188" t="s">
        <v>3174</v>
      </c>
    </row>
    <row r="383" spans="1:47" s="2" customFormat="1" ht="10">
      <c r="A383" s="36"/>
      <c r="B383" s="37"/>
      <c r="C383" s="38"/>
      <c r="D383" s="212" t="s">
        <v>178</v>
      </c>
      <c r="E383" s="38"/>
      <c r="F383" s="213" t="s">
        <v>1614</v>
      </c>
      <c r="G383" s="38"/>
      <c r="H383" s="38"/>
      <c r="I383" s="214"/>
      <c r="J383" s="38"/>
      <c r="K383" s="38"/>
      <c r="L383" s="41"/>
      <c r="M383" s="215"/>
      <c r="N383" s="216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178</v>
      </c>
      <c r="AU383" s="19" t="s">
        <v>86</v>
      </c>
    </row>
    <row r="384" spans="2:51" s="13" customFormat="1" ht="10">
      <c r="B384" s="190"/>
      <c r="C384" s="191"/>
      <c r="D384" s="192" t="s">
        <v>165</v>
      </c>
      <c r="E384" s="193" t="s">
        <v>19</v>
      </c>
      <c r="F384" s="194" t="s">
        <v>3083</v>
      </c>
      <c r="G384" s="191"/>
      <c r="H384" s="193" t="s">
        <v>19</v>
      </c>
      <c r="I384" s="195"/>
      <c r="J384" s="191"/>
      <c r="K384" s="191"/>
      <c r="L384" s="196"/>
      <c r="M384" s="197"/>
      <c r="N384" s="198"/>
      <c r="O384" s="198"/>
      <c r="P384" s="198"/>
      <c r="Q384" s="198"/>
      <c r="R384" s="198"/>
      <c r="S384" s="198"/>
      <c r="T384" s="199"/>
      <c r="AT384" s="200" t="s">
        <v>165</v>
      </c>
      <c r="AU384" s="200" t="s">
        <v>86</v>
      </c>
      <c r="AV384" s="13" t="s">
        <v>84</v>
      </c>
      <c r="AW384" s="13" t="s">
        <v>37</v>
      </c>
      <c r="AX384" s="13" t="s">
        <v>76</v>
      </c>
      <c r="AY384" s="200" t="s">
        <v>157</v>
      </c>
    </row>
    <row r="385" spans="2:51" s="13" customFormat="1" ht="10">
      <c r="B385" s="190"/>
      <c r="C385" s="191"/>
      <c r="D385" s="192" t="s">
        <v>165</v>
      </c>
      <c r="E385" s="193" t="s">
        <v>19</v>
      </c>
      <c r="F385" s="194" t="s">
        <v>3084</v>
      </c>
      <c r="G385" s="191"/>
      <c r="H385" s="193" t="s">
        <v>19</v>
      </c>
      <c r="I385" s="195"/>
      <c r="J385" s="191"/>
      <c r="K385" s="191"/>
      <c r="L385" s="196"/>
      <c r="M385" s="197"/>
      <c r="N385" s="198"/>
      <c r="O385" s="198"/>
      <c r="P385" s="198"/>
      <c r="Q385" s="198"/>
      <c r="R385" s="198"/>
      <c r="S385" s="198"/>
      <c r="T385" s="199"/>
      <c r="AT385" s="200" t="s">
        <v>165</v>
      </c>
      <c r="AU385" s="200" t="s">
        <v>86</v>
      </c>
      <c r="AV385" s="13" t="s">
        <v>84</v>
      </c>
      <c r="AW385" s="13" t="s">
        <v>37</v>
      </c>
      <c r="AX385" s="13" t="s">
        <v>76</v>
      </c>
      <c r="AY385" s="200" t="s">
        <v>157</v>
      </c>
    </row>
    <row r="386" spans="2:51" s="13" customFormat="1" ht="10">
      <c r="B386" s="190"/>
      <c r="C386" s="191"/>
      <c r="D386" s="192" t="s">
        <v>165</v>
      </c>
      <c r="E386" s="193" t="s">
        <v>19</v>
      </c>
      <c r="F386" s="194" t="s">
        <v>2904</v>
      </c>
      <c r="G386" s="191"/>
      <c r="H386" s="193" t="s">
        <v>19</v>
      </c>
      <c r="I386" s="195"/>
      <c r="J386" s="191"/>
      <c r="K386" s="191"/>
      <c r="L386" s="196"/>
      <c r="M386" s="197"/>
      <c r="N386" s="198"/>
      <c r="O386" s="198"/>
      <c r="P386" s="198"/>
      <c r="Q386" s="198"/>
      <c r="R386" s="198"/>
      <c r="S386" s="198"/>
      <c r="T386" s="199"/>
      <c r="AT386" s="200" t="s">
        <v>165</v>
      </c>
      <c r="AU386" s="200" t="s">
        <v>86</v>
      </c>
      <c r="AV386" s="13" t="s">
        <v>84</v>
      </c>
      <c r="AW386" s="13" t="s">
        <v>37</v>
      </c>
      <c r="AX386" s="13" t="s">
        <v>76</v>
      </c>
      <c r="AY386" s="200" t="s">
        <v>157</v>
      </c>
    </row>
    <row r="387" spans="2:51" s="13" customFormat="1" ht="10">
      <c r="B387" s="190"/>
      <c r="C387" s="191"/>
      <c r="D387" s="192" t="s">
        <v>165</v>
      </c>
      <c r="E387" s="193" t="s">
        <v>19</v>
      </c>
      <c r="F387" s="194" t="s">
        <v>3085</v>
      </c>
      <c r="G387" s="191"/>
      <c r="H387" s="193" t="s">
        <v>19</v>
      </c>
      <c r="I387" s="195"/>
      <c r="J387" s="191"/>
      <c r="K387" s="191"/>
      <c r="L387" s="196"/>
      <c r="M387" s="197"/>
      <c r="N387" s="198"/>
      <c r="O387" s="198"/>
      <c r="P387" s="198"/>
      <c r="Q387" s="198"/>
      <c r="R387" s="198"/>
      <c r="S387" s="198"/>
      <c r="T387" s="199"/>
      <c r="AT387" s="200" t="s">
        <v>165</v>
      </c>
      <c r="AU387" s="200" t="s">
        <v>86</v>
      </c>
      <c r="AV387" s="13" t="s">
        <v>84</v>
      </c>
      <c r="AW387" s="13" t="s">
        <v>37</v>
      </c>
      <c r="AX387" s="13" t="s">
        <v>76</v>
      </c>
      <c r="AY387" s="200" t="s">
        <v>157</v>
      </c>
    </row>
    <row r="388" spans="2:51" s="14" customFormat="1" ht="10">
      <c r="B388" s="201"/>
      <c r="C388" s="202"/>
      <c r="D388" s="192" t="s">
        <v>165</v>
      </c>
      <c r="E388" s="203" t="s">
        <v>19</v>
      </c>
      <c r="F388" s="204" t="s">
        <v>3168</v>
      </c>
      <c r="G388" s="202"/>
      <c r="H388" s="205">
        <v>10.38</v>
      </c>
      <c r="I388" s="206"/>
      <c r="J388" s="202"/>
      <c r="K388" s="202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165</v>
      </c>
      <c r="AU388" s="211" t="s">
        <v>86</v>
      </c>
      <c r="AV388" s="14" t="s">
        <v>86</v>
      </c>
      <c r="AW388" s="14" t="s">
        <v>37</v>
      </c>
      <c r="AX388" s="14" t="s">
        <v>76</v>
      </c>
      <c r="AY388" s="211" t="s">
        <v>157</v>
      </c>
    </row>
    <row r="389" spans="2:51" s="15" customFormat="1" ht="10">
      <c r="B389" s="217"/>
      <c r="C389" s="218"/>
      <c r="D389" s="192" t="s">
        <v>165</v>
      </c>
      <c r="E389" s="219" t="s">
        <v>19</v>
      </c>
      <c r="F389" s="220" t="s">
        <v>183</v>
      </c>
      <c r="G389" s="218"/>
      <c r="H389" s="221">
        <v>10.38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165</v>
      </c>
      <c r="AU389" s="227" t="s">
        <v>86</v>
      </c>
      <c r="AV389" s="15" t="s">
        <v>163</v>
      </c>
      <c r="AW389" s="15" t="s">
        <v>37</v>
      </c>
      <c r="AX389" s="15" t="s">
        <v>84</v>
      </c>
      <c r="AY389" s="227" t="s">
        <v>157</v>
      </c>
    </row>
    <row r="390" spans="2:63" s="12" customFormat="1" ht="22.75" customHeight="1">
      <c r="B390" s="160"/>
      <c r="C390" s="161"/>
      <c r="D390" s="162" t="s">
        <v>75</v>
      </c>
      <c r="E390" s="174" t="s">
        <v>1651</v>
      </c>
      <c r="F390" s="174" t="s">
        <v>1652</v>
      </c>
      <c r="G390" s="161"/>
      <c r="H390" s="161"/>
      <c r="I390" s="164"/>
      <c r="J390" s="175">
        <f>BK390</f>
        <v>0</v>
      </c>
      <c r="K390" s="161"/>
      <c r="L390" s="166"/>
      <c r="M390" s="167"/>
      <c r="N390" s="168"/>
      <c r="O390" s="168"/>
      <c r="P390" s="169">
        <f>SUM(P391:P392)</f>
        <v>0</v>
      </c>
      <c r="Q390" s="168"/>
      <c r="R390" s="169">
        <f>SUM(R391:R392)</f>
        <v>0</v>
      </c>
      <c r="S390" s="168"/>
      <c r="T390" s="170">
        <f>SUM(T391:T392)</f>
        <v>0</v>
      </c>
      <c r="AR390" s="171" t="s">
        <v>84</v>
      </c>
      <c r="AT390" s="172" t="s">
        <v>75</v>
      </c>
      <c r="AU390" s="172" t="s">
        <v>84</v>
      </c>
      <c r="AY390" s="171" t="s">
        <v>157</v>
      </c>
      <c r="BK390" s="173">
        <f>SUM(BK391:BK392)</f>
        <v>0</v>
      </c>
    </row>
    <row r="391" spans="1:65" s="2" customFormat="1" ht="22.25" customHeight="1">
      <c r="A391" s="36"/>
      <c r="B391" s="37"/>
      <c r="C391" s="176" t="s">
        <v>558</v>
      </c>
      <c r="D391" s="176" t="s">
        <v>159</v>
      </c>
      <c r="E391" s="177" t="s">
        <v>3077</v>
      </c>
      <c r="F391" s="178" t="s">
        <v>3078</v>
      </c>
      <c r="G391" s="179" t="s">
        <v>483</v>
      </c>
      <c r="H391" s="180">
        <v>23.579</v>
      </c>
      <c r="I391" s="181"/>
      <c r="J391" s="182">
        <f>ROUND(I391*H391,2)</f>
        <v>0</v>
      </c>
      <c r="K391" s="183"/>
      <c r="L391" s="41"/>
      <c r="M391" s="184" t="s">
        <v>19</v>
      </c>
      <c r="N391" s="185" t="s">
        <v>47</v>
      </c>
      <c r="O391" s="66"/>
      <c r="P391" s="186">
        <f>O391*H391</f>
        <v>0</v>
      </c>
      <c r="Q391" s="186">
        <v>0</v>
      </c>
      <c r="R391" s="186">
        <f>Q391*H391</f>
        <v>0</v>
      </c>
      <c r="S391" s="186">
        <v>0</v>
      </c>
      <c r="T391" s="187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8" t="s">
        <v>163</v>
      </c>
      <c r="AT391" s="188" t="s">
        <v>159</v>
      </c>
      <c r="AU391" s="188" t="s">
        <v>86</v>
      </c>
      <c r="AY391" s="19" t="s">
        <v>157</v>
      </c>
      <c r="BE391" s="189">
        <f>IF(N391="základní",J391,0)</f>
        <v>0</v>
      </c>
      <c r="BF391" s="189">
        <f>IF(N391="snížená",J391,0)</f>
        <v>0</v>
      </c>
      <c r="BG391" s="189">
        <f>IF(N391="zákl. přenesená",J391,0)</f>
        <v>0</v>
      </c>
      <c r="BH391" s="189">
        <f>IF(N391="sníž. přenesená",J391,0)</f>
        <v>0</v>
      </c>
      <c r="BI391" s="189">
        <f>IF(N391="nulová",J391,0)</f>
        <v>0</v>
      </c>
      <c r="BJ391" s="19" t="s">
        <v>84</v>
      </c>
      <c r="BK391" s="189">
        <f>ROUND(I391*H391,2)</f>
        <v>0</v>
      </c>
      <c r="BL391" s="19" t="s">
        <v>163</v>
      </c>
      <c r="BM391" s="188" t="s">
        <v>3175</v>
      </c>
    </row>
    <row r="392" spans="1:47" s="2" customFormat="1" ht="10">
      <c r="A392" s="36"/>
      <c r="B392" s="37"/>
      <c r="C392" s="38"/>
      <c r="D392" s="212" t="s">
        <v>178</v>
      </c>
      <c r="E392" s="38"/>
      <c r="F392" s="213" t="s">
        <v>3080</v>
      </c>
      <c r="G392" s="38"/>
      <c r="H392" s="38"/>
      <c r="I392" s="214"/>
      <c r="J392" s="38"/>
      <c r="K392" s="38"/>
      <c r="L392" s="41"/>
      <c r="M392" s="254"/>
      <c r="N392" s="255"/>
      <c r="O392" s="256"/>
      <c r="P392" s="256"/>
      <c r="Q392" s="256"/>
      <c r="R392" s="256"/>
      <c r="S392" s="256"/>
      <c r="T392" s="25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178</v>
      </c>
      <c r="AU392" s="19" t="s">
        <v>86</v>
      </c>
    </row>
    <row r="393" spans="1:31" s="2" customFormat="1" ht="7" customHeight="1">
      <c r="A393" s="36"/>
      <c r="B393" s="49"/>
      <c r="C393" s="50"/>
      <c r="D393" s="50"/>
      <c r="E393" s="50"/>
      <c r="F393" s="50"/>
      <c r="G393" s="50"/>
      <c r="H393" s="50"/>
      <c r="I393" s="50"/>
      <c r="J393" s="50"/>
      <c r="K393" s="50"/>
      <c r="L393" s="41"/>
      <c r="M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</row>
  </sheetData>
  <sheetProtection algorithmName="SHA-512" hashValue="+3BV+DhJRFIBCzJYKA+GIBQaO/Z8AXgf8Qg0jc1p/3GUyTYnFv9wO2HgK17hwLtCA9WU0iK8+mC+8x/1yJZXzw==" saltValue="UKF1PYIpxCFlQlX4qSwrtLsogVh9V9amK0WyH3sEo7UV9J/BxR3amQ42Ro79FfTbtUEC3/i8X7RvtQgGi44WbQ==" spinCount="100000" sheet="1" objects="1" scenarios="1" formatColumns="0" formatRows="0" autoFilter="0"/>
  <autoFilter ref="C86:K39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113107225"/>
    <hyperlink ref="F101" r:id="rId2" display="https://podminky.urs.cz/item/CS_URS_2021_01/113107242"/>
    <hyperlink ref="F161" r:id="rId3" display="https://podminky.urs.cz/item/CS_URS_2021_01/162351104"/>
    <hyperlink ref="F211" r:id="rId4" display="https://podminky.urs.cz/item/CS_URS_2021_01/452112111"/>
    <hyperlink ref="F218" r:id="rId5" display="https://podminky.urs.cz/item/CS_URS_2021_01/59224148"/>
    <hyperlink ref="F225" r:id="rId6" display="https://podminky.urs.cz/item/CS_URS_2021_01/59224149"/>
    <hyperlink ref="F265" r:id="rId7" display="https://podminky.urs.cz/item/CS_URS_2021_01/871315221"/>
    <hyperlink ref="F273" r:id="rId8" display="https://podminky.urs.cz/item/CS_URS_2021_01/894411311"/>
    <hyperlink ref="F280" r:id="rId9" display="https://podminky.urs.cz/item/CS_URS_2021_01/59224065"/>
    <hyperlink ref="F287" r:id="rId10" display="https://podminky.urs.cz/item/CS_URS_2021_01/894414111"/>
    <hyperlink ref="F294" r:id="rId11" display="https://podminky.urs.cz/item/CS_URS_2021_01/59224064"/>
    <hyperlink ref="F301" r:id="rId12" display="https://podminky.urs.cz/item/CS_URS_2021_01/894414211"/>
    <hyperlink ref="F314" r:id="rId13" display="https://podminky.urs.cz/item/CS_URS_2021_01/899103112"/>
    <hyperlink ref="F322" r:id="rId14" display="https://podminky.urs.cz/item/CS_URS_2021_01/55241010"/>
    <hyperlink ref="F337" r:id="rId15" display="https://podminky.urs.cz/item/CS_URS_2021_01/899721112"/>
    <hyperlink ref="F344" r:id="rId16" display="https://podminky.urs.cz/item/CS_URS_2021_01/899722112"/>
    <hyperlink ref="F379" r:id="rId17" display="https://podminky.urs.cz/item/CS_URS_2021_01/997013645"/>
    <hyperlink ref="F383" r:id="rId18" display="https://podminky.urs.cz/item/CS_URS_2021_01/997013655"/>
    <hyperlink ref="F392" r:id="rId19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7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9" t="s">
        <v>107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120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4.4" customHeight="1">
      <c r="B7" s="22"/>
      <c r="E7" s="386" t="str">
        <f>'Rekapitulace stavby'!K6</f>
        <v>Úprava prostranství před Hvězdou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07" t="s">
        <v>121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5.65" customHeight="1">
      <c r="A9" s="36"/>
      <c r="B9" s="41"/>
      <c r="C9" s="36"/>
      <c r="D9" s="36"/>
      <c r="E9" s="388" t="s">
        <v>3176</v>
      </c>
      <c r="F9" s="389"/>
      <c r="G9" s="389"/>
      <c r="H9" s="38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24. 11. 2021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39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4" customHeight="1">
      <c r="A27" s="111"/>
      <c r="B27" s="112"/>
      <c r="C27" s="111"/>
      <c r="D27" s="111"/>
      <c r="E27" s="392" t="s">
        <v>41</v>
      </c>
      <c r="F27" s="392"/>
      <c r="G27" s="392"/>
      <c r="H27" s="3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ROUND((SUM(BE84:BE293)),2)</f>
        <v>0</v>
      </c>
      <c r="G33" s="36"/>
      <c r="H33" s="36"/>
      <c r="I33" s="120">
        <v>0.21</v>
      </c>
      <c r="J33" s="119">
        <f>ROUND(((SUM(BE84:BE293))*I33),2)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ROUND((SUM(BF84:BF293)),2)</f>
        <v>0</v>
      </c>
      <c r="G34" s="36"/>
      <c r="H34" s="36"/>
      <c r="I34" s="120">
        <v>0.15</v>
      </c>
      <c r="J34" s="119">
        <f>ROUND(((SUM(BF84:BF293))*I34),2)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ROUND((SUM(BG84:BG293)),2)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ROUND((SUM(BH84:BH293)),2)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ROUND((SUM(BI84:BI293)),2)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4.4" customHeight="1">
      <c r="A48" s="36"/>
      <c r="B48" s="37"/>
      <c r="C48" s="38"/>
      <c r="D48" s="38"/>
      <c r="E48" s="393" t="str">
        <f>E7</f>
        <v>Úprava prostranství před Hvězdou</v>
      </c>
      <c r="F48" s="394"/>
      <c r="G48" s="394"/>
      <c r="H48" s="39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121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65" customHeight="1">
      <c r="A50" s="36"/>
      <c r="B50" s="37"/>
      <c r="C50" s="38"/>
      <c r="D50" s="38"/>
      <c r="E50" s="350" t="str">
        <f>E9</f>
        <v>SO08 - Vodovodní přípojka</v>
      </c>
      <c r="F50" s="395"/>
      <c r="G50" s="395"/>
      <c r="H50" s="39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2675/1, 5713, 2436</v>
      </c>
      <c r="G52" s="38"/>
      <c r="H52" s="38"/>
      <c r="I52" s="31" t="s">
        <v>23</v>
      </c>
      <c r="J52" s="61" t="str">
        <f>IF(J12="","",J12)</f>
        <v>24. 11. 2021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6.4" customHeight="1">
      <c r="A54" s="36"/>
      <c r="B54" s="37"/>
      <c r="C54" s="31" t="s">
        <v>25</v>
      </c>
      <c r="D54" s="38"/>
      <c r="E54" s="38"/>
      <c r="F54" s="29" t="str">
        <f>E15</f>
        <v>Město Beroun</v>
      </c>
      <c r="G54" s="38"/>
      <c r="H54" s="38"/>
      <c r="I54" s="31" t="s">
        <v>33</v>
      </c>
      <c r="J54" s="34" t="str">
        <f>E21</f>
        <v>Spektra PRO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6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p. Martin Donda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124</v>
      </c>
      <c r="D57" s="133"/>
      <c r="E57" s="133"/>
      <c r="F57" s="133"/>
      <c r="G57" s="133"/>
      <c r="H57" s="133"/>
      <c r="I57" s="133"/>
      <c r="J57" s="134" t="s">
        <v>125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5" customHeight="1">
      <c r="B60" s="136"/>
      <c r="C60" s="137"/>
      <c r="D60" s="138" t="s">
        <v>127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128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131</v>
      </c>
      <c r="E62" s="145"/>
      <c r="F62" s="145"/>
      <c r="G62" s="145"/>
      <c r="H62" s="145"/>
      <c r="I62" s="145"/>
      <c r="J62" s="146">
        <f>J182</f>
        <v>0</v>
      </c>
      <c r="K62" s="143"/>
      <c r="L62" s="147"/>
    </row>
    <row r="63" spans="2:12" s="10" customFormat="1" ht="19.9" customHeight="1">
      <c r="B63" s="142"/>
      <c r="C63" s="143"/>
      <c r="D63" s="144" t="s">
        <v>134</v>
      </c>
      <c r="E63" s="145"/>
      <c r="F63" s="145"/>
      <c r="G63" s="145"/>
      <c r="H63" s="145"/>
      <c r="I63" s="145"/>
      <c r="J63" s="146">
        <f>J190</f>
        <v>0</v>
      </c>
      <c r="K63" s="143"/>
      <c r="L63" s="147"/>
    </row>
    <row r="64" spans="2:12" s="10" customFormat="1" ht="19.9" customHeight="1">
      <c r="B64" s="142"/>
      <c r="C64" s="143"/>
      <c r="D64" s="144" t="s">
        <v>137</v>
      </c>
      <c r="E64" s="145"/>
      <c r="F64" s="145"/>
      <c r="G64" s="145"/>
      <c r="H64" s="145"/>
      <c r="I64" s="145"/>
      <c r="J64" s="146">
        <f>J291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7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7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5" customHeight="1">
      <c r="A71" s="36"/>
      <c r="B71" s="37"/>
      <c r="C71" s="25" t="s">
        <v>142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4.4" customHeight="1">
      <c r="A74" s="36"/>
      <c r="B74" s="37"/>
      <c r="C74" s="38"/>
      <c r="D74" s="38"/>
      <c r="E74" s="393" t="str">
        <f>E7</f>
        <v>Úprava prostranství před Hvězdou</v>
      </c>
      <c r="F74" s="394"/>
      <c r="G74" s="394"/>
      <c r="H74" s="394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121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65" customHeight="1">
      <c r="A76" s="36"/>
      <c r="B76" s="37"/>
      <c r="C76" s="38"/>
      <c r="D76" s="38"/>
      <c r="E76" s="350" t="str">
        <f>E9</f>
        <v>SO08 - Vodovodní přípojka</v>
      </c>
      <c r="F76" s="395"/>
      <c r="G76" s="395"/>
      <c r="H76" s="395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7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p.č. 2675/1, 5713, 2436</v>
      </c>
      <c r="G78" s="38"/>
      <c r="H78" s="38"/>
      <c r="I78" s="31" t="s">
        <v>23</v>
      </c>
      <c r="J78" s="61" t="str">
        <f>IF(J12="","",J12)</f>
        <v>24. 11. 2021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7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6.4" customHeight="1">
      <c r="A80" s="36"/>
      <c r="B80" s="37"/>
      <c r="C80" s="31" t="s">
        <v>25</v>
      </c>
      <c r="D80" s="38"/>
      <c r="E80" s="38"/>
      <c r="F80" s="29" t="str">
        <f>E15</f>
        <v>Město Beroun</v>
      </c>
      <c r="G80" s="38"/>
      <c r="H80" s="38"/>
      <c r="I80" s="31" t="s">
        <v>33</v>
      </c>
      <c r="J80" s="34" t="str">
        <f>E21</f>
        <v>Spektra PRO spol. s r.o.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6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38</v>
      </c>
      <c r="J81" s="34" t="str">
        <f>E24</f>
        <v>p. Martin Donda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2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143</v>
      </c>
      <c r="D83" s="151" t="s">
        <v>61</v>
      </c>
      <c r="E83" s="151" t="s">
        <v>57</v>
      </c>
      <c r="F83" s="151" t="s">
        <v>58</v>
      </c>
      <c r="G83" s="151" t="s">
        <v>144</v>
      </c>
      <c r="H83" s="151" t="s">
        <v>145</v>
      </c>
      <c r="I83" s="151" t="s">
        <v>146</v>
      </c>
      <c r="J83" s="152" t="s">
        <v>125</v>
      </c>
      <c r="K83" s="153" t="s">
        <v>147</v>
      </c>
      <c r="L83" s="154"/>
      <c r="M83" s="70" t="s">
        <v>19</v>
      </c>
      <c r="N83" s="71" t="s">
        <v>46</v>
      </c>
      <c r="O83" s="71" t="s">
        <v>148</v>
      </c>
      <c r="P83" s="71" t="s">
        <v>149</v>
      </c>
      <c r="Q83" s="71" t="s">
        <v>150</v>
      </c>
      <c r="R83" s="71" t="s">
        <v>151</v>
      </c>
      <c r="S83" s="71" t="s">
        <v>152</v>
      </c>
      <c r="T83" s="72" t="s">
        <v>153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75" customHeight="1">
      <c r="A84" s="36"/>
      <c r="B84" s="37"/>
      <c r="C84" s="77" t="s">
        <v>154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3"/>
      <c r="N84" s="156"/>
      <c r="O84" s="74"/>
      <c r="P84" s="157">
        <f>P85</f>
        <v>0</v>
      </c>
      <c r="Q84" s="74"/>
      <c r="R84" s="157">
        <f>R85</f>
        <v>1.62706984</v>
      </c>
      <c r="S84" s="74"/>
      <c r="T84" s="158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75</v>
      </c>
      <c r="AU84" s="19" t="s">
        <v>126</v>
      </c>
      <c r="BK84" s="159">
        <f>BK85</f>
        <v>0</v>
      </c>
    </row>
    <row r="85" spans="2:63" s="12" customFormat="1" ht="25.9" customHeight="1">
      <c r="B85" s="160"/>
      <c r="C85" s="161"/>
      <c r="D85" s="162" t="s">
        <v>75</v>
      </c>
      <c r="E85" s="163" t="s">
        <v>155</v>
      </c>
      <c r="F85" s="163" t="s">
        <v>156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P86+P182+P190+P291</f>
        <v>0</v>
      </c>
      <c r="Q85" s="168"/>
      <c r="R85" s="169">
        <f>R86+R182+R190+R291</f>
        <v>1.62706984</v>
      </c>
      <c r="S85" s="168"/>
      <c r="T85" s="170">
        <f>T86+T182+T190+T291</f>
        <v>0</v>
      </c>
      <c r="AR85" s="171" t="s">
        <v>84</v>
      </c>
      <c r="AT85" s="172" t="s">
        <v>75</v>
      </c>
      <c r="AU85" s="172" t="s">
        <v>76</v>
      </c>
      <c r="AY85" s="171" t="s">
        <v>157</v>
      </c>
      <c r="BK85" s="173">
        <f>BK86+BK182+BK190+BK291</f>
        <v>0</v>
      </c>
    </row>
    <row r="86" spans="2:63" s="12" customFormat="1" ht="22.75" customHeight="1">
      <c r="B86" s="160"/>
      <c r="C86" s="161"/>
      <c r="D86" s="162" t="s">
        <v>75</v>
      </c>
      <c r="E86" s="174" t="s">
        <v>84</v>
      </c>
      <c r="F86" s="174" t="s">
        <v>158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SUM(P87:P181)</f>
        <v>0</v>
      </c>
      <c r="Q86" s="168"/>
      <c r="R86" s="169">
        <f>SUM(R87:R181)</f>
        <v>0.81108768</v>
      </c>
      <c r="S86" s="168"/>
      <c r="T86" s="170">
        <f>SUM(T87:T181)</f>
        <v>0</v>
      </c>
      <c r="AR86" s="171" t="s">
        <v>84</v>
      </c>
      <c r="AT86" s="172" t="s">
        <v>75</v>
      </c>
      <c r="AU86" s="172" t="s">
        <v>84</v>
      </c>
      <c r="AY86" s="171" t="s">
        <v>157</v>
      </c>
      <c r="BK86" s="173">
        <f>SUM(BK87:BK181)</f>
        <v>0</v>
      </c>
    </row>
    <row r="87" spans="1:65" s="2" customFormat="1" ht="22.25" customHeight="1">
      <c r="A87" s="36"/>
      <c r="B87" s="37"/>
      <c r="C87" s="176" t="s">
        <v>84</v>
      </c>
      <c r="D87" s="176" t="s">
        <v>159</v>
      </c>
      <c r="E87" s="177" t="s">
        <v>2911</v>
      </c>
      <c r="F87" s="178" t="s">
        <v>2912</v>
      </c>
      <c r="G87" s="179" t="s">
        <v>254</v>
      </c>
      <c r="H87" s="180">
        <v>12.64</v>
      </c>
      <c r="I87" s="181"/>
      <c r="J87" s="182">
        <f>ROUND(I87*H87,2)</f>
        <v>0</v>
      </c>
      <c r="K87" s="183"/>
      <c r="L87" s="41"/>
      <c r="M87" s="184" t="s">
        <v>19</v>
      </c>
      <c r="N87" s="185" t="s">
        <v>47</v>
      </c>
      <c r="O87" s="66"/>
      <c r="P87" s="186">
        <f>O87*H87</f>
        <v>0</v>
      </c>
      <c r="Q87" s="186">
        <v>0</v>
      </c>
      <c r="R87" s="186">
        <f>Q87*H87</f>
        <v>0</v>
      </c>
      <c r="S87" s="186">
        <v>0</v>
      </c>
      <c r="T87" s="187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8" t="s">
        <v>163</v>
      </c>
      <c r="AT87" s="188" t="s">
        <v>159</v>
      </c>
      <c r="AU87" s="188" t="s">
        <v>86</v>
      </c>
      <c r="AY87" s="19" t="s">
        <v>157</v>
      </c>
      <c r="BE87" s="189">
        <f>IF(N87="základní",J87,0)</f>
        <v>0</v>
      </c>
      <c r="BF87" s="189">
        <f>IF(N87="snížená",J87,0)</f>
        <v>0</v>
      </c>
      <c r="BG87" s="189">
        <f>IF(N87="zákl. přenesená",J87,0)</f>
        <v>0</v>
      </c>
      <c r="BH87" s="189">
        <f>IF(N87="sníž. přenesená",J87,0)</f>
        <v>0</v>
      </c>
      <c r="BI87" s="189">
        <f>IF(N87="nulová",J87,0)</f>
        <v>0</v>
      </c>
      <c r="BJ87" s="19" t="s">
        <v>84</v>
      </c>
      <c r="BK87" s="189">
        <f>ROUND(I87*H87,2)</f>
        <v>0</v>
      </c>
      <c r="BL87" s="19" t="s">
        <v>163</v>
      </c>
      <c r="BM87" s="188" t="s">
        <v>3177</v>
      </c>
    </row>
    <row r="88" spans="2:51" s="13" customFormat="1" ht="10">
      <c r="B88" s="190"/>
      <c r="C88" s="191"/>
      <c r="D88" s="192" t="s">
        <v>165</v>
      </c>
      <c r="E88" s="193" t="s">
        <v>19</v>
      </c>
      <c r="F88" s="194" t="s">
        <v>3178</v>
      </c>
      <c r="G88" s="191"/>
      <c r="H88" s="193" t="s">
        <v>19</v>
      </c>
      <c r="I88" s="195"/>
      <c r="J88" s="191"/>
      <c r="K88" s="191"/>
      <c r="L88" s="196"/>
      <c r="M88" s="197"/>
      <c r="N88" s="198"/>
      <c r="O88" s="198"/>
      <c r="P88" s="198"/>
      <c r="Q88" s="198"/>
      <c r="R88" s="198"/>
      <c r="S88" s="198"/>
      <c r="T88" s="199"/>
      <c r="AT88" s="200" t="s">
        <v>165</v>
      </c>
      <c r="AU88" s="200" t="s">
        <v>86</v>
      </c>
      <c r="AV88" s="13" t="s">
        <v>84</v>
      </c>
      <c r="AW88" s="13" t="s">
        <v>37</v>
      </c>
      <c r="AX88" s="13" t="s">
        <v>76</v>
      </c>
      <c r="AY88" s="200" t="s">
        <v>157</v>
      </c>
    </row>
    <row r="89" spans="2:51" s="13" customFormat="1" ht="10">
      <c r="B89" s="190"/>
      <c r="C89" s="191"/>
      <c r="D89" s="192" t="s">
        <v>165</v>
      </c>
      <c r="E89" s="193" t="s">
        <v>19</v>
      </c>
      <c r="F89" s="194" t="s">
        <v>2904</v>
      </c>
      <c r="G89" s="191"/>
      <c r="H89" s="193" t="s">
        <v>19</v>
      </c>
      <c r="I89" s="195"/>
      <c r="J89" s="191"/>
      <c r="K89" s="191"/>
      <c r="L89" s="196"/>
      <c r="M89" s="197"/>
      <c r="N89" s="198"/>
      <c r="O89" s="198"/>
      <c r="P89" s="198"/>
      <c r="Q89" s="198"/>
      <c r="R89" s="198"/>
      <c r="S89" s="198"/>
      <c r="T89" s="199"/>
      <c r="AT89" s="200" t="s">
        <v>165</v>
      </c>
      <c r="AU89" s="200" t="s">
        <v>86</v>
      </c>
      <c r="AV89" s="13" t="s">
        <v>84</v>
      </c>
      <c r="AW89" s="13" t="s">
        <v>37</v>
      </c>
      <c r="AX89" s="13" t="s">
        <v>76</v>
      </c>
      <c r="AY89" s="200" t="s">
        <v>157</v>
      </c>
    </row>
    <row r="90" spans="2:51" s="13" customFormat="1" ht="10">
      <c r="B90" s="190"/>
      <c r="C90" s="191"/>
      <c r="D90" s="192" t="s">
        <v>165</v>
      </c>
      <c r="E90" s="193" t="s">
        <v>19</v>
      </c>
      <c r="F90" s="194" t="s">
        <v>2903</v>
      </c>
      <c r="G90" s="191"/>
      <c r="H90" s="193" t="s">
        <v>19</v>
      </c>
      <c r="I90" s="195"/>
      <c r="J90" s="191"/>
      <c r="K90" s="191"/>
      <c r="L90" s="196"/>
      <c r="M90" s="197"/>
      <c r="N90" s="198"/>
      <c r="O90" s="198"/>
      <c r="P90" s="198"/>
      <c r="Q90" s="198"/>
      <c r="R90" s="198"/>
      <c r="S90" s="198"/>
      <c r="T90" s="199"/>
      <c r="AT90" s="200" t="s">
        <v>165</v>
      </c>
      <c r="AU90" s="200" t="s">
        <v>86</v>
      </c>
      <c r="AV90" s="13" t="s">
        <v>84</v>
      </c>
      <c r="AW90" s="13" t="s">
        <v>37</v>
      </c>
      <c r="AX90" s="13" t="s">
        <v>76</v>
      </c>
      <c r="AY90" s="200" t="s">
        <v>157</v>
      </c>
    </row>
    <row r="91" spans="2:51" s="13" customFormat="1" ht="10">
      <c r="B91" s="190"/>
      <c r="C91" s="191"/>
      <c r="D91" s="192" t="s">
        <v>165</v>
      </c>
      <c r="E91" s="193" t="s">
        <v>19</v>
      </c>
      <c r="F91" s="194" t="s">
        <v>3179</v>
      </c>
      <c r="G91" s="191"/>
      <c r="H91" s="193" t="s">
        <v>19</v>
      </c>
      <c r="I91" s="195"/>
      <c r="J91" s="191"/>
      <c r="K91" s="191"/>
      <c r="L91" s="196"/>
      <c r="M91" s="197"/>
      <c r="N91" s="198"/>
      <c r="O91" s="198"/>
      <c r="P91" s="198"/>
      <c r="Q91" s="198"/>
      <c r="R91" s="198"/>
      <c r="S91" s="198"/>
      <c r="T91" s="199"/>
      <c r="AT91" s="200" t="s">
        <v>165</v>
      </c>
      <c r="AU91" s="200" t="s">
        <v>86</v>
      </c>
      <c r="AV91" s="13" t="s">
        <v>84</v>
      </c>
      <c r="AW91" s="13" t="s">
        <v>37</v>
      </c>
      <c r="AX91" s="13" t="s">
        <v>76</v>
      </c>
      <c r="AY91" s="200" t="s">
        <v>157</v>
      </c>
    </row>
    <row r="92" spans="2:51" s="13" customFormat="1" ht="10">
      <c r="B92" s="190"/>
      <c r="C92" s="191"/>
      <c r="D92" s="192" t="s">
        <v>165</v>
      </c>
      <c r="E92" s="193" t="s">
        <v>19</v>
      </c>
      <c r="F92" s="194" t="s">
        <v>3180</v>
      </c>
      <c r="G92" s="191"/>
      <c r="H92" s="193" t="s">
        <v>19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165</v>
      </c>
      <c r="AU92" s="200" t="s">
        <v>86</v>
      </c>
      <c r="AV92" s="13" t="s">
        <v>84</v>
      </c>
      <c r="AW92" s="13" t="s">
        <v>37</v>
      </c>
      <c r="AX92" s="13" t="s">
        <v>76</v>
      </c>
      <c r="AY92" s="200" t="s">
        <v>157</v>
      </c>
    </row>
    <row r="93" spans="2:51" s="14" customFormat="1" ht="10">
      <c r="B93" s="201"/>
      <c r="C93" s="202"/>
      <c r="D93" s="192" t="s">
        <v>165</v>
      </c>
      <c r="E93" s="203" t="s">
        <v>19</v>
      </c>
      <c r="F93" s="204" t="s">
        <v>3181</v>
      </c>
      <c r="G93" s="202"/>
      <c r="H93" s="205">
        <v>6.32</v>
      </c>
      <c r="I93" s="206"/>
      <c r="J93" s="202"/>
      <c r="K93" s="202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165</v>
      </c>
      <c r="AU93" s="211" t="s">
        <v>86</v>
      </c>
      <c r="AV93" s="14" t="s">
        <v>86</v>
      </c>
      <c r="AW93" s="14" t="s">
        <v>37</v>
      </c>
      <c r="AX93" s="14" t="s">
        <v>76</v>
      </c>
      <c r="AY93" s="211" t="s">
        <v>157</v>
      </c>
    </row>
    <row r="94" spans="2:51" s="13" customFormat="1" ht="10">
      <c r="B94" s="190"/>
      <c r="C94" s="191"/>
      <c r="D94" s="192" t="s">
        <v>165</v>
      </c>
      <c r="E94" s="193" t="s">
        <v>19</v>
      </c>
      <c r="F94" s="194" t="s">
        <v>3182</v>
      </c>
      <c r="G94" s="191"/>
      <c r="H94" s="193" t="s">
        <v>19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165</v>
      </c>
      <c r="AU94" s="200" t="s">
        <v>86</v>
      </c>
      <c r="AV94" s="13" t="s">
        <v>84</v>
      </c>
      <c r="AW94" s="13" t="s">
        <v>37</v>
      </c>
      <c r="AX94" s="13" t="s">
        <v>76</v>
      </c>
      <c r="AY94" s="200" t="s">
        <v>157</v>
      </c>
    </row>
    <row r="95" spans="2:51" s="14" customFormat="1" ht="10">
      <c r="B95" s="201"/>
      <c r="C95" s="202"/>
      <c r="D95" s="192" t="s">
        <v>165</v>
      </c>
      <c r="E95" s="203" t="s">
        <v>19</v>
      </c>
      <c r="F95" s="204" t="s">
        <v>3183</v>
      </c>
      <c r="G95" s="202"/>
      <c r="H95" s="205">
        <v>6.32</v>
      </c>
      <c r="I95" s="206"/>
      <c r="J95" s="202"/>
      <c r="K95" s="202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165</v>
      </c>
      <c r="AU95" s="211" t="s">
        <v>86</v>
      </c>
      <c r="AV95" s="14" t="s">
        <v>86</v>
      </c>
      <c r="AW95" s="14" t="s">
        <v>37</v>
      </c>
      <c r="AX95" s="14" t="s">
        <v>76</v>
      </c>
      <c r="AY95" s="211" t="s">
        <v>157</v>
      </c>
    </row>
    <row r="96" spans="2:51" s="15" customFormat="1" ht="10">
      <c r="B96" s="217"/>
      <c r="C96" s="218"/>
      <c r="D96" s="192" t="s">
        <v>165</v>
      </c>
      <c r="E96" s="219" t="s">
        <v>19</v>
      </c>
      <c r="F96" s="220" t="s">
        <v>183</v>
      </c>
      <c r="G96" s="218"/>
      <c r="H96" s="221">
        <v>12.64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165</v>
      </c>
      <c r="AU96" s="227" t="s">
        <v>86</v>
      </c>
      <c r="AV96" s="15" t="s">
        <v>163</v>
      </c>
      <c r="AW96" s="15" t="s">
        <v>37</v>
      </c>
      <c r="AX96" s="15" t="s">
        <v>84</v>
      </c>
      <c r="AY96" s="227" t="s">
        <v>157</v>
      </c>
    </row>
    <row r="97" spans="1:65" s="2" customFormat="1" ht="22.25" customHeight="1">
      <c r="A97" s="36"/>
      <c r="B97" s="37"/>
      <c r="C97" s="176" t="s">
        <v>86</v>
      </c>
      <c r="D97" s="176" t="s">
        <v>159</v>
      </c>
      <c r="E97" s="177" t="s">
        <v>2916</v>
      </c>
      <c r="F97" s="178" t="s">
        <v>2917</v>
      </c>
      <c r="G97" s="179" t="s">
        <v>254</v>
      </c>
      <c r="H97" s="180">
        <v>1.918</v>
      </c>
      <c r="I97" s="181"/>
      <c r="J97" s="182">
        <f>ROUND(I97*H97,2)</f>
        <v>0</v>
      </c>
      <c r="K97" s="183"/>
      <c r="L97" s="41"/>
      <c r="M97" s="184" t="s">
        <v>19</v>
      </c>
      <c r="N97" s="185" t="s">
        <v>47</v>
      </c>
      <c r="O97" s="66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8" t="s">
        <v>163</v>
      </c>
      <c r="AT97" s="188" t="s">
        <v>159</v>
      </c>
      <c r="AU97" s="188" t="s">
        <v>86</v>
      </c>
      <c r="AY97" s="19" t="s">
        <v>157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84</v>
      </c>
      <c r="BK97" s="189">
        <f>ROUND(I97*H97,2)</f>
        <v>0</v>
      </c>
      <c r="BL97" s="19" t="s">
        <v>163</v>
      </c>
      <c r="BM97" s="188" t="s">
        <v>3184</v>
      </c>
    </row>
    <row r="98" spans="2:51" s="13" customFormat="1" ht="10">
      <c r="B98" s="190"/>
      <c r="C98" s="191"/>
      <c r="D98" s="192" t="s">
        <v>165</v>
      </c>
      <c r="E98" s="193" t="s">
        <v>19</v>
      </c>
      <c r="F98" s="194" t="s">
        <v>3178</v>
      </c>
      <c r="G98" s="191"/>
      <c r="H98" s="193" t="s">
        <v>19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165</v>
      </c>
      <c r="AU98" s="200" t="s">
        <v>86</v>
      </c>
      <c r="AV98" s="13" t="s">
        <v>84</v>
      </c>
      <c r="AW98" s="13" t="s">
        <v>37</v>
      </c>
      <c r="AX98" s="13" t="s">
        <v>76</v>
      </c>
      <c r="AY98" s="200" t="s">
        <v>157</v>
      </c>
    </row>
    <row r="99" spans="2:51" s="13" customFormat="1" ht="10">
      <c r="B99" s="190"/>
      <c r="C99" s="191"/>
      <c r="D99" s="192" t="s">
        <v>165</v>
      </c>
      <c r="E99" s="193" t="s">
        <v>19</v>
      </c>
      <c r="F99" s="194" t="s">
        <v>2904</v>
      </c>
      <c r="G99" s="191"/>
      <c r="H99" s="193" t="s">
        <v>19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165</v>
      </c>
      <c r="AU99" s="200" t="s">
        <v>86</v>
      </c>
      <c r="AV99" s="13" t="s">
        <v>84</v>
      </c>
      <c r="AW99" s="13" t="s">
        <v>37</v>
      </c>
      <c r="AX99" s="13" t="s">
        <v>76</v>
      </c>
      <c r="AY99" s="200" t="s">
        <v>157</v>
      </c>
    </row>
    <row r="100" spans="2:51" s="13" customFormat="1" ht="10">
      <c r="B100" s="190"/>
      <c r="C100" s="191"/>
      <c r="D100" s="192" t="s">
        <v>165</v>
      </c>
      <c r="E100" s="193" t="s">
        <v>19</v>
      </c>
      <c r="F100" s="194" t="s">
        <v>2903</v>
      </c>
      <c r="G100" s="191"/>
      <c r="H100" s="193" t="s">
        <v>19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165</v>
      </c>
      <c r="AU100" s="200" t="s">
        <v>86</v>
      </c>
      <c r="AV100" s="13" t="s">
        <v>84</v>
      </c>
      <c r="AW100" s="13" t="s">
        <v>37</v>
      </c>
      <c r="AX100" s="13" t="s">
        <v>76</v>
      </c>
      <c r="AY100" s="200" t="s">
        <v>157</v>
      </c>
    </row>
    <row r="101" spans="2:51" s="13" customFormat="1" ht="10">
      <c r="B101" s="190"/>
      <c r="C101" s="191"/>
      <c r="D101" s="192" t="s">
        <v>165</v>
      </c>
      <c r="E101" s="193" t="s">
        <v>19</v>
      </c>
      <c r="F101" s="194" t="s">
        <v>3179</v>
      </c>
      <c r="G101" s="191"/>
      <c r="H101" s="193" t="s">
        <v>19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165</v>
      </c>
      <c r="AU101" s="200" t="s">
        <v>86</v>
      </c>
      <c r="AV101" s="13" t="s">
        <v>84</v>
      </c>
      <c r="AW101" s="13" t="s">
        <v>37</v>
      </c>
      <c r="AX101" s="13" t="s">
        <v>76</v>
      </c>
      <c r="AY101" s="200" t="s">
        <v>157</v>
      </c>
    </row>
    <row r="102" spans="2:51" s="14" customFormat="1" ht="10">
      <c r="B102" s="201"/>
      <c r="C102" s="202"/>
      <c r="D102" s="192" t="s">
        <v>165</v>
      </c>
      <c r="E102" s="203" t="s">
        <v>19</v>
      </c>
      <c r="F102" s="204" t="s">
        <v>3185</v>
      </c>
      <c r="G102" s="202"/>
      <c r="H102" s="205">
        <v>1.918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165</v>
      </c>
      <c r="AU102" s="211" t="s">
        <v>86</v>
      </c>
      <c r="AV102" s="14" t="s">
        <v>86</v>
      </c>
      <c r="AW102" s="14" t="s">
        <v>37</v>
      </c>
      <c r="AX102" s="14" t="s">
        <v>84</v>
      </c>
      <c r="AY102" s="211" t="s">
        <v>157</v>
      </c>
    </row>
    <row r="103" spans="1:65" s="2" customFormat="1" ht="19.75" customHeight="1">
      <c r="A103" s="36"/>
      <c r="B103" s="37"/>
      <c r="C103" s="176" t="s">
        <v>173</v>
      </c>
      <c r="D103" s="176" t="s">
        <v>159</v>
      </c>
      <c r="E103" s="177" t="s">
        <v>2923</v>
      </c>
      <c r="F103" s="178" t="s">
        <v>2924</v>
      </c>
      <c r="G103" s="179" t="s">
        <v>176</v>
      </c>
      <c r="H103" s="180">
        <v>3.352</v>
      </c>
      <c r="I103" s="181"/>
      <c r="J103" s="182">
        <f>ROUND(I103*H103,2)</f>
        <v>0</v>
      </c>
      <c r="K103" s="183"/>
      <c r="L103" s="41"/>
      <c r="M103" s="184" t="s">
        <v>19</v>
      </c>
      <c r="N103" s="185" t="s">
        <v>47</v>
      </c>
      <c r="O103" s="66"/>
      <c r="P103" s="186">
        <f>O103*H103</f>
        <v>0</v>
      </c>
      <c r="Q103" s="186">
        <v>0.00084</v>
      </c>
      <c r="R103" s="186">
        <f>Q103*H103</f>
        <v>0.00281568</v>
      </c>
      <c r="S103" s="186">
        <v>0</v>
      </c>
      <c r="T103" s="187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8" t="s">
        <v>163</v>
      </c>
      <c r="AT103" s="188" t="s">
        <v>159</v>
      </c>
      <c r="AU103" s="188" t="s">
        <v>86</v>
      </c>
      <c r="AY103" s="19" t="s">
        <v>157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84</v>
      </c>
      <c r="BK103" s="189">
        <f>ROUND(I103*H103,2)</f>
        <v>0</v>
      </c>
      <c r="BL103" s="19" t="s">
        <v>163</v>
      </c>
      <c r="BM103" s="188" t="s">
        <v>3186</v>
      </c>
    </row>
    <row r="104" spans="2:51" s="13" customFormat="1" ht="10">
      <c r="B104" s="190"/>
      <c r="C104" s="191"/>
      <c r="D104" s="192" t="s">
        <v>165</v>
      </c>
      <c r="E104" s="193" t="s">
        <v>19</v>
      </c>
      <c r="F104" s="194" t="s">
        <v>3178</v>
      </c>
      <c r="G104" s="191"/>
      <c r="H104" s="193" t="s">
        <v>19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165</v>
      </c>
      <c r="AU104" s="200" t="s">
        <v>86</v>
      </c>
      <c r="AV104" s="13" t="s">
        <v>84</v>
      </c>
      <c r="AW104" s="13" t="s">
        <v>37</v>
      </c>
      <c r="AX104" s="13" t="s">
        <v>76</v>
      </c>
      <c r="AY104" s="200" t="s">
        <v>157</v>
      </c>
    </row>
    <row r="105" spans="2:51" s="13" customFormat="1" ht="10">
      <c r="B105" s="190"/>
      <c r="C105" s="191"/>
      <c r="D105" s="192" t="s">
        <v>165</v>
      </c>
      <c r="E105" s="193" t="s">
        <v>19</v>
      </c>
      <c r="F105" s="194" t="s">
        <v>2904</v>
      </c>
      <c r="G105" s="191"/>
      <c r="H105" s="193" t="s">
        <v>19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165</v>
      </c>
      <c r="AU105" s="200" t="s">
        <v>86</v>
      </c>
      <c r="AV105" s="13" t="s">
        <v>84</v>
      </c>
      <c r="AW105" s="13" t="s">
        <v>37</v>
      </c>
      <c r="AX105" s="13" t="s">
        <v>76</v>
      </c>
      <c r="AY105" s="200" t="s">
        <v>157</v>
      </c>
    </row>
    <row r="106" spans="2:51" s="13" customFormat="1" ht="10">
      <c r="B106" s="190"/>
      <c r="C106" s="191"/>
      <c r="D106" s="192" t="s">
        <v>165</v>
      </c>
      <c r="E106" s="193" t="s">
        <v>19</v>
      </c>
      <c r="F106" s="194" t="s">
        <v>2903</v>
      </c>
      <c r="G106" s="191"/>
      <c r="H106" s="193" t="s">
        <v>19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165</v>
      </c>
      <c r="AU106" s="200" t="s">
        <v>86</v>
      </c>
      <c r="AV106" s="13" t="s">
        <v>84</v>
      </c>
      <c r="AW106" s="13" t="s">
        <v>37</v>
      </c>
      <c r="AX106" s="13" t="s">
        <v>76</v>
      </c>
      <c r="AY106" s="200" t="s">
        <v>157</v>
      </c>
    </row>
    <row r="107" spans="2:51" s="13" customFormat="1" ht="10">
      <c r="B107" s="190"/>
      <c r="C107" s="191"/>
      <c r="D107" s="192" t="s">
        <v>165</v>
      </c>
      <c r="E107" s="193" t="s">
        <v>19</v>
      </c>
      <c r="F107" s="194" t="s">
        <v>3179</v>
      </c>
      <c r="G107" s="191"/>
      <c r="H107" s="193" t="s">
        <v>19</v>
      </c>
      <c r="I107" s="195"/>
      <c r="J107" s="191"/>
      <c r="K107" s="191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165</v>
      </c>
      <c r="AU107" s="200" t="s">
        <v>86</v>
      </c>
      <c r="AV107" s="13" t="s">
        <v>84</v>
      </c>
      <c r="AW107" s="13" t="s">
        <v>37</v>
      </c>
      <c r="AX107" s="13" t="s">
        <v>76</v>
      </c>
      <c r="AY107" s="200" t="s">
        <v>157</v>
      </c>
    </row>
    <row r="108" spans="2:51" s="14" customFormat="1" ht="10">
      <c r="B108" s="201"/>
      <c r="C108" s="202"/>
      <c r="D108" s="192" t="s">
        <v>165</v>
      </c>
      <c r="E108" s="203" t="s">
        <v>19</v>
      </c>
      <c r="F108" s="204" t="s">
        <v>3187</v>
      </c>
      <c r="G108" s="202"/>
      <c r="H108" s="205">
        <v>3.352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165</v>
      </c>
      <c r="AU108" s="211" t="s">
        <v>86</v>
      </c>
      <c r="AV108" s="14" t="s">
        <v>86</v>
      </c>
      <c r="AW108" s="14" t="s">
        <v>37</v>
      </c>
      <c r="AX108" s="14" t="s">
        <v>84</v>
      </c>
      <c r="AY108" s="211" t="s">
        <v>157</v>
      </c>
    </row>
    <row r="109" spans="1:65" s="2" customFormat="1" ht="22.25" customHeight="1">
      <c r="A109" s="36"/>
      <c r="B109" s="37"/>
      <c r="C109" s="176" t="s">
        <v>163</v>
      </c>
      <c r="D109" s="176" t="s">
        <v>159</v>
      </c>
      <c r="E109" s="177" t="s">
        <v>2928</v>
      </c>
      <c r="F109" s="178" t="s">
        <v>2929</v>
      </c>
      <c r="G109" s="179" t="s">
        <v>176</v>
      </c>
      <c r="H109" s="180">
        <v>3.352</v>
      </c>
      <c r="I109" s="181"/>
      <c r="J109" s="182">
        <f>ROUND(I109*H109,2)</f>
        <v>0</v>
      </c>
      <c r="K109" s="183"/>
      <c r="L109" s="41"/>
      <c r="M109" s="184" t="s">
        <v>19</v>
      </c>
      <c r="N109" s="185" t="s">
        <v>47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</v>
      </c>
      <c r="T109" s="187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163</v>
      </c>
      <c r="AT109" s="188" t="s">
        <v>159</v>
      </c>
      <c r="AU109" s="188" t="s">
        <v>86</v>
      </c>
      <c r="AY109" s="19" t="s">
        <v>157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84</v>
      </c>
      <c r="BK109" s="189">
        <f>ROUND(I109*H109,2)</f>
        <v>0</v>
      </c>
      <c r="BL109" s="19" t="s">
        <v>163</v>
      </c>
      <c r="BM109" s="188" t="s">
        <v>3188</v>
      </c>
    </row>
    <row r="110" spans="2:51" s="13" customFormat="1" ht="10">
      <c r="B110" s="190"/>
      <c r="C110" s="191"/>
      <c r="D110" s="192" t="s">
        <v>165</v>
      </c>
      <c r="E110" s="193" t="s">
        <v>19</v>
      </c>
      <c r="F110" s="194" t="s">
        <v>3178</v>
      </c>
      <c r="G110" s="191"/>
      <c r="H110" s="193" t="s">
        <v>19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165</v>
      </c>
      <c r="AU110" s="200" t="s">
        <v>86</v>
      </c>
      <c r="AV110" s="13" t="s">
        <v>84</v>
      </c>
      <c r="AW110" s="13" t="s">
        <v>37</v>
      </c>
      <c r="AX110" s="13" t="s">
        <v>76</v>
      </c>
      <c r="AY110" s="200" t="s">
        <v>157</v>
      </c>
    </row>
    <row r="111" spans="2:51" s="13" customFormat="1" ht="10">
      <c r="B111" s="190"/>
      <c r="C111" s="191"/>
      <c r="D111" s="192" t="s">
        <v>165</v>
      </c>
      <c r="E111" s="193" t="s">
        <v>19</v>
      </c>
      <c r="F111" s="194" t="s">
        <v>2904</v>
      </c>
      <c r="G111" s="191"/>
      <c r="H111" s="193" t="s">
        <v>19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165</v>
      </c>
      <c r="AU111" s="200" t="s">
        <v>86</v>
      </c>
      <c r="AV111" s="13" t="s">
        <v>84</v>
      </c>
      <c r="AW111" s="13" t="s">
        <v>37</v>
      </c>
      <c r="AX111" s="13" t="s">
        <v>76</v>
      </c>
      <c r="AY111" s="200" t="s">
        <v>157</v>
      </c>
    </row>
    <row r="112" spans="2:51" s="13" customFormat="1" ht="10">
      <c r="B112" s="190"/>
      <c r="C112" s="191"/>
      <c r="D112" s="192" t="s">
        <v>165</v>
      </c>
      <c r="E112" s="193" t="s">
        <v>19</v>
      </c>
      <c r="F112" s="194" t="s">
        <v>2903</v>
      </c>
      <c r="G112" s="191"/>
      <c r="H112" s="193" t="s">
        <v>19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165</v>
      </c>
      <c r="AU112" s="200" t="s">
        <v>86</v>
      </c>
      <c r="AV112" s="13" t="s">
        <v>84</v>
      </c>
      <c r="AW112" s="13" t="s">
        <v>37</v>
      </c>
      <c r="AX112" s="13" t="s">
        <v>76</v>
      </c>
      <c r="AY112" s="200" t="s">
        <v>157</v>
      </c>
    </row>
    <row r="113" spans="2:51" s="13" customFormat="1" ht="10">
      <c r="B113" s="190"/>
      <c r="C113" s="191"/>
      <c r="D113" s="192" t="s">
        <v>165</v>
      </c>
      <c r="E113" s="193" t="s">
        <v>19</v>
      </c>
      <c r="F113" s="194" t="s">
        <v>3179</v>
      </c>
      <c r="G113" s="191"/>
      <c r="H113" s="193" t="s">
        <v>19</v>
      </c>
      <c r="I113" s="195"/>
      <c r="J113" s="191"/>
      <c r="K113" s="191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165</v>
      </c>
      <c r="AU113" s="200" t="s">
        <v>86</v>
      </c>
      <c r="AV113" s="13" t="s">
        <v>84</v>
      </c>
      <c r="AW113" s="13" t="s">
        <v>37</v>
      </c>
      <c r="AX113" s="13" t="s">
        <v>76</v>
      </c>
      <c r="AY113" s="200" t="s">
        <v>157</v>
      </c>
    </row>
    <row r="114" spans="2:51" s="14" customFormat="1" ht="10">
      <c r="B114" s="201"/>
      <c r="C114" s="202"/>
      <c r="D114" s="192" t="s">
        <v>165</v>
      </c>
      <c r="E114" s="203" t="s">
        <v>19</v>
      </c>
      <c r="F114" s="204" t="s">
        <v>3189</v>
      </c>
      <c r="G114" s="202"/>
      <c r="H114" s="205">
        <v>3.352</v>
      </c>
      <c r="I114" s="206"/>
      <c r="J114" s="202"/>
      <c r="K114" s="202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165</v>
      </c>
      <c r="AU114" s="211" t="s">
        <v>86</v>
      </c>
      <c r="AV114" s="14" t="s">
        <v>86</v>
      </c>
      <c r="AW114" s="14" t="s">
        <v>37</v>
      </c>
      <c r="AX114" s="14" t="s">
        <v>84</v>
      </c>
      <c r="AY114" s="211" t="s">
        <v>157</v>
      </c>
    </row>
    <row r="115" spans="1:65" s="2" customFormat="1" ht="14.4" customHeight="1">
      <c r="A115" s="36"/>
      <c r="B115" s="37"/>
      <c r="C115" s="176" t="s">
        <v>191</v>
      </c>
      <c r="D115" s="176" t="s">
        <v>159</v>
      </c>
      <c r="E115" s="177" t="s">
        <v>2932</v>
      </c>
      <c r="F115" s="178" t="s">
        <v>2933</v>
      </c>
      <c r="G115" s="179" t="s">
        <v>176</v>
      </c>
      <c r="H115" s="180">
        <v>19.2</v>
      </c>
      <c r="I115" s="181"/>
      <c r="J115" s="182">
        <f>ROUND(I115*H115,2)</f>
        <v>0</v>
      </c>
      <c r="K115" s="183"/>
      <c r="L115" s="41"/>
      <c r="M115" s="184" t="s">
        <v>19</v>
      </c>
      <c r="N115" s="185" t="s">
        <v>47</v>
      </c>
      <c r="O115" s="66"/>
      <c r="P115" s="186">
        <f>O115*H115</f>
        <v>0</v>
      </c>
      <c r="Q115" s="186">
        <v>0.0007</v>
      </c>
      <c r="R115" s="186">
        <f>Q115*H115</f>
        <v>0.013439999999999999</v>
      </c>
      <c r="S115" s="186">
        <v>0</v>
      </c>
      <c r="T115" s="187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8" t="s">
        <v>163</v>
      </c>
      <c r="AT115" s="188" t="s">
        <v>159</v>
      </c>
      <c r="AU115" s="188" t="s">
        <v>86</v>
      </c>
      <c r="AY115" s="19" t="s">
        <v>157</v>
      </c>
      <c r="BE115" s="189">
        <f>IF(N115="základní",J115,0)</f>
        <v>0</v>
      </c>
      <c r="BF115" s="189">
        <f>IF(N115="snížená",J115,0)</f>
        <v>0</v>
      </c>
      <c r="BG115" s="189">
        <f>IF(N115="zákl. přenesená",J115,0)</f>
        <v>0</v>
      </c>
      <c r="BH115" s="189">
        <f>IF(N115="sníž. přenesená",J115,0)</f>
        <v>0</v>
      </c>
      <c r="BI115" s="189">
        <f>IF(N115="nulová",J115,0)</f>
        <v>0</v>
      </c>
      <c r="BJ115" s="19" t="s">
        <v>84</v>
      </c>
      <c r="BK115" s="189">
        <f>ROUND(I115*H115,2)</f>
        <v>0</v>
      </c>
      <c r="BL115" s="19" t="s">
        <v>163</v>
      </c>
      <c r="BM115" s="188" t="s">
        <v>3190</v>
      </c>
    </row>
    <row r="116" spans="2:51" s="13" customFormat="1" ht="10">
      <c r="B116" s="190"/>
      <c r="C116" s="191"/>
      <c r="D116" s="192" t="s">
        <v>165</v>
      </c>
      <c r="E116" s="193" t="s">
        <v>19</v>
      </c>
      <c r="F116" s="194" t="s">
        <v>3178</v>
      </c>
      <c r="G116" s="191"/>
      <c r="H116" s="193" t="s">
        <v>19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165</v>
      </c>
      <c r="AU116" s="200" t="s">
        <v>86</v>
      </c>
      <c r="AV116" s="13" t="s">
        <v>84</v>
      </c>
      <c r="AW116" s="13" t="s">
        <v>37</v>
      </c>
      <c r="AX116" s="13" t="s">
        <v>76</v>
      </c>
      <c r="AY116" s="200" t="s">
        <v>157</v>
      </c>
    </row>
    <row r="117" spans="2:51" s="13" customFormat="1" ht="10">
      <c r="B117" s="190"/>
      <c r="C117" s="191"/>
      <c r="D117" s="192" t="s">
        <v>165</v>
      </c>
      <c r="E117" s="193" t="s">
        <v>19</v>
      </c>
      <c r="F117" s="194" t="s">
        <v>2904</v>
      </c>
      <c r="G117" s="191"/>
      <c r="H117" s="193" t="s">
        <v>19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165</v>
      </c>
      <c r="AU117" s="200" t="s">
        <v>86</v>
      </c>
      <c r="AV117" s="13" t="s">
        <v>84</v>
      </c>
      <c r="AW117" s="13" t="s">
        <v>37</v>
      </c>
      <c r="AX117" s="13" t="s">
        <v>76</v>
      </c>
      <c r="AY117" s="200" t="s">
        <v>157</v>
      </c>
    </row>
    <row r="118" spans="2:51" s="13" customFormat="1" ht="10">
      <c r="B118" s="190"/>
      <c r="C118" s="191"/>
      <c r="D118" s="192" t="s">
        <v>165</v>
      </c>
      <c r="E118" s="193" t="s">
        <v>19</v>
      </c>
      <c r="F118" s="194" t="s">
        <v>2903</v>
      </c>
      <c r="G118" s="191"/>
      <c r="H118" s="193" t="s">
        <v>19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165</v>
      </c>
      <c r="AU118" s="200" t="s">
        <v>86</v>
      </c>
      <c r="AV118" s="13" t="s">
        <v>84</v>
      </c>
      <c r="AW118" s="13" t="s">
        <v>37</v>
      </c>
      <c r="AX118" s="13" t="s">
        <v>76</v>
      </c>
      <c r="AY118" s="200" t="s">
        <v>157</v>
      </c>
    </row>
    <row r="119" spans="2:51" s="13" customFormat="1" ht="10">
      <c r="B119" s="190"/>
      <c r="C119" s="191"/>
      <c r="D119" s="192" t="s">
        <v>165</v>
      </c>
      <c r="E119" s="193" t="s">
        <v>19</v>
      </c>
      <c r="F119" s="194" t="s">
        <v>3179</v>
      </c>
      <c r="G119" s="191"/>
      <c r="H119" s="193" t="s">
        <v>19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165</v>
      </c>
      <c r="AU119" s="200" t="s">
        <v>86</v>
      </c>
      <c r="AV119" s="13" t="s">
        <v>84</v>
      </c>
      <c r="AW119" s="13" t="s">
        <v>37</v>
      </c>
      <c r="AX119" s="13" t="s">
        <v>76</v>
      </c>
      <c r="AY119" s="200" t="s">
        <v>157</v>
      </c>
    </row>
    <row r="120" spans="2:51" s="13" customFormat="1" ht="10">
      <c r="B120" s="190"/>
      <c r="C120" s="191"/>
      <c r="D120" s="192" t="s">
        <v>165</v>
      </c>
      <c r="E120" s="193" t="s">
        <v>19</v>
      </c>
      <c r="F120" s="194" t="s">
        <v>3191</v>
      </c>
      <c r="G120" s="191"/>
      <c r="H120" s="193" t="s">
        <v>19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165</v>
      </c>
      <c r="AU120" s="200" t="s">
        <v>86</v>
      </c>
      <c r="AV120" s="13" t="s">
        <v>84</v>
      </c>
      <c r="AW120" s="13" t="s">
        <v>37</v>
      </c>
      <c r="AX120" s="13" t="s">
        <v>76</v>
      </c>
      <c r="AY120" s="200" t="s">
        <v>157</v>
      </c>
    </row>
    <row r="121" spans="2:51" s="14" customFormat="1" ht="10">
      <c r="B121" s="201"/>
      <c r="C121" s="202"/>
      <c r="D121" s="192" t="s">
        <v>165</v>
      </c>
      <c r="E121" s="203" t="s">
        <v>19</v>
      </c>
      <c r="F121" s="204" t="s">
        <v>3192</v>
      </c>
      <c r="G121" s="202"/>
      <c r="H121" s="205">
        <v>19.2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165</v>
      </c>
      <c r="AU121" s="211" t="s">
        <v>86</v>
      </c>
      <c r="AV121" s="14" t="s">
        <v>86</v>
      </c>
      <c r="AW121" s="14" t="s">
        <v>37</v>
      </c>
      <c r="AX121" s="14" t="s">
        <v>84</v>
      </c>
      <c r="AY121" s="211" t="s">
        <v>157</v>
      </c>
    </row>
    <row r="122" spans="1:65" s="2" customFormat="1" ht="22.25" customHeight="1">
      <c r="A122" s="36"/>
      <c r="B122" s="37"/>
      <c r="C122" s="176" t="s">
        <v>196</v>
      </c>
      <c r="D122" s="176" t="s">
        <v>159</v>
      </c>
      <c r="E122" s="177" t="s">
        <v>2937</v>
      </c>
      <c r="F122" s="178" t="s">
        <v>2938</v>
      </c>
      <c r="G122" s="179" t="s">
        <v>176</v>
      </c>
      <c r="H122" s="180">
        <v>19.2</v>
      </c>
      <c r="I122" s="181"/>
      <c r="J122" s="182">
        <f>ROUND(I122*H122,2)</f>
        <v>0</v>
      </c>
      <c r="K122" s="183"/>
      <c r="L122" s="41"/>
      <c r="M122" s="184" t="s">
        <v>19</v>
      </c>
      <c r="N122" s="185" t="s">
        <v>47</v>
      </c>
      <c r="O122" s="66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8" t="s">
        <v>163</v>
      </c>
      <c r="AT122" s="188" t="s">
        <v>159</v>
      </c>
      <c r="AU122" s="188" t="s">
        <v>86</v>
      </c>
      <c r="AY122" s="19" t="s">
        <v>157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84</v>
      </c>
      <c r="BK122" s="189">
        <f>ROUND(I122*H122,2)</f>
        <v>0</v>
      </c>
      <c r="BL122" s="19" t="s">
        <v>163</v>
      </c>
      <c r="BM122" s="188" t="s">
        <v>3193</v>
      </c>
    </row>
    <row r="123" spans="2:51" s="13" customFormat="1" ht="10">
      <c r="B123" s="190"/>
      <c r="C123" s="191"/>
      <c r="D123" s="192" t="s">
        <v>165</v>
      </c>
      <c r="E123" s="193" t="s">
        <v>19</v>
      </c>
      <c r="F123" s="194" t="s">
        <v>3178</v>
      </c>
      <c r="G123" s="191"/>
      <c r="H123" s="193" t="s">
        <v>19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165</v>
      </c>
      <c r="AU123" s="200" t="s">
        <v>86</v>
      </c>
      <c r="AV123" s="13" t="s">
        <v>84</v>
      </c>
      <c r="AW123" s="13" t="s">
        <v>37</v>
      </c>
      <c r="AX123" s="13" t="s">
        <v>76</v>
      </c>
      <c r="AY123" s="200" t="s">
        <v>157</v>
      </c>
    </row>
    <row r="124" spans="2:51" s="13" customFormat="1" ht="10">
      <c r="B124" s="190"/>
      <c r="C124" s="191"/>
      <c r="D124" s="192" t="s">
        <v>165</v>
      </c>
      <c r="E124" s="193" t="s">
        <v>19</v>
      </c>
      <c r="F124" s="194" t="s">
        <v>2904</v>
      </c>
      <c r="G124" s="191"/>
      <c r="H124" s="193" t="s">
        <v>19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165</v>
      </c>
      <c r="AU124" s="200" t="s">
        <v>86</v>
      </c>
      <c r="AV124" s="13" t="s">
        <v>84</v>
      </c>
      <c r="AW124" s="13" t="s">
        <v>37</v>
      </c>
      <c r="AX124" s="13" t="s">
        <v>76</v>
      </c>
      <c r="AY124" s="200" t="s">
        <v>157</v>
      </c>
    </row>
    <row r="125" spans="2:51" s="13" customFormat="1" ht="10">
      <c r="B125" s="190"/>
      <c r="C125" s="191"/>
      <c r="D125" s="192" t="s">
        <v>165</v>
      </c>
      <c r="E125" s="193" t="s">
        <v>19</v>
      </c>
      <c r="F125" s="194" t="s">
        <v>2903</v>
      </c>
      <c r="G125" s="191"/>
      <c r="H125" s="193" t="s">
        <v>19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165</v>
      </c>
      <c r="AU125" s="200" t="s">
        <v>86</v>
      </c>
      <c r="AV125" s="13" t="s">
        <v>84</v>
      </c>
      <c r="AW125" s="13" t="s">
        <v>37</v>
      </c>
      <c r="AX125" s="13" t="s">
        <v>76</v>
      </c>
      <c r="AY125" s="200" t="s">
        <v>157</v>
      </c>
    </row>
    <row r="126" spans="2:51" s="13" customFormat="1" ht="10">
      <c r="B126" s="190"/>
      <c r="C126" s="191"/>
      <c r="D126" s="192" t="s">
        <v>165</v>
      </c>
      <c r="E126" s="193" t="s">
        <v>19</v>
      </c>
      <c r="F126" s="194" t="s">
        <v>3179</v>
      </c>
      <c r="G126" s="191"/>
      <c r="H126" s="193" t="s">
        <v>19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165</v>
      </c>
      <c r="AU126" s="200" t="s">
        <v>86</v>
      </c>
      <c r="AV126" s="13" t="s">
        <v>84</v>
      </c>
      <c r="AW126" s="13" t="s">
        <v>37</v>
      </c>
      <c r="AX126" s="13" t="s">
        <v>76</v>
      </c>
      <c r="AY126" s="200" t="s">
        <v>157</v>
      </c>
    </row>
    <row r="127" spans="2:51" s="14" customFormat="1" ht="10">
      <c r="B127" s="201"/>
      <c r="C127" s="202"/>
      <c r="D127" s="192" t="s">
        <v>165</v>
      </c>
      <c r="E127" s="203" t="s">
        <v>19</v>
      </c>
      <c r="F127" s="204" t="s">
        <v>3194</v>
      </c>
      <c r="G127" s="202"/>
      <c r="H127" s="205">
        <v>19.2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165</v>
      </c>
      <c r="AU127" s="211" t="s">
        <v>86</v>
      </c>
      <c r="AV127" s="14" t="s">
        <v>86</v>
      </c>
      <c r="AW127" s="14" t="s">
        <v>37</v>
      </c>
      <c r="AX127" s="14" t="s">
        <v>84</v>
      </c>
      <c r="AY127" s="211" t="s">
        <v>157</v>
      </c>
    </row>
    <row r="128" spans="1:65" s="2" customFormat="1" ht="19.75" customHeight="1">
      <c r="A128" s="36"/>
      <c r="B128" s="37"/>
      <c r="C128" s="176" t="s">
        <v>203</v>
      </c>
      <c r="D128" s="176" t="s">
        <v>159</v>
      </c>
      <c r="E128" s="177" t="s">
        <v>2941</v>
      </c>
      <c r="F128" s="178" t="s">
        <v>2942</v>
      </c>
      <c r="G128" s="179" t="s">
        <v>254</v>
      </c>
      <c r="H128" s="180">
        <v>19.2</v>
      </c>
      <c r="I128" s="181"/>
      <c r="J128" s="182">
        <f>ROUND(I128*H128,2)</f>
        <v>0</v>
      </c>
      <c r="K128" s="183"/>
      <c r="L128" s="41"/>
      <c r="M128" s="184" t="s">
        <v>19</v>
      </c>
      <c r="N128" s="185" t="s">
        <v>47</v>
      </c>
      <c r="O128" s="66"/>
      <c r="P128" s="186">
        <f>O128*H128</f>
        <v>0</v>
      </c>
      <c r="Q128" s="186">
        <v>0.00046</v>
      </c>
      <c r="R128" s="186">
        <f>Q128*H128</f>
        <v>0.008832</v>
      </c>
      <c r="S128" s="186">
        <v>0</v>
      </c>
      <c r="T128" s="18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8" t="s">
        <v>163</v>
      </c>
      <c r="AT128" s="188" t="s">
        <v>159</v>
      </c>
      <c r="AU128" s="188" t="s">
        <v>86</v>
      </c>
      <c r="AY128" s="19" t="s">
        <v>157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9" t="s">
        <v>84</v>
      </c>
      <c r="BK128" s="189">
        <f>ROUND(I128*H128,2)</f>
        <v>0</v>
      </c>
      <c r="BL128" s="19" t="s">
        <v>163</v>
      </c>
      <c r="BM128" s="188" t="s">
        <v>3195</v>
      </c>
    </row>
    <row r="129" spans="2:51" s="13" customFormat="1" ht="10">
      <c r="B129" s="190"/>
      <c r="C129" s="191"/>
      <c r="D129" s="192" t="s">
        <v>165</v>
      </c>
      <c r="E129" s="193" t="s">
        <v>19</v>
      </c>
      <c r="F129" s="194" t="s">
        <v>3178</v>
      </c>
      <c r="G129" s="191"/>
      <c r="H129" s="193" t="s">
        <v>19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165</v>
      </c>
      <c r="AU129" s="200" t="s">
        <v>86</v>
      </c>
      <c r="AV129" s="13" t="s">
        <v>84</v>
      </c>
      <c r="AW129" s="13" t="s">
        <v>37</v>
      </c>
      <c r="AX129" s="13" t="s">
        <v>76</v>
      </c>
      <c r="AY129" s="200" t="s">
        <v>157</v>
      </c>
    </row>
    <row r="130" spans="2:51" s="13" customFormat="1" ht="10">
      <c r="B130" s="190"/>
      <c r="C130" s="191"/>
      <c r="D130" s="192" t="s">
        <v>165</v>
      </c>
      <c r="E130" s="193" t="s">
        <v>19</v>
      </c>
      <c r="F130" s="194" t="s">
        <v>2904</v>
      </c>
      <c r="G130" s="191"/>
      <c r="H130" s="193" t="s">
        <v>19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165</v>
      </c>
      <c r="AU130" s="200" t="s">
        <v>86</v>
      </c>
      <c r="AV130" s="13" t="s">
        <v>84</v>
      </c>
      <c r="AW130" s="13" t="s">
        <v>37</v>
      </c>
      <c r="AX130" s="13" t="s">
        <v>76</v>
      </c>
      <c r="AY130" s="200" t="s">
        <v>157</v>
      </c>
    </row>
    <row r="131" spans="2:51" s="13" customFormat="1" ht="10">
      <c r="B131" s="190"/>
      <c r="C131" s="191"/>
      <c r="D131" s="192" t="s">
        <v>165</v>
      </c>
      <c r="E131" s="193" t="s">
        <v>19</v>
      </c>
      <c r="F131" s="194" t="s">
        <v>2903</v>
      </c>
      <c r="G131" s="191"/>
      <c r="H131" s="193" t="s">
        <v>19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165</v>
      </c>
      <c r="AU131" s="200" t="s">
        <v>86</v>
      </c>
      <c r="AV131" s="13" t="s">
        <v>84</v>
      </c>
      <c r="AW131" s="13" t="s">
        <v>37</v>
      </c>
      <c r="AX131" s="13" t="s">
        <v>76</v>
      </c>
      <c r="AY131" s="200" t="s">
        <v>157</v>
      </c>
    </row>
    <row r="132" spans="2:51" s="13" customFormat="1" ht="10">
      <c r="B132" s="190"/>
      <c r="C132" s="191"/>
      <c r="D132" s="192" t="s">
        <v>165</v>
      </c>
      <c r="E132" s="193" t="s">
        <v>19</v>
      </c>
      <c r="F132" s="194" t="s">
        <v>3179</v>
      </c>
      <c r="G132" s="191"/>
      <c r="H132" s="193" t="s">
        <v>19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165</v>
      </c>
      <c r="AU132" s="200" t="s">
        <v>86</v>
      </c>
      <c r="AV132" s="13" t="s">
        <v>84</v>
      </c>
      <c r="AW132" s="13" t="s">
        <v>37</v>
      </c>
      <c r="AX132" s="13" t="s">
        <v>76</v>
      </c>
      <c r="AY132" s="200" t="s">
        <v>157</v>
      </c>
    </row>
    <row r="133" spans="2:51" s="14" customFormat="1" ht="10">
      <c r="B133" s="201"/>
      <c r="C133" s="202"/>
      <c r="D133" s="192" t="s">
        <v>165</v>
      </c>
      <c r="E133" s="203" t="s">
        <v>19</v>
      </c>
      <c r="F133" s="204" t="s">
        <v>3196</v>
      </c>
      <c r="G133" s="202"/>
      <c r="H133" s="205">
        <v>19.2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165</v>
      </c>
      <c r="AU133" s="211" t="s">
        <v>86</v>
      </c>
      <c r="AV133" s="14" t="s">
        <v>86</v>
      </c>
      <c r="AW133" s="14" t="s">
        <v>37</v>
      </c>
      <c r="AX133" s="14" t="s">
        <v>84</v>
      </c>
      <c r="AY133" s="211" t="s">
        <v>157</v>
      </c>
    </row>
    <row r="134" spans="1:65" s="2" customFormat="1" ht="22.25" customHeight="1">
      <c r="A134" s="36"/>
      <c r="B134" s="37"/>
      <c r="C134" s="176" t="s">
        <v>211</v>
      </c>
      <c r="D134" s="176" t="s">
        <v>159</v>
      </c>
      <c r="E134" s="177" t="s">
        <v>2944</v>
      </c>
      <c r="F134" s="178" t="s">
        <v>2945</v>
      </c>
      <c r="G134" s="179" t="s">
        <v>254</v>
      </c>
      <c r="H134" s="180">
        <v>19.2</v>
      </c>
      <c r="I134" s="181"/>
      <c r="J134" s="182">
        <f>ROUND(I134*H134,2)</f>
        <v>0</v>
      </c>
      <c r="K134" s="183"/>
      <c r="L134" s="41"/>
      <c r="M134" s="184" t="s">
        <v>19</v>
      </c>
      <c r="N134" s="185" t="s">
        <v>47</v>
      </c>
      <c r="O134" s="66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8" t="s">
        <v>163</v>
      </c>
      <c r="AT134" s="188" t="s">
        <v>159</v>
      </c>
      <c r="AU134" s="188" t="s">
        <v>86</v>
      </c>
      <c r="AY134" s="19" t="s">
        <v>157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9" t="s">
        <v>84</v>
      </c>
      <c r="BK134" s="189">
        <f>ROUND(I134*H134,2)</f>
        <v>0</v>
      </c>
      <c r="BL134" s="19" t="s">
        <v>163</v>
      </c>
      <c r="BM134" s="188" t="s">
        <v>3197</v>
      </c>
    </row>
    <row r="135" spans="2:51" s="13" customFormat="1" ht="10">
      <c r="B135" s="190"/>
      <c r="C135" s="191"/>
      <c r="D135" s="192" t="s">
        <v>165</v>
      </c>
      <c r="E135" s="193" t="s">
        <v>19</v>
      </c>
      <c r="F135" s="194" t="s">
        <v>3178</v>
      </c>
      <c r="G135" s="191"/>
      <c r="H135" s="193" t="s">
        <v>19</v>
      </c>
      <c r="I135" s="195"/>
      <c r="J135" s="191"/>
      <c r="K135" s="191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165</v>
      </c>
      <c r="AU135" s="200" t="s">
        <v>86</v>
      </c>
      <c r="AV135" s="13" t="s">
        <v>84</v>
      </c>
      <c r="AW135" s="13" t="s">
        <v>37</v>
      </c>
      <c r="AX135" s="13" t="s">
        <v>76</v>
      </c>
      <c r="AY135" s="200" t="s">
        <v>157</v>
      </c>
    </row>
    <row r="136" spans="2:51" s="13" customFormat="1" ht="10">
      <c r="B136" s="190"/>
      <c r="C136" s="191"/>
      <c r="D136" s="192" t="s">
        <v>165</v>
      </c>
      <c r="E136" s="193" t="s">
        <v>19</v>
      </c>
      <c r="F136" s="194" t="s">
        <v>2904</v>
      </c>
      <c r="G136" s="191"/>
      <c r="H136" s="193" t="s">
        <v>19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165</v>
      </c>
      <c r="AU136" s="200" t="s">
        <v>86</v>
      </c>
      <c r="AV136" s="13" t="s">
        <v>84</v>
      </c>
      <c r="AW136" s="13" t="s">
        <v>37</v>
      </c>
      <c r="AX136" s="13" t="s">
        <v>76</v>
      </c>
      <c r="AY136" s="200" t="s">
        <v>157</v>
      </c>
    </row>
    <row r="137" spans="2:51" s="13" customFormat="1" ht="10">
      <c r="B137" s="190"/>
      <c r="C137" s="191"/>
      <c r="D137" s="192" t="s">
        <v>165</v>
      </c>
      <c r="E137" s="193" t="s">
        <v>19</v>
      </c>
      <c r="F137" s="194" t="s">
        <v>2903</v>
      </c>
      <c r="G137" s="191"/>
      <c r="H137" s="193" t="s">
        <v>19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165</v>
      </c>
      <c r="AU137" s="200" t="s">
        <v>86</v>
      </c>
      <c r="AV137" s="13" t="s">
        <v>84</v>
      </c>
      <c r="AW137" s="13" t="s">
        <v>37</v>
      </c>
      <c r="AX137" s="13" t="s">
        <v>76</v>
      </c>
      <c r="AY137" s="200" t="s">
        <v>157</v>
      </c>
    </row>
    <row r="138" spans="2:51" s="13" customFormat="1" ht="10">
      <c r="B138" s="190"/>
      <c r="C138" s="191"/>
      <c r="D138" s="192" t="s">
        <v>165</v>
      </c>
      <c r="E138" s="193" t="s">
        <v>19</v>
      </c>
      <c r="F138" s="194" t="s">
        <v>3179</v>
      </c>
      <c r="G138" s="191"/>
      <c r="H138" s="193" t="s">
        <v>19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165</v>
      </c>
      <c r="AU138" s="200" t="s">
        <v>86</v>
      </c>
      <c r="AV138" s="13" t="s">
        <v>84</v>
      </c>
      <c r="AW138" s="13" t="s">
        <v>37</v>
      </c>
      <c r="AX138" s="13" t="s">
        <v>76</v>
      </c>
      <c r="AY138" s="200" t="s">
        <v>157</v>
      </c>
    </row>
    <row r="139" spans="2:51" s="14" customFormat="1" ht="10">
      <c r="B139" s="201"/>
      <c r="C139" s="202"/>
      <c r="D139" s="192" t="s">
        <v>165</v>
      </c>
      <c r="E139" s="203" t="s">
        <v>19</v>
      </c>
      <c r="F139" s="204" t="s">
        <v>3196</v>
      </c>
      <c r="G139" s="202"/>
      <c r="H139" s="205">
        <v>19.2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165</v>
      </c>
      <c r="AU139" s="211" t="s">
        <v>86</v>
      </c>
      <c r="AV139" s="14" t="s">
        <v>86</v>
      </c>
      <c r="AW139" s="14" t="s">
        <v>37</v>
      </c>
      <c r="AX139" s="14" t="s">
        <v>84</v>
      </c>
      <c r="AY139" s="211" t="s">
        <v>157</v>
      </c>
    </row>
    <row r="140" spans="1:65" s="2" customFormat="1" ht="30" customHeight="1">
      <c r="A140" s="36"/>
      <c r="B140" s="37"/>
      <c r="C140" s="176" t="s">
        <v>221</v>
      </c>
      <c r="D140" s="176" t="s">
        <v>159</v>
      </c>
      <c r="E140" s="177" t="s">
        <v>319</v>
      </c>
      <c r="F140" s="178" t="s">
        <v>320</v>
      </c>
      <c r="G140" s="179" t="s">
        <v>254</v>
      </c>
      <c r="H140" s="180">
        <v>2.684</v>
      </c>
      <c r="I140" s="181"/>
      <c r="J140" s="182">
        <f>ROUND(I140*H140,2)</f>
        <v>0</v>
      </c>
      <c r="K140" s="183"/>
      <c r="L140" s="41"/>
      <c r="M140" s="184" t="s">
        <v>19</v>
      </c>
      <c r="N140" s="185" t="s">
        <v>47</v>
      </c>
      <c r="O140" s="66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8" t="s">
        <v>163</v>
      </c>
      <c r="AT140" s="188" t="s">
        <v>159</v>
      </c>
      <c r="AU140" s="188" t="s">
        <v>86</v>
      </c>
      <c r="AY140" s="19" t="s">
        <v>157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9" t="s">
        <v>84</v>
      </c>
      <c r="BK140" s="189">
        <f>ROUND(I140*H140,2)</f>
        <v>0</v>
      </c>
      <c r="BL140" s="19" t="s">
        <v>163</v>
      </c>
      <c r="BM140" s="188" t="s">
        <v>3198</v>
      </c>
    </row>
    <row r="141" spans="1:47" s="2" customFormat="1" ht="10">
      <c r="A141" s="36"/>
      <c r="B141" s="37"/>
      <c r="C141" s="38"/>
      <c r="D141" s="212" t="s">
        <v>178</v>
      </c>
      <c r="E141" s="38"/>
      <c r="F141" s="213" t="s">
        <v>322</v>
      </c>
      <c r="G141" s="38"/>
      <c r="H141" s="38"/>
      <c r="I141" s="214"/>
      <c r="J141" s="38"/>
      <c r="K141" s="38"/>
      <c r="L141" s="41"/>
      <c r="M141" s="215"/>
      <c r="N141" s="216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178</v>
      </c>
      <c r="AU141" s="19" t="s">
        <v>86</v>
      </c>
    </row>
    <row r="142" spans="2:51" s="13" customFormat="1" ht="10">
      <c r="B142" s="190"/>
      <c r="C142" s="191"/>
      <c r="D142" s="192" t="s">
        <v>165</v>
      </c>
      <c r="E142" s="193" t="s">
        <v>19</v>
      </c>
      <c r="F142" s="194" t="s">
        <v>3178</v>
      </c>
      <c r="G142" s="191"/>
      <c r="H142" s="193" t="s">
        <v>19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165</v>
      </c>
      <c r="AU142" s="200" t="s">
        <v>86</v>
      </c>
      <c r="AV142" s="13" t="s">
        <v>84</v>
      </c>
      <c r="AW142" s="13" t="s">
        <v>37</v>
      </c>
      <c r="AX142" s="13" t="s">
        <v>76</v>
      </c>
      <c r="AY142" s="200" t="s">
        <v>157</v>
      </c>
    </row>
    <row r="143" spans="2:51" s="13" customFormat="1" ht="10">
      <c r="B143" s="190"/>
      <c r="C143" s="191"/>
      <c r="D143" s="192" t="s">
        <v>165</v>
      </c>
      <c r="E143" s="193" t="s">
        <v>19</v>
      </c>
      <c r="F143" s="194" t="s">
        <v>2904</v>
      </c>
      <c r="G143" s="191"/>
      <c r="H143" s="193" t="s">
        <v>19</v>
      </c>
      <c r="I143" s="195"/>
      <c r="J143" s="191"/>
      <c r="K143" s="191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165</v>
      </c>
      <c r="AU143" s="200" t="s">
        <v>86</v>
      </c>
      <c r="AV143" s="13" t="s">
        <v>84</v>
      </c>
      <c r="AW143" s="13" t="s">
        <v>37</v>
      </c>
      <c r="AX143" s="13" t="s">
        <v>76</v>
      </c>
      <c r="AY143" s="200" t="s">
        <v>157</v>
      </c>
    </row>
    <row r="144" spans="2:51" s="13" customFormat="1" ht="10">
      <c r="B144" s="190"/>
      <c r="C144" s="191"/>
      <c r="D144" s="192" t="s">
        <v>165</v>
      </c>
      <c r="E144" s="193" t="s">
        <v>19</v>
      </c>
      <c r="F144" s="194" t="s">
        <v>2903</v>
      </c>
      <c r="G144" s="191"/>
      <c r="H144" s="193" t="s">
        <v>19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165</v>
      </c>
      <c r="AU144" s="200" t="s">
        <v>86</v>
      </c>
      <c r="AV144" s="13" t="s">
        <v>84</v>
      </c>
      <c r="AW144" s="13" t="s">
        <v>37</v>
      </c>
      <c r="AX144" s="13" t="s">
        <v>76</v>
      </c>
      <c r="AY144" s="200" t="s">
        <v>157</v>
      </c>
    </row>
    <row r="145" spans="2:51" s="13" customFormat="1" ht="10">
      <c r="B145" s="190"/>
      <c r="C145" s="191"/>
      <c r="D145" s="192" t="s">
        <v>165</v>
      </c>
      <c r="E145" s="193" t="s">
        <v>19</v>
      </c>
      <c r="F145" s="194" t="s">
        <v>3179</v>
      </c>
      <c r="G145" s="191"/>
      <c r="H145" s="193" t="s">
        <v>19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165</v>
      </c>
      <c r="AU145" s="200" t="s">
        <v>86</v>
      </c>
      <c r="AV145" s="13" t="s">
        <v>84</v>
      </c>
      <c r="AW145" s="13" t="s">
        <v>37</v>
      </c>
      <c r="AX145" s="13" t="s">
        <v>76</v>
      </c>
      <c r="AY145" s="200" t="s">
        <v>157</v>
      </c>
    </row>
    <row r="146" spans="2:51" s="13" customFormat="1" ht="10">
      <c r="B146" s="190"/>
      <c r="C146" s="191"/>
      <c r="D146" s="192" t="s">
        <v>165</v>
      </c>
      <c r="E146" s="193" t="s">
        <v>19</v>
      </c>
      <c r="F146" s="194" t="s">
        <v>3105</v>
      </c>
      <c r="G146" s="191"/>
      <c r="H146" s="193" t="s">
        <v>19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165</v>
      </c>
      <c r="AU146" s="200" t="s">
        <v>86</v>
      </c>
      <c r="AV146" s="13" t="s">
        <v>84</v>
      </c>
      <c r="AW146" s="13" t="s">
        <v>37</v>
      </c>
      <c r="AX146" s="13" t="s">
        <v>76</v>
      </c>
      <c r="AY146" s="200" t="s">
        <v>157</v>
      </c>
    </row>
    <row r="147" spans="2:51" s="14" customFormat="1" ht="10">
      <c r="B147" s="201"/>
      <c r="C147" s="202"/>
      <c r="D147" s="192" t="s">
        <v>165</v>
      </c>
      <c r="E147" s="203" t="s">
        <v>19</v>
      </c>
      <c r="F147" s="204" t="s">
        <v>3199</v>
      </c>
      <c r="G147" s="202"/>
      <c r="H147" s="205">
        <v>12.64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165</v>
      </c>
      <c r="AU147" s="211" t="s">
        <v>86</v>
      </c>
      <c r="AV147" s="14" t="s">
        <v>86</v>
      </c>
      <c r="AW147" s="14" t="s">
        <v>37</v>
      </c>
      <c r="AX147" s="14" t="s">
        <v>76</v>
      </c>
      <c r="AY147" s="211" t="s">
        <v>157</v>
      </c>
    </row>
    <row r="148" spans="2:51" s="14" customFormat="1" ht="10">
      <c r="B148" s="201"/>
      <c r="C148" s="202"/>
      <c r="D148" s="192" t="s">
        <v>165</v>
      </c>
      <c r="E148" s="203" t="s">
        <v>19</v>
      </c>
      <c r="F148" s="204" t="s">
        <v>3200</v>
      </c>
      <c r="G148" s="202"/>
      <c r="H148" s="205">
        <v>1.918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165</v>
      </c>
      <c r="AU148" s="211" t="s">
        <v>86</v>
      </c>
      <c r="AV148" s="14" t="s">
        <v>86</v>
      </c>
      <c r="AW148" s="14" t="s">
        <v>37</v>
      </c>
      <c r="AX148" s="14" t="s">
        <v>76</v>
      </c>
      <c r="AY148" s="211" t="s">
        <v>157</v>
      </c>
    </row>
    <row r="149" spans="2:51" s="14" customFormat="1" ht="10">
      <c r="B149" s="201"/>
      <c r="C149" s="202"/>
      <c r="D149" s="192" t="s">
        <v>165</v>
      </c>
      <c r="E149" s="203" t="s">
        <v>19</v>
      </c>
      <c r="F149" s="204" t="s">
        <v>3201</v>
      </c>
      <c r="G149" s="202"/>
      <c r="H149" s="205">
        <v>-11.874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165</v>
      </c>
      <c r="AU149" s="211" t="s">
        <v>86</v>
      </c>
      <c r="AV149" s="14" t="s">
        <v>86</v>
      </c>
      <c r="AW149" s="14" t="s">
        <v>37</v>
      </c>
      <c r="AX149" s="14" t="s">
        <v>76</v>
      </c>
      <c r="AY149" s="211" t="s">
        <v>157</v>
      </c>
    </row>
    <row r="150" spans="2:51" s="15" customFormat="1" ht="10">
      <c r="B150" s="217"/>
      <c r="C150" s="218"/>
      <c r="D150" s="192" t="s">
        <v>165</v>
      </c>
      <c r="E150" s="219" t="s">
        <v>19</v>
      </c>
      <c r="F150" s="220" t="s">
        <v>1728</v>
      </c>
      <c r="G150" s="218"/>
      <c r="H150" s="221">
        <v>2.684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165</v>
      </c>
      <c r="AU150" s="227" t="s">
        <v>86</v>
      </c>
      <c r="AV150" s="15" t="s">
        <v>163</v>
      </c>
      <c r="AW150" s="15" t="s">
        <v>37</v>
      </c>
      <c r="AX150" s="15" t="s">
        <v>84</v>
      </c>
      <c r="AY150" s="227" t="s">
        <v>157</v>
      </c>
    </row>
    <row r="151" spans="1:65" s="2" customFormat="1" ht="22.25" customHeight="1">
      <c r="A151" s="36"/>
      <c r="B151" s="37"/>
      <c r="C151" s="176" t="s">
        <v>232</v>
      </c>
      <c r="D151" s="176" t="s">
        <v>159</v>
      </c>
      <c r="E151" s="177" t="s">
        <v>2953</v>
      </c>
      <c r="F151" s="178" t="s">
        <v>2954</v>
      </c>
      <c r="G151" s="179" t="s">
        <v>254</v>
      </c>
      <c r="H151" s="180">
        <v>11.874</v>
      </c>
      <c r="I151" s="181"/>
      <c r="J151" s="182">
        <f>ROUND(I151*H151,2)</f>
        <v>0</v>
      </c>
      <c r="K151" s="183"/>
      <c r="L151" s="41"/>
      <c r="M151" s="184" t="s">
        <v>19</v>
      </c>
      <c r="N151" s="185" t="s">
        <v>47</v>
      </c>
      <c r="O151" s="66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8" t="s">
        <v>163</v>
      </c>
      <c r="AT151" s="188" t="s">
        <v>159</v>
      </c>
      <c r="AU151" s="188" t="s">
        <v>86</v>
      </c>
      <c r="AY151" s="19" t="s">
        <v>157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9" t="s">
        <v>84</v>
      </c>
      <c r="BK151" s="189">
        <f>ROUND(I151*H151,2)</f>
        <v>0</v>
      </c>
      <c r="BL151" s="19" t="s">
        <v>163</v>
      </c>
      <c r="BM151" s="188" t="s">
        <v>3202</v>
      </c>
    </row>
    <row r="152" spans="2:51" s="13" customFormat="1" ht="10">
      <c r="B152" s="190"/>
      <c r="C152" s="191"/>
      <c r="D152" s="192" t="s">
        <v>165</v>
      </c>
      <c r="E152" s="193" t="s">
        <v>19</v>
      </c>
      <c r="F152" s="194" t="s">
        <v>3178</v>
      </c>
      <c r="G152" s="191"/>
      <c r="H152" s="193" t="s">
        <v>19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165</v>
      </c>
      <c r="AU152" s="200" t="s">
        <v>86</v>
      </c>
      <c r="AV152" s="13" t="s">
        <v>84</v>
      </c>
      <c r="AW152" s="13" t="s">
        <v>37</v>
      </c>
      <c r="AX152" s="13" t="s">
        <v>76</v>
      </c>
      <c r="AY152" s="200" t="s">
        <v>157</v>
      </c>
    </row>
    <row r="153" spans="2:51" s="13" customFormat="1" ht="10">
      <c r="B153" s="190"/>
      <c r="C153" s="191"/>
      <c r="D153" s="192" t="s">
        <v>165</v>
      </c>
      <c r="E153" s="193" t="s">
        <v>19</v>
      </c>
      <c r="F153" s="194" t="s">
        <v>2904</v>
      </c>
      <c r="G153" s="191"/>
      <c r="H153" s="193" t="s">
        <v>19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165</v>
      </c>
      <c r="AU153" s="200" t="s">
        <v>86</v>
      </c>
      <c r="AV153" s="13" t="s">
        <v>84</v>
      </c>
      <c r="AW153" s="13" t="s">
        <v>37</v>
      </c>
      <c r="AX153" s="13" t="s">
        <v>76</v>
      </c>
      <c r="AY153" s="200" t="s">
        <v>157</v>
      </c>
    </row>
    <row r="154" spans="2:51" s="13" customFormat="1" ht="10">
      <c r="B154" s="190"/>
      <c r="C154" s="191"/>
      <c r="D154" s="192" t="s">
        <v>165</v>
      </c>
      <c r="E154" s="193" t="s">
        <v>19</v>
      </c>
      <c r="F154" s="194" t="s">
        <v>2903</v>
      </c>
      <c r="G154" s="191"/>
      <c r="H154" s="193" t="s">
        <v>19</v>
      </c>
      <c r="I154" s="195"/>
      <c r="J154" s="191"/>
      <c r="K154" s="191"/>
      <c r="L154" s="196"/>
      <c r="M154" s="197"/>
      <c r="N154" s="198"/>
      <c r="O154" s="198"/>
      <c r="P154" s="198"/>
      <c r="Q154" s="198"/>
      <c r="R154" s="198"/>
      <c r="S154" s="198"/>
      <c r="T154" s="199"/>
      <c r="AT154" s="200" t="s">
        <v>165</v>
      </c>
      <c r="AU154" s="200" t="s">
        <v>86</v>
      </c>
      <c r="AV154" s="13" t="s">
        <v>84</v>
      </c>
      <c r="AW154" s="13" t="s">
        <v>37</v>
      </c>
      <c r="AX154" s="13" t="s">
        <v>76</v>
      </c>
      <c r="AY154" s="200" t="s">
        <v>157</v>
      </c>
    </row>
    <row r="155" spans="2:51" s="13" customFormat="1" ht="10">
      <c r="B155" s="190"/>
      <c r="C155" s="191"/>
      <c r="D155" s="192" t="s">
        <v>165</v>
      </c>
      <c r="E155" s="193" t="s">
        <v>19</v>
      </c>
      <c r="F155" s="194" t="s">
        <v>3179</v>
      </c>
      <c r="G155" s="191"/>
      <c r="H155" s="193" t="s">
        <v>19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165</v>
      </c>
      <c r="AU155" s="200" t="s">
        <v>86</v>
      </c>
      <c r="AV155" s="13" t="s">
        <v>84</v>
      </c>
      <c r="AW155" s="13" t="s">
        <v>37</v>
      </c>
      <c r="AX155" s="13" t="s">
        <v>76</v>
      </c>
      <c r="AY155" s="200" t="s">
        <v>157</v>
      </c>
    </row>
    <row r="156" spans="2:51" s="13" customFormat="1" ht="10">
      <c r="B156" s="190"/>
      <c r="C156" s="191"/>
      <c r="D156" s="192" t="s">
        <v>165</v>
      </c>
      <c r="E156" s="193" t="s">
        <v>19</v>
      </c>
      <c r="F156" s="194" t="s">
        <v>3111</v>
      </c>
      <c r="G156" s="191"/>
      <c r="H156" s="193" t="s">
        <v>19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165</v>
      </c>
      <c r="AU156" s="200" t="s">
        <v>86</v>
      </c>
      <c r="AV156" s="13" t="s">
        <v>84</v>
      </c>
      <c r="AW156" s="13" t="s">
        <v>37</v>
      </c>
      <c r="AX156" s="13" t="s">
        <v>76</v>
      </c>
      <c r="AY156" s="200" t="s">
        <v>157</v>
      </c>
    </row>
    <row r="157" spans="2:51" s="14" customFormat="1" ht="10">
      <c r="B157" s="201"/>
      <c r="C157" s="202"/>
      <c r="D157" s="192" t="s">
        <v>165</v>
      </c>
      <c r="E157" s="203" t="s">
        <v>19</v>
      </c>
      <c r="F157" s="204" t="s">
        <v>3203</v>
      </c>
      <c r="G157" s="202"/>
      <c r="H157" s="205">
        <v>1.918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165</v>
      </c>
      <c r="AU157" s="211" t="s">
        <v>86</v>
      </c>
      <c r="AV157" s="14" t="s">
        <v>86</v>
      </c>
      <c r="AW157" s="14" t="s">
        <v>37</v>
      </c>
      <c r="AX157" s="14" t="s">
        <v>76</v>
      </c>
      <c r="AY157" s="211" t="s">
        <v>157</v>
      </c>
    </row>
    <row r="158" spans="2:51" s="14" customFormat="1" ht="10">
      <c r="B158" s="201"/>
      <c r="C158" s="202"/>
      <c r="D158" s="192" t="s">
        <v>165</v>
      </c>
      <c r="E158" s="203" t="s">
        <v>19</v>
      </c>
      <c r="F158" s="204" t="s">
        <v>3204</v>
      </c>
      <c r="G158" s="202"/>
      <c r="H158" s="205">
        <v>-0.35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165</v>
      </c>
      <c r="AU158" s="211" t="s">
        <v>86</v>
      </c>
      <c r="AV158" s="14" t="s">
        <v>86</v>
      </c>
      <c r="AW158" s="14" t="s">
        <v>37</v>
      </c>
      <c r="AX158" s="14" t="s">
        <v>76</v>
      </c>
      <c r="AY158" s="211" t="s">
        <v>157</v>
      </c>
    </row>
    <row r="159" spans="2:51" s="14" customFormat="1" ht="10">
      <c r="B159" s="201"/>
      <c r="C159" s="202"/>
      <c r="D159" s="192" t="s">
        <v>165</v>
      </c>
      <c r="E159" s="203" t="s">
        <v>19</v>
      </c>
      <c r="F159" s="204" t="s">
        <v>3205</v>
      </c>
      <c r="G159" s="202"/>
      <c r="H159" s="205">
        <v>-0.547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165</v>
      </c>
      <c r="AU159" s="211" t="s">
        <v>86</v>
      </c>
      <c r="AV159" s="14" t="s">
        <v>86</v>
      </c>
      <c r="AW159" s="14" t="s">
        <v>37</v>
      </c>
      <c r="AX159" s="14" t="s">
        <v>76</v>
      </c>
      <c r="AY159" s="211" t="s">
        <v>157</v>
      </c>
    </row>
    <row r="160" spans="2:51" s="16" customFormat="1" ht="10">
      <c r="B160" s="228"/>
      <c r="C160" s="229"/>
      <c r="D160" s="192" t="s">
        <v>165</v>
      </c>
      <c r="E160" s="230" t="s">
        <v>19</v>
      </c>
      <c r="F160" s="231" t="s">
        <v>190</v>
      </c>
      <c r="G160" s="229"/>
      <c r="H160" s="232">
        <v>1.021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165</v>
      </c>
      <c r="AU160" s="238" t="s">
        <v>86</v>
      </c>
      <c r="AV160" s="16" t="s">
        <v>173</v>
      </c>
      <c r="AW160" s="16" t="s">
        <v>37</v>
      </c>
      <c r="AX160" s="16" t="s">
        <v>76</v>
      </c>
      <c r="AY160" s="238" t="s">
        <v>157</v>
      </c>
    </row>
    <row r="161" spans="2:51" s="13" customFormat="1" ht="10">
      <c r="B161" s="190"/>
      <c r="C161" s="191"/>
      <c r="D161" s="192" t="s">
        <v>165</v>
      </c>
      <c r="E161" s="193" t="s">
        <v>19</v>
      </c>
      <c r="F161" s="194" t="s">
        <v>3206</v>
      </c>
      <c r="G161" s="191"/>
      <c r="H161" s="193" t="s">
        <v>19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165</v>
      </c>
      <c r="AU161" s="200" t="s">
        <v>86</v>
      </c>
      <c r="AV161" s="13" t="s">
        <v>84</v>
      </c>
      <c r="AW161" s="13" t="s">
        <v>37</v>
      </c>
      <c r="AX161" s="13" t="s">
        <v>76</v>
      </c>
      <c r="AY161" s="200" t="s">
        <v>157</v>
      </c>
    </row>
    <row r="162" spans="2:51" s="14" customFormat="1" ht="10">
      <c r="B162" s="201"/>
      <c r="C162" s="202"/>
      <c r="D162" s="192" t="s">
        <v>165</v>
      </c>
      <c r="E162" s="203" t="s">
        <v>19</v>
      </c>
      <c r="F162" s="204" t="s">
        <v>3207</v>
      </c>
      <c r="G162" s="202"/>
      <c r="H162" s="205">
        <v>6.32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165</v>
      </c>
      <c r="AU162" s="211" t="s">
        <v>86</v>
      </c>
      <c r="AV162" s="14" t="s">
        <v>86</v>
      </c>
      <c r="AW162" s="14" t="s">
        <v>37</v>
      </c>
      <c r="AX162" s="14" t="s">
        <v>76</v>
      </c>
      <c r="AY162" s="211" t="s">
        <v>157</v>
      </c>
    </row>
    <row r="163" spans="2:51" s="14" customFormat="1" ht="10">
      <c r="B163" s="201"/>
      <c r="C163" s="202"/>
      <c r="D163" s="192" t="s">
        <v>165</v>
      </c>
      <c r="E163" s="203" t="s">
        <v>19</v>
      </c>
      <c r="F163" s="204" t="s">
        <v>3208</v>
      </c>
      <c r="G163" s="202"/>
      <c r="H163" s="205">
        <v>-1.787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165</v>
      </c>
      <c r="AU163" s="211" t="s">
        <v>86</v>
      </c>
      <c r="AV163" s="14" t="s">
        <v>86</v>
      </c>
      <c r="AW163" s="14" t="s">
        <v>37</v>
      </c>
      <c r="AX163" s="14" t="s">
        <v>76</v>
      </c>
      <c r="AY163" s="211" t="s">
        <v>157</v>
      </c>
    </row>
    <row r="164" spans="2:51" s="14" customFormat="1" ht="10">
      <c r="B164" s="201"/>
      <c r="C164" s="202"/>
      <c r="D164" s="192" t="s">
        <v>165</v>
      </c>
      <c r="E164" s="203" t="s">
        <v>19</v>
      </c>
      <c r="F164" s="204" t="s">
        <v>3209</v>
      </c>
      <c r="G164" s="202"/>
      <c r="H164" s="205">
        <v>6.32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165</v>
      </c>
      <c r="AU164" s="211" t="s">
        <v>86</v>
      </c>
      <c r="AV164" s="14" t="s">
        <v>86</v>
      </c>
      <c r="AW164" s="14" t="s">
        <v>37</v>
      </c>
      <c r="AX164" s="14" t="s">
        <v>76</v>
      </c>
      <c r="AY164" s="211" t="s">
        <v>157</v>
      </c>
    </row>
    <row r="165" spans="2:51" s="16" customFormat="1" ht="10">
      <c r="B165" s="228"/>
      <c r="C165" s="229"/>
      <c r="D165" s="192" t="s">
        <v>165</v>
      </c>
      <c r="E165" s="230" t="s">
        <v>19</v>
      </c>
      <c r="F165" s="231" t="s">
        <v>190</v>
      </c>
      <c r="G165" s="229"/>
      <c r="H165" s="232">
        <v>10.853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165</v>
      </c>
      <c r="AU165" s="238" t="s">
        <v>86</v>
      </c>
      <c r="AV165" s="16" t="s">
        <v>173</v>
      </c>
      <c r="AW165" s="16" t="s">
        <v>37</v>
      </c>
      <c r="AX165" s="16" t="s">
        <v>76</v>
      </c>
      <c r="AY165" s="238" t="s">
        <v>157</v>
      </c>
    </row>
    <row r="166" spans="2:51" s="15" customFormat="1" ht="10">
      <c r="B166" s="217"/>
      <c r="C166" s="218"/>
      <c r="D166" s="192" t="s">
        <v>165</v>
      </c>
      <c r="E166" s="219" t="s">
        <v>19</v>
      </c>
      <c r="F166" s="220" t="s">
        <v>183</v>
      </c>
      <c r="G166" s="218"/>
      <c r="H166" s="221">
        <v>11.874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165</v>
      </c>
      <c r="AU166" s="227" t="s">
        <v>86</v>
      </c>
      <c r="AV166" s="15" t="s">
        <v>163</v>
      </c>
      <c r="AW166" s="15" t="s">
        <v>37</v>
      </c>
      <c r="AX166" s="15" t="s">
        <v>84</v>
      </c>
      <c r="AY166" s="227" t="s">
        <v>157</v>
      </c>
    </row>
    <row r="167" spans="1:65" s="2" customFormat="1" ht="34.75" customHeight="1">
      <c r="A167" s="36"/>
      <c r="B167" s="37"/>
      <c r="C167" s="176" t="s">
        <v>244</v>
      </c>
      <c r="D167" s="176" t="s">
        <v>159</v>
      </c>
      <c r="E167" s="177" t="s">
        <v>2965</v>
      </c>
      <c r="F167" s="178" t="s">
        <v>2966</v>
      </c>
      <c r="G167" s="179" t="s">
        <v>254</v>
      </c>
      <c r="H167" s="180">
        <v>0.393</v>
      </c>
      <c r="I167" s="181"/>
      <c r="J167" s="182">
        <f>ROUND(I167*H167,2)</f>
        <v>0</v>
      </c>
      <c r="K167" s="183"/>
      <c r="L167" s="41"/>
      <c r="M167" s="184" t="s">
        <v>19</v>
      </c>
      <c r="N167" s="185" t="s">
        <v>47</v>
      </c>
      <c r="O167" s="66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8" t="s">
        <v>163</v>
      </c>
      <c r="AT167" s="188" t="s">
        <v>159</v>
      </c>
      <c r="AU167" s="188" t="s">
        <v>86</v>
      </c>
      <c r="AY167" s="19" t="s">
        <v>157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9" t="s">
        <v>84</v>
      </c>
      <c r="BK167" s="189">
        <f>ROUND(I167*H167,2)</f>
        <v>0</v>
      </c>
      <c r="BL167" s="19" t="s">
        <v>163</v>
      </c>
      <c r="BM167" s="188" t="s">
        <v>3210</v>
      </c>
    </row>
    <row r="168" spans="2:51" s="13" customFormat="1" ht="10">
      <c r="B168" s="190"/>
      <c r="C168" s="191"/>
      <c r="D168" s="192" t="s">
        <v>165</v>
      </c>
      <c r="E168" s="193" t="s">
        <v>19</v>
      </c>
      <c r="F168" s="194" t="s">
        <v>3178</v>
      </c>
      <c r="G168" s="191"/>
      <c r="H168" s="193" t="s">
        <v>19</v>
      </c>
      <c r="I168" s="195"/>
      <c r="J168" s="191"/>
      <c r="K168" s="191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165</v>
      </c>
      <c r="AU168" s="200" t="s">
        <v>86</v>
      </c>
      <c r="AV168" s="13" t="s">
        <v>84</v>
      </c>
      <c r="AW168" s="13" t="s">
        <v>37</v>
      </c>
      <c r="AX168" s="13" t="s">
        <v>76</v>
      </c>
      <c r="AY168" s="200" t="s">
        <v>157</v>
      </c>
    </row>
    <row r="169" spans="2:51" s="13" customFormat="1" ht="10">
      <c r="B169" s="190"/>
      <c r="C169" s="191"/>
      <c r="D169" s="192" t="s">
        <v>165</v>
      </c>
      <c r="E169" s="193" t="s">
        <v>19</v>
      </c>
      <c r="F169" s="194" t="s">
        <v>2904</v>
      </c>
      <c r="G169" s="191"/>
      <c r="H169" s="193" t="s">
        <v>19</v>
      </c>
      <c r="I169" s="195"/>
      <c r="J169" s="191"/>
      <c r="K169" s="191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165</v>
      </c>
      <c r="AU169" s="200" t="s">
        <v>86</v>
      </c>
      <c r="AV169" s="13" t="s">
        <v>84</v>
      </c>
      <c r="AW169" s="13" t="s">
        <v>37</v>
      </c>
      <c r="AX169" s="13" t="s">
        <v>76</v>
      </c>
      <c r="AY169" s="200" t="s">
        <v>157</v>
      </c>
    </row>
    <row r="170" spans="2:51" s="13" customFormat="1" ht="10">
      <c r="B170" s="190"/>
      <c r="C170" s="191"/>
      <c r="D170" s="192" t="s">
        <v>165</v>
      </c>
      <c r="E170" s="193" t="s">
        <v>19</v>
      </c>
      <c r="F170" s="194" t="s">
        <v>2903</v>
      </c>
      <c r="G170" s="191"/>
      <c r="H170" s="193" t="s">
        <v>19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165</v>
      </c>
      <c r="AU170" s="200" t="s">
        <v>86</v>
      </c>
      <c r="AV170" s="13" t="s">
        <v>84</v>
      </c>
      <c r="AW170" s="13" t="s">
        <v>37</v>
      </c>
      <c r="AX170" s="13" t="s">
        <v>76</v>
      </c>
      <c r="AY170" s="200" t="s">
        <v>157</v>
      </c>
    </row>
    <row r="171" spans="2:51" s="13" customFormat="1" ht="10">
      <c r="B171" s="190"/>
      <c r="C171" s="191"/>
      <c r="D171" s="192" t="s">
        <v>165</v>
      </c>
      <c r="E171" s="193" t="s">
        <v>19</v>
      </c>
      <c r="F171" s="194" t="s">
        <v>3179</v>
      </c>
      <c r="G171" s="191"/>
      <c r="H171" s="193" t="s">
        <v>19</v>
      </c>
      <c r="I171" s="195"/>
      <c r="J171" s="191"/>
      <c r="K171" s="191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165</v>
      </c>
      <c r="AU171" s="200" t="s">
        <v>86</v>
      </c>
      <c r="AV171" s="13" t="s">
        <v>84</v>
      </c>
      <c r="AW171" s="13" t="s">
        <v>37</v>
      </c>
      <c r="AX171" s="13" t="s">
        <v>76</v>
      </c>
      <c r="AY171" s="200" t="s">
        <v>157</v>
      </c>
    </row>
    <row r="172" spans="2:51" s="14" customFormat="1" ht="10">
      <c r="B172" s="201"/>
      <c r="C172" s="202"/>
      <c r="D172" s="192" t="s">
        <v>165</v>
      </c>
      <c r="E172" s="203" t="s">
        <v>19</v>
      </c>
      <c r="F172" s="204" t="s">
        <v>3211</v>
      </c>
      <c r="G172" s="202"/>
      <c r="H172" s="205">
        <v>0.395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165</v>
      </c>
      <c r="AU172" s="211" t="s">
        <v>86</v>
      </c>
      <c r="AV172" s="14" t="s">
        <v>86</v>
      </c>
      <c r="AW172" s="14" t="s">
        <v>37</v>
      </c>
      <c r="AX172" s="14" t="s">
        <v>76</v>
      </c>
      <c r="AY172" s="211" t="s">
        <v>157</v>
      </c>
    </row>
    <row r="173" spans="2:51" s="14" customFormat="1" ht="10">
      <c r="B173" s="201"/>
      <c r="C173" s="202"/>
      <c r="D173" s="192" t="s">
        <v>165</v>
      </c>
      <c r="E173" s="203" t="s">
        <v>19</v>
      </c>
      <c r="F173" s="204" t="s">
        <v>3212</v>
      </c>
      <c r="G173" s="202"/>
      <c r="H173" s="205">
        <v>-0.002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165</v>
      </c>
      <c r="AU173" s="211" t="s">
        <v>86</v>
      </c>
      <c r="AV173" s="14" t="s">
        <v>86</v>
      </c>
      <c r="AW173" s="14" t="s">
        <v>37</v>
      </c>
      <c r="AX173" s="14" t="s">
        <v>76</v>
      </c>
      <c r="AY173" s="211" t="s">
        <v>157</v>
      </c>
    </row>
    <row r="174" spans="2:51" s="15" customFormat="1" ht="10">
      <c r="B174" s="217"/>
      <c r="C174" s="218"/>
      <c r="D174" s="192" t="s">
        <v>165</v>
      </c>
      <c r="E174" s="219" t="s">
        <v>19</v>
      </c>
      <c r="F174" s="220" t="s">
        <v>183</v>
      </c>
      <c r="G174" s="218"/>
      <c r="H174" s="221">
        <v>0.393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165</v>
      </c>
      <c r="AU174" s="227" t="s">
        <v>86</v>
      </c>
      <c r="AV174" s="15" t="s">
        <v>163</v>
      </c>
      <c r="AW174" s="15" t="s">
        <v>37</v>
      </c>
      <c r="AX174" s="15" t="s">
        <v>84</v>
      </c>
      <c r="AY174" s="227" t="s">
        <v>157</v>
      </c>
    </row>
    <row r="175" spans="1:65" s="2" customFormat="1" ht="14.4" customHeight="1">
      <c r="A175" s="36"/>
      <c r="B175" s="37"/>
      <c r="C175" s="239" t="s">
        <v>251</v>
      </c>
      <c r="D175" s="239" t="s">
        <v>311</v>
      </c>
      <c r="E175" s="240" t="s">
        <v>2879</v>
      </c>
      <c r="F175" s="241" t="s">
        <v>2880</v>
      </c>
      <c r="G175" s="242" t="s">
        <v>483</v>
      </c>
      <c r="H175" s="243">
        <v>0.786</v>
      </c>
      <c r="I175" s="244"/>
      <c r="J175" s="245">
        <f>ROUND(I175*H175,2)</f>
        <v>0</v>
      </c>
      <c r="K175" s="246"/>
      <c r="L175" s="247"/>
      <c r="M175" s="248" t="s">
        <v>19</v>
      </c>
      <c r="N175" s="249" t="s">
        <v>47</v>
      </c>
      <c r="O175" s="66"/>
      <c r="P175" s="186">
        <f>O175*H175</f>
        <v>0</v>
      </c>
      <c r="Q175" s="186">
        <v>1</v>
      </c>
      <c r="R175" s="186">
        <f>Q175*H175</f>
        <v>0.786</v>
      </c>
      <c r="S175" s="186">
        <v>0</v>
      </c>
      <c r="T175" s="187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8" t="s">
        <v>211</v>
      </c>
      <c r="AT175" s="188" t="s">
        <v>311</v>
      </c>
      <c r="AU175" s="188" t="s">
        <v>86</v>
      </c>
      <c r="AY175" s="19" t="s">
        <v>157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9" t="s">
        <v>84</v>
      </c>
      <c r="BK175" s="189">
        <f>ROUND(I175*H175,2)</f>
        <v>0</v>
      </c>
      <c r="BL175" s="19" t="s">
        <v>163</v>
      </c>
      <c r="BM175" s="188" t="s">
        <v>3213</v>
      </c>
    </row>
    <row r="176" spans="2:51" s="13" customFormat="1" ht="10">
      <c r="B176" s="190"/>
      <c r="C176" s="191"/>
      <c r="D176" s="192" t="s">
        <v>165</v>
      </c>
      <c r="E176" s="193" t="s">
        <v>19</v>
      </c>
      <c r="F176" s="194" t="s">
        <v>3178</v>
      </c>
      <c r="G176" s="191"/>
      <c r="H176" s="193" t="s">
        <v>19</v>
      </c>
      <c r="I176" s="195"/>
      <c r="J176" s="191"/>
      <c r="K176" s="191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165</v>
      </c>
      <c r="AU176" s="200" t="s">
        <v>86</v>
      </c>
      <c r="AV176" s="13" t="s">
        <v>84</v>
      </c>
      <c r="AW176" s="13" t="s">
        <v>37</v>
      </c>
      <c r="AX176" s="13" t="s">
        <v>76</v>
      </c>
      <c r="AY176" s="200" t="s">
        <v>157</v>
      </c>
    </row>
    <row r="177" spans="2:51" s="13" customFormat="1" ht="10">
      <c r="B177" s="190"/>
      <c r="C177" s="191"/>
      <c r="D177" s="192" t="s">
        <v>165</v>
      </c>
      <c r="E177" s="193" t="s">
        <v>19</v>
      </c>
      <c r="F177" s="194" t="s">
        <v>2904</v>
      </c>
      <c r="G177" s="191"/>
      <c r="H177" s="193" t="s">
        <v>19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165</v>
      </c>
      <c r="AU177" s="200" t="s">
        <v>86</v>
      </c>
      <c r="AV177" s="13" t="s">
        <v>84</v>
      </c>
      <c r="AW177" s="13" t="s">
        <v>37</v>
      </c>
      <c r="AX177" s="13" t="s">
        <v>76</v>
      </c>
      <c r="AY177" s="200" t="s">
        <v>157</v>
      </c>
    </row>
    <row r="178" spans="2:51" s="13" customFormat="1" ht="10">
      <c r="B178" s="190"/>
      <c r="C178" s="191"/>
      <c r="D178" s="192" t="s">
        <v>165</v>
      </c>
      <c r="E178" s="193" t="s">
        <v>19</v>
      </c>
      <c r="F178" s="194" t="s">
        <v>2903</v>
      </c>
      <c r="G178" s="191"/>
      <c r="H178" s="193" t="s">
        <v>19</v>
      </c>
      <c r="I178" s="195"/>
      <c r="J178" s="191"/>
      <c r="K178" s="191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165</v>
      </c>
      <c r="AU178" s="200" t="s">
        <v>86</v>
      </c>
      <c r="AV178" s="13" t="s">
        <v>84</v>
      </c>
      <c r="AW178" s="13" t="s">
        <v>37</v>
      </c>
      <c r="AX178" s="13" t="s">
        <v>76</v>
      </c>
      <c r="AY178" s="200" t="s">
        <v>157</v>
      </c>
    </row>
    <row r="179" spans="2:51" s="13" customFormat="1" ht="10">
      <c r="B179" s="190"/>
      <c r="C179" s="191"/>
      <c r="D179" s="192" t="s">
        <v>165</v>
      </c>
      <c r="E179" s="193" t="s">
        <v>19</v>
      </c>
      <c r="F179" s="194" t="s">
        <v>3179</v>
      </c>
      <c r="G179" s="191"/>
      <c r="H179" s="193" t="s">
        <v>19</v>
      </c>
      <c r="I179" s="195"/>
      <c r="J179" s="191"/>
      <c r="K179" s="191"/>
      <c r="L179" s="196"/>
      <c r="M179" s="197"/>
      <c r="N179" s="198"/>
      <c r="O179" s="198"/>
      <c r="P179" s="198"/>
      <c r="Q179" s="198"/>
      <c r="R179" s="198"/>
      <c r="S179" s="198"/>
      <c r="T179" s="199"/>
      <c r="AT179" s="200" t="s">
        <v>165</v>
      </c>
      <c r="AU179" s="200" t="s">
        <v>86</v>
      </c>
      <c r="AV179" s="13" t="s">
        <v>84</v>
      </c>
      <c r="AW179" s="13" t="s">
        <v>37</v>
      </c>
      <c r="AX179" s="13" t="s">
        <v>76</v>
      </c>
      <c r="AY179" s="200" t="s">
        <v>157</v>
      </c>
    </row>
    <row r="180" spans="2:51" s="14" customFormat="1" ht="10">
      <c r="B180" s="201"/>
      <c r="C180" s="202"/>
      <c r="D180" s="192" t="s">
        <v>165</v>
      </c>
      <c r="E180" s="203" t="s">
        <v>19</v>
      </c>
      <c r="F180" s="204" t="s">
        <v>3214</v>
      </c>
      <c r="G180" s="202"/>
      <c r="H180" s="205">
        <v>0.393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165</v>
      </c>
      <c r="AU180" s="211" t="s">
        <v>86</v>
      </c>
      <c r="AV180" s="14" t="s">
        <v>86</v>
      </c>
      <c r="AW180" s="14" t="s">
        <v>37</v>
      </c>
      <c r="AX180" s="14" t="s">
        <v>84</v>
      </c>
      <c r="AY180" s="211" t="s">
        <v>157</v>
      </c>
    </row>
    <row r="181" spans="2:51" s="14" customFormat="1" ht="10">
      <c r="B181" s="201"/>
      <c r="C181" s="202"/>
      <c r="D181" s="192" t="s">
        <v>165</v>
      </c>
      <c r="E181" s="202"/>
      <c r="F181" s="204" t="s">
        <v>3215</v>
      </c>
      <c r="G181" s="202"/>
      <c r="H181" s="205">
        <v>0.786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165</v>
      </c>
      <c r="AU181" s="211" t="s">
        <v>86</v>
      </c>
      <c r="AV181" s="14" t="s">
        <v>86</v>
      </c>
      <c r="AW181" s="14" t="s">
        <v>4</v>
      </c>
      <c r="AX181" s="14" t="s">
        <v>84</v>
      </c>
      <c r="AY181" s="211" t="s">
        <v>157</v>
      </c>
    </row>
    <row r="182" spans="2:63" s="12" customFormat="1" ht="22.75" customHeight="1">
      <c r="B182" s="160"/>
      <c r="C182" s="161"/>
      <c r="D182" s="162" t="s">
        <v>75</v>
      </c>
      <c r="E182" s="174" t="s">
        <v>163</v>
      </c>
      <c r="F182" s="174" t="s">
        <v>766</v>
      </c>
      <c r="G182" s="161"/>
      <c r="H182" s="161"/>
      <c r="I182" s="164"/>
      <c r="J182" s="175">
        <f>BK182</f>
        <v>0</v>
      </c>
      <c r="K182" s="161"/>
      <c r="L182" s="166"/>
      <c r="M182" s="167"/>
      <c r="N182" s="168"/>
      <c r="O182" s="168"/>
      <c r="P182" s="169">
        <f>SUM(P183:P189)</f>
        <v>0</v>
      </c>
      <c r="Q182" s="168"/>
      <c r="R182" s="169">
        <f>SUM(R183:R189)</f>
        <v>0.28739704</v>
      </c>
      <c r="S182" s="168"/>
      <c r="T182" s="170">
        <f>SUM(T183:T189)</f>
        <v>0</v>
      </c>
      <c r="AR182" s="171" t="s">
        <v>84</v>
      </c>
      <c r="AT182" s="172" t="s">
        <v>75</v>
      </c>
      <c r="AU182" s="172" t="s">
        <v>84</v>
      </c>
      <c r="AY182" s="171" t="s">
        <v>157</v>
      </c>
      <c r="BK182" s="173">
        <f>SUM(BK183:BK189)</f>
        <v>0</v>
      </c>
    </row>
    <row r="183" spans="1:65" s="2" customFormat="1" ht="19.75" customHeight="1">
      <c r="A183" s="36"/>
      <c r="B183" s="37"/>
      <c r="C183" s="176" t="s">
        <v>261</v>
      </c>
      <c r="D183" s="176" t="s">
        <v>159</v>
      </c>
      <c r="E183" s="177" t="s">
        <v>2985</v>
      </c>
      <c r="F183" s="178" t="s">
        <v>2986</v>
      </c>
      <c r="G183" s="179" t="s">
        <v>254</v>
      </c>
      <c r="H183" s="180">
        <v>0.152</v>
      </c>
      <c r="I183" s="181"/>
      <c r="J183" s="182">
        <f>ROUND(I183*H183,2)</f>
        <v>0</v>
      </c>
      <c r="K183" s="183"/>
      <c r="L183" s="41"/>
      <c r="M183" s="184" t="s">
        <v>19</v>
      </c>
      <c r="N183" s="185" t="s">
        <v>47</v>
      </c>
      <c r="O183" s="66"/>
      <c r="P183" s="186">
        <f>O183*H183</f>
        <v>0</v>
      </c>
      <c r="Q183" s="186">
        <v>1.89077</v>
      </c>
      <c r="R183" s="186">
        <f>Q183*H183</f>
        <v>0.28739704</v>
      </c>
      <c r="S183" s="186">
        <v>0</v>
      </c>
      <c r="T183" s="187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8" t="s">
        <v>163</v>
      </c>
      <c r="AT183" s="188" t="s">
        <v>159</v>
      </c>
      <c r="AU183" s="188" t="s">
        <v>86</v>
      </c>
      <c r="AY183" s="19" t="s">
        <v>157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9" t="s">
        <v>84</v>
      </c>
      <c r="BK183" s="189">
        <f>ROUND(I183*H183,2)</f>
        <v>0</v>
      </c>
      <c r="BL183" s="19" t="s">
        <v>163</v>
      </c>
      <c r="BM183" s="188" t="s">
        <v>3216</v>
      </c>
    </row>
    <row r="184" spans="2:51" s="13" customFormat="1" ht="10">
      <c r="B184" s="190"/>
      <c r="C184" s="191"/>
      <c r="D184" s="192" t="s">
        <v>165</v>
      </c>
      <c r="E184" s="193" t="s">
        <v>19</v>
      </c>
      <c r="F184" s="194" t="s">
        <v>3178</v>
      </c>
      <c r="G184" s="191"/>
      <c r="H184" s="193" t="s">
        <v>19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165</v>
      </c>
      <c r="AU184" s="200" t="s">
        <v>86</v>
      </c>
      <c r="AV184" s="13" t="s">
        <v>84</v>
      </c>
      <c r="AW184" s="13" t="s">
        <v>37</v>
      </c>
      <c r="AX184" s="13" t="s">
        <v>76</v>
      </c>
      <c r="AY184" s="200" t="s">
        <v>157</v>
      </c>
    </row>
    <row r="185" spans="2:51" s="13" customFormat="1" ht="10">
      <c r="B185" s="190"/>
      <c r="C185" s="191"/>
      <c r="D185" s="192" t="s">
        <v>165</v>
      </c>
      <c r="E185" s="193" t="s">
        <v>19</v>
      </c>
      <c r="F185" s="194" t="s">
        <v>2904</v>
      </c>
      <c r="G185" s="191"/>
      <c r="H185" s="193" t="s">
        <v>19</v>
      </c>
      <c r="I185" s="195"/>
      <c r="J185" s="191"/>
      <c r="K185" s="191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165</v>
      </c>
      <c r="AU185" s="200" t="s">
        <v>86</v>
      </c>
      <c r="AV185" s="13" t="s">
        <v>84</v>
      </c>
      <c r="AW185" s="13" t="s">
        <v>37</v>
      </c>
      <c r="AX185" s="13" t="s">
        <v>76</v>
      </c>
      <c r="AY185" s="200" t="s">
        <v>157</v>
      </c>
    </row>
    <row r="186" spans="2:51" s="13" customFormat="1" ht="10">
      <c r="B186" s="190"/>
      <c r="C186" s="191"/>
      <c r="D186" s="192" t="s">
        <v>165</v>
      </c>
      <c r="E186" s="193" t="s">
        <v>19</v>
      </c>
      <c r="F186" s="194" t="s">
        <v>2903</v>
      </c>
      <c r="G186" s="191"/>
      <c r="H186" s="193" t="s">
        <v>19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165</v>
      </c>
      <c r="AU186" s="200" t="s">
        <v>86</v>
      </c>
      <c r="AV186" s="13" t="s">
        <v>84</v>
      </c>
      <c r="AW186" s="13" t="s">
        <v>37</v>
      </c>
      <c r="AX186" s="13" t="s">
        <v>76</v>
      </c>
      <c r="AY186" s="200" t="s">
        <v>157</v>
      </c>
    </row>
    <row r="187" spans="2:51" s="13" customFormat="1" ht="10">
      <c r="B187" s="190"/>
      <c r="C187" s="191"/>
      <c r="D187" s="192" t="s">
        <v>165</v>
      </c>
      <c r="E187" s="193" t="s">
        <v>19</v>
      </c>
      <c r="F187" s="194" t="s">
        <v>3179</v>
      </c>
      <c r="G187" s="191"/>
      <c r="H187" s="193" t="s">
        <v>19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165</v>
      </c>
      <c r="AU187" s="200" t="s">
        <v>86</v>
      </c>
      <c r="AV187" s="13" t="s">
        <v>84</v>
      </c>
      <c r="AW187" s="13" t="s">
        <v>37</v>
      </c>
      <c r="AX187" s="13" t="s">
        <v>76</v>
      </c>
      <c r="AY187" s="200" t="s">
        <v>157</v>
      </c>
    </row>
    <row r="188" spans="2:51" s="14" customFormat="1" ht="10">
      <c r="B188" s="201"/>
      <c r="C188" s="202"/>
      <c r="D188" s="192" t="s">
        <v>165</v>
      </c>
      <c r="E188" s="203" t="s">
        <v>19</v>
      </c>
      <c r="F188" s="204" t="s">
        <v>3217</v>
      </c>
      <c r="G188" s="202"/>
      <c r="H188" s="205">
        <v>0.152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165</v>
      </c>
      <c r="AU188" s="211" t="s">
        <v>86</v>
      </c>
      <c r="AV188" s="14" t="s">
        <v>86</v>
      </c>
      <c r="AW188" s="14" t="s">
        <v>37</v>
      </c>
      <c r="AX188" s="14" t="s">
        <v>76</v>
      </c>
      <c r="AY188" s="211" t="s">
        <v>157</v>
      </c>
    </row>
    <row r="189" spans="2:51" s="15" customFormat="1" ht="10">
      <c r="B189" s="217"/>
      <c r="C189" s="218"/>
      <c r="D189" s="192" t="s">
        <v>165</v>
      </c>
      <c r="E189" s="219" t="s">
        <v>19</v>
      </c>
      <c r="F189" s="220" t="s">
        <v>183</v>
      </c>
      <c r="G189" s="218"/>
      <c r="H189" s="221">
        <v>0.152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165</v>
      </c>
      <c r="AU189" s="227" t="s">
        <v>86</v>
      </c>
      <c r="AV189" s="15" t="s">
        <v>163</v>
      </c>
      <c r="AW189" s="15" t="s">
        <v>37</v>
      </c>
      <c r="AX189" s="15" t="s">
        <v>84</v>
      </c>
      <c r="AY189" s="227" t="s">
        <v>157</v>
      </c>
    </row>
    <row r="190" spans="2:63" s="12" customFormat="1" ht="22.75" customHeight="1">
      <c r="B190" s="160"/>
      <c r="C190" s="161"/>
      <c r="D190" s="162" t="s">
        <v>75</v>
      </c>
      <c r="E190" s="174" t="s">
        <v>211</v>
      </c>
      <c r="F190" s="174" t="s">
        <v>1082</v>
      </c>
      <c r="G190" s="161"/>
      <c r="H190" s="161"/>
      <c r="I190" s="164"/>
      <c r="J190" s="175">
        <f>BK190</f>
        <v>0</v>
      </c>
      <c r="K190" s="161"/>
      <c r="L190" s="166"/>
      <c r="M190" s="167"/>
      <c r="N190" s="168"/>
      <c r="O190" s="168"/>
      <c r="P190" s="169">
        <f>SUM(P191:P290)</f>
        <v>0</v>
      </c>
      <c r="Q190" s="168"/>
      <c r="R190" s="169">
        <f>SUM(R191:R290)</f>
        <v>0.52858512</v>
      </c>
      <c r="S190" s="168"/>
      <c r="T190" s="170">
        <f>SUM(T191:T290)</f>
        <v>0</v>
      </c>
      <c r="AR190" s="171" t="s">
        <v>84</v>
      </c>
      <c r="AT190" s="172" t="s">
        <v>75</v>
      </c>
      <c r="AU190" s="172" t="s">
        <v>84</v>
      </c>
      <c r="AY190" s="171" t="s">
        <v>157</v>
      </c>
      <c r="BK190" s="173">
        <f>SUM(BK191:BK290)</f>
        <v>0</v>
      </c>
    </row>
    <row r="191" spans="1:65" s="2" customFormat="1" ht="22.25" customHeight="1">
      <c r="A191" s="36"/>
      <c r="B191" s="37"/>
      <c r="C191" s="176" t="s">
        <v>284</v>
      </c>
      <c r="D191" s="176" t="s">
        <v>159</v>
      </c>
      <c r="E191" s="177" t="s">
        <v>3218</v>
      </c>
      <c r="F191" s="178" t="s">
        <v>3219</v>
      </c>
      <c r="G191" s="179" t="s">
        <v>224</v>
      </c>
      <c r="H191" s="180">
        <v>1.9</v>
      </c>
      <c r="I191" s="181"/>
      <c r="J191" s="182">
        <f>ROUND(I191*H191,2)</f>
        <v>0</v>
      </c>
      <c r="K191" s="183"/>
      <c r="L191" s="41"/>
      <c r="M191" s="184" t="s">
        <v>19</v>
      </c>
      <c r="N191" s="185" t="s">
        <v>47</v>
      </c>
      <c r="O191" s="66"/>
      <c r="P191" s="186">
        <f>O191*H191</f>
        <v>0</v>
      </c>
      <c r="Q191" s="186">
        <v>0</v>
      </c>
      <c r="R191" s="186">
        <f>Q191*H191</f>
        <v>0</v>
      </c>
      <c r="S191" s="186">
        <v>0</v>
      </c>
      <c r="T191" s="187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8" t="s">
        <v>163</v>
      </c>
      <c r="AT191" s="188" t="s">
        <v>159</v>
      </c>
      <c r="AU191" s="188" t="s">
        <v>86</v>
      </c>
      <c r="AY191" s="19" t="s">
        <v>157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9" t="s">
        <v>84</v>
      </c>
      <c r="BK191" s="189">
        <f>ROUND(I191*H191,2)</f>
        <v>0</v>
      </c>
      <c r="BL191" s="19" t="s">
        <v>163</v>
      </c>
      <c r="BM191" s="188" t="s">
        <v>3220</v>
      </c>
    </row>
    <row r="192" spans="2:51" s="13" customFormat="1" ht="10">
      <c r="B192" s="190"/>
      <c r="C192" s="191"/>
      <c r="D192" s="192" t="s">
        <v>165</v>
      </c>
      <c r="E192" s="193" t="s">
        <v>19</v>
      </c>
      <c r="F192" s="194" t="s">
        <v>3178</v>
      </c>
      <c r="G192" s="191"/>
      <c r="H192" s="193" t="s">
        <v>19</v>
      </c>
      <c r="I192" s="195"/>
      <c r="J192" s="191"/>
      <c r="K192" s="191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165</v>
      </c>
      <c r="AU192" s="200" t="s">
        <v>86</v>
      </c>
      <c r="AV192" s="13" t="s">
        <v>84</v>
      </c>
      <c r="AW192" s="13" t="s">
        <v>37</v>
      </c>
      <c r="AX192" s="13" t="s">
        <v>76</v>
      </c>
      <c r="AY192" s="200" t="s">
        <v>157</v>
      </c>
    </row>
    <row r="193" spans="2:51" s="13" customFormat="1" ht="10">
      <c r="B193" s="190"/>
      <c r="C193" s="191"/>
      <c r="D193" s="192" t="s">
        <v>165</v>
      </c>
      <c r="E193" s="193" t="s">
        <v>19</v>
      </c>
      <c r="F193" s="194" t="s">
        <v>2903</v>
      </c>
      <c r="G193" s="191"/>
      <c r="H193" s="193" t="s">
        <v>19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165</v>
      </c>
      <c r="AU193" s="200" t="s">
        <v>86</v>
      </c>
      <c r="AV193" s="13" t="s">
        <v>84</v>
      </c>
      <c r="AW193" s="13" t="s">
        <v>37</v>
      </c>
      <c r="AX193" s="13" t="s">
        <v>76</v>
      </c>
      <c r="AY193" s="200" t="s">
        <v>157</v>
      </c>
    </row>
    <row r="194" spans="2:51" s="13" customFormat="1" ht="10">
      <c r="B194" s="190"/>
      <c r="C194" s="191"/>
      <c r="D194" s="192" t="s">
        <v>165</v>
      </c>
      <c r="E194" s="193" t="s">
        <v>19</v>
      </c>
      <c r="F194" s="194" t="s">
        <v>2904</v>
      </c>
      <c r="G194" s="191"/>
      <c r="H194" s="193" t="s">
        <v>19</v>
      </c>
      <c r="I194" s="195"/>
      <c r="J194" s="191"/>
      <c r="K194" s="191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165</v>
      </c>
      <c r="AU194" s="200" t="s">
        <v>86</v>
      </c>
      <c r="AV194" s="13" t="s">
        <v>84</v>
      </c>
      <c r="AW194" s="13" t="s">
        <v>37</v>
      </c>
      <c r="AX194" s="13" t="s">
        <v>76</v>
      </c>
      <c r="AY194" s="200" t="s">
        <v>157</v>
      </c>
    </row>
    <row r="195" spans="2:51" s="13" customFormat="1" ht="10">
      <c r="B195" s="190"/>
      <c r="C195" s="191"/>
      <c r="D195" s="192" t="s">
        <v>165</v>
      </c>
      <c r="E195" s="193" t="s">
        <v>19</v>
      </c>
      <c r="F195" s="194" t="s">
        <v>3179</v>
      </c>
      <c r="G195" s="191"/>
      <c r="H195" s="193" t="s">
        <v>19</v>
      </c>
      <c r="I195" s="195"/>
      <c r="J195" s="191"/>
      <c r="K195" s="191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165</v>
      </c>
      <c r="AU195" s="200" t="s">
        <v>86</v>
      </c>
      <c r="AV195" s="13" t="s">
        <v>84</v>
      </c>
      <c r="AW195" s="13" t="s">
        <v>37</v>
      </c>
      <c r="AX195" s="13" t="s">
        <v>76</v>
      </c>
      <c r="AY195" s="200" t="s">
        <v>157</v>
      </c>
    </row>
    <row r="196" spans="2:51" s="14" customFormat="1" ht="10">
      <c r="B196" s="201"/>
      <c r="C196" s="202"/>
      <c r="D196" s="192" t="s">
        <v>165</v>
      </c>
      <c r="E196" s="203" t="s">
        <v>19</v>
      </c>
      <c r="F196" s="204" t="s">
        <v>3221</v>
      </c>
      <c r="G196" s="202"/>
      <c r="H196" s="205">
        <v>1.9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165</v>
      </c>
      <c r="AU196" s="211" t="s">
        <v>86</v>
      </c>
      <c r="AV196" s="14" t="s">
        <v>86</v>
      </c>
      <c r="AW196" s="14" t="s">
        <v>37</v>
      </c>
      <c r="AX196" s="14" t="s">
        <v>76</v>
      </c>
      <c r="AY196" s="211" t="s">
        <v>157</v>
      </c>
    </row>
    <row r="197" spans="2:51" s="15" customFormat="1" ht="10">
      <c r="B197" s="217"/>
      <c r="C197" s="218"/>
      <c r="D197" s="192" t="s">
        <v>165</v>
      </c>
      <c r="E197" s="219" t="s">
        <v>19</v>
      </c>
      <c r="F197" s="220" t="s">
        <v>183</v>
      </c>
      <c r="G197" s="218"/>
      <c r="H197" s="221">
        <v>1.9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165</v>
      </c>
      <c r="AU197" s="227" t="s">
        <v>86</v>
      </c>
      <c r="AV197" s="15" t="s">
        <v>163</v>
      </c>
      <c r="AW197" s="15" t="s">
        <v>37</v>
      </c>
      <c r="AX197" s="15" t="s">
        <v>84</v>
      </c>
      <c r="AY197" s="227" t="s">
        <v>157</v>
      </c>
    </row>
    <row r="198" spans="1:65" s="2" customFormat="1" ht="14.4" customHeight="1">
      <c r="A198" s="36"/>
      <c r="B198" s="37"/>
      <c r="C198" s="239" t="s">
        <v>8</v>
      </c>
      <c r="D198" s="239" t="s">
        <v>311</v>
      </c>
      <c r="E198" s="240" t="s">
        <v>3222</v>
      </c>
      <c r="F198" s="241" t="s">
        <v>3223</v>
      </c>
      <c r="G198" s="242" t="s">
        <v>224</v>
      </c>
      <c r="H198" s="243">
        <v>1.929</v>
      </c>
      <c r="I198" s="244"/>
      <c r="J198" s="245">
        <f>ROUND(I198*H198,2)</f>
        <v>0</v>
      </c>
      <c r="K198" s="246"/>
      <c r="L198" s="247"/>
      <c r="M198" s="248" t="s">
        <v>19</v>
      </c>
      <c r="N198" s="249" t="s">
        <v>47</v>
      </c>
      <c r="O198" s="66"/>
      <c r="P198" s="186">
        <f>O198*H198</f>
        <v>0</v>
      </c>
      <c r="Q198" s="186">
        <v>0.00028</v>
      </c>
      <c r="R198" s="186">
        <f>Q198*H198</f>
        <v>0.0005401199999999999</v>
      </c>
      <c r="S198" s="186">
        <v>0</v>
      </c>
      <c r="T198" s="187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8" t="s">
        <v>211</v>
      </c>
      <c r="AT198" s="188" t="s">
        <v>311</v>
      </c>
      <c r="AU198" s="188" t="s">
        <v>86</v>
      </c>
      <c r="AY198" s="19" t="s">
        <v>157</v>
      </c>
      <c r="BE198" s="189">
        <f>IF(N198="základní",J198,0)</f>
        <v>0</v>
      </c>
      <c r="BF198" s="189">
        <f>IF(N198="snížená",J198,0)</f>
        <v>0</v>
      </c>
      <c r="BG198" s="189">
        <f>IF(N198="zákl. přenesená",J198,0)</f>
        <v>0</v>
      </c>
      <c r="BH198" s="189">
        <f>IF(N198="sníž. přenesená",J198,0)</f>
        <v>0</v>
      </c>
      <c r="BI198" s="189">
        <f>IF(N198="nulová",J198,0)</f>
        <v>0</v>
      </c>
      <c r="BJ198" s="19" t="s">
        <v>84</v>
      </c>
      <c r="BK198" s="189">
        <f>ROUND(I198*H198,2)</f>
        <v>0</v>
      </c>
      <c r="BL198" s="19" t="s">
        <v>163</v>
      </c>
      <c r="BM198" s="188" t="s">
        <v>3224</v>
      </c>
    </row>
    <row r="199" spans="1:47" s="2" customFormat="1" ht="10">
      <c r="A199" s="36"/>
      <c r="B199" s="37"/>
      <c r="C199" s="38"/>
      <c r="D199" s="212" t="s">
        <v>178</v>
      </c>
      <c r="E199" s="38"/>
      <c r="F199" s="213" t="s">
        <v>3225</v>
      </c>
      <c r="G199" s="38"/>
      <c r="H199" s="38"/>
      <c r="I199" s="214"/>
      <c r="J199" s="38"/>
      <c r="K199" s="38"/>
      <c r="L199" s="41"/>
      <c r="M199" s="215"/>
      <c r="N199" s="216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178</v>
      </c>
      <c r="AU199" s="19" t="s">
        <v>86</v>
      </c>
    </row>
    <row r="200" spans="2:51" s="13" customFormat="1" ht="10">
      <c r="B200" s="190"/>
      <c r="C200" s="191"/>
      <c r="D200" s="192" t="s">
        <v>165</v>
      </c>
      <c r="E200" s="193" t="s">
        <v>19</v>
      </c>
      <c r="F200" s="194" t="s">
        <v>3178</v>
      </c>
      <c r="G200" s="191"/>
      <c r="H200" s="193" t="s">
        <v>19</v>
      </c>
      <c r="I200" s="195"/>
      <c r="J200" s="191"/>
      <c r="K200" s="191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165</v>
      </c>
      <c r="AU200" s="200" t="s">
        <v>86</v>
      </c>
      <c r="AV200" s="13" t="s">
        <v>84</v>
      </c>
      <c r="AW200" s="13" t="s">
        <v>37</v>
      </c>
      <c r="AX200" s="13" t="s">
        <v>76</v>
      </c>
      <c r="AY200" s="200" t="s">
        <v>157</v>
      </c>
    </row>
    <row r="201" spans="2:51" s="13" customFormat="1" ht="10">
      <c r="B201" s="190"/>
      <c r="C201" s="191"/>
      <c r="D201" s="192" t="s">
        <v>165</v>
      </c>
      <c r="E201" s="193" t="s">
        <v>19</v>
      </c>
      <c r="F201" s="194" t="s">
        <v>2903</v>
      </c>
      <c r="G201" s="191"/>
      <c r="H201" s="193" t="s">
        <v>19</v>
      </c>
      <c r="I201" s="195"/>
      <c r="J201" s="191"/>
      <c r="K201" s="191"/>
      <c r="L201" s="196"/>
      <c r="M201" s="197"/>
      <c r="N201" s="198"/>
      <c r="O201" s="198"/>
      <c r="P201" s="198"/>
      <c r="Q201" s="198"/>
      <c r="R201" s="198"/>
      <c r="S201" s="198"/>
      <c r="T201" s="199"/>
      <c r="AT201" s="200" t="s">
        <v>165</v>
      </c>
      <c r="AU201" s="200" t="s">
        <v>86</v>
      </c>
      <c r="AV201" s="13" t="s">
        <v>84</v>
      </c>
      <c r="AW201" s="13" t="s">
        <v>37</v>
      </c>
      <c r="AX201" s="13" t="s">
        <v>76</v>
      </c>
      <c r="AY201" s="200" t="s">
        <v>157</v>
      </c>
    </row>
    <row r="202" spans="2:51" s="13" customFormat="1" ht="10">
      <c r="B202" s="190"/>
      <c r="C202" s="191"/>
      <c r="D202" s="192" t="s">
        <v>165</v>
      </c>
      <c r="E202" s="193" t="s">
        <v>19</v>
      </c>
      <c r="F202" s="194" t="s">
        <v>2904</v>
      </c>
      <c r="G202" s="191"/>
      <c r="H202" s="193" t="s">
        <v>19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165</v>
      </c>
      <c r="AU202" s="200" t="s">
        <v>86</v>
      </c>
      <c r="AV202" s="13" t="s">
        <v>84</v>
      </c>
      <c r="AW202" s="13" t="s">
        <v>37</v>
      </c>
      <c r="AX202" s="13" t="s">
        <v>76</v>
      </c>
      <c r="AY202" s="200" t="s">
        <v>157</v>
      </c>
    </row>
    <row r="203" spans="2:51" s="13" customFormat="1" ht="10">
      <c r="B203" s="190"/>
      <c r="C203" s="191"/>
      <c r="D203" s="192" t="s">
        <v>165</v>
      </c>
      <c r="E203" s="193" t="s">
        <v>19</v>
      </c>
      <c r="F203" s="194" t="s">
        <v>3179</v>
      </c>
      <c r="G203" s="191"/>
      <c r="H203" s="193" t="s">
        <v>19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165</v>
      </c>
      <c r="AU203" s="200" t="s">
        <v>86</v>
      </c>
      <c r="AV203" s="13" t="s">
        <v>84</v>
      </c>
      <c r="AW203" s="13" t="s">
        <v>37</v>
      </c>
      <c r="AX203" s="13" t="s">
        <v>76</v>
      </c>
      <c r="AY203" s="200" t="s">
        <v>157</v>
      </c>
    </row>
    <row r="204" spans="2:51" s="14" customFormat="1" ht="10">
      <c r="B204" s="201"/>
      <c r="C204" s="202"/>
      <c r="D204" s="192" t="s">
        <v>165</v>
      </c>
      <c r="E204" s="203" t="s">
        <v>19</v>
      </c>
      <c r="F204" s="204" t="s">
        <v>3226</v>
      </c>
      <c r="G204" s="202"/>
      <c r="H204" s="205">
        <v>1.9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165</v>
      </c>
      <c r="AU204" s="211" t="s">
        <v>86</v>
      </c>
      <c r="AV204" s="14" t="s">
        <v>86</v>
      </c>
      <c r="AW204" s="14" t="s">
        <v>37</v>
      </c>
      <c r="AX204" s="14" t="s">
        <v>84</v>
      </c>
      <c r="AY204" s="211" t="s">
        <v>157</v>
      </c>
    </row>
    <row r="205" spans="2:51" s="14" customFormat="1" ht="10">
      <c r="B205" s="201"/>
      <c r="C205" s="202"/>
      <c r="D205" s="192" t="s">
        <v>165</v>
      </c>
      <c r="E205" s="202"/>
      <c r="F205" s="204" t="s">
        <v>3227</v>
      </c>
      <c r="G205" s="202"/>
      <c r="H205" s="205">
        <v>1.929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165</v>
      </c>
      <c r="AU205" s="211" t="s">
        <v>86</v>
      </c>
      <c r="AV205" s="14" t="s">
        <v>86</v>
      </c>
      <c r="AW205" s="14" t="s">
        <v>4</v>
      </c>
      <c r="AX205" s="14" t="s">
        <v>84</v>
      </c>
      <c r="AY205" s="211" t="s">
        <v>157</v>
      </c>
    </row>
    <row r="206" spans="1:65" s="2" customFormat="1" ht="22.25" customHeight="1">
      <c r="A206" s="36"/>
      <c r="B206" s="37"/>
      <c r="C206" s="176" t="s">
        <v>310</v>
      </c>
      <c r="D206" s="176" t="s">
        <v>159</v>
      </c>
      <c r="E206" s="177" t="s">
        <v>3228</v>
      </c>
      <c r="F206" s="178" t="s">
        <v>3229</v>
      </c>
      <c r="G206" s="179" t="s">
        <v>162</v>
      </c>
      <c r="H206" s="180">
        <v>1</v>
      </c>
      <c r="I206" s="181"/>
      <c r="J206" s="182">
        <f>ROUND(I206*H206,2)</f>
        <v>0</v>
      </c>
      <c r="K206" s="183"/>
      <c r="L206" s="41"/>
      <c r="M206" s="184" t="s">
        <v>19</v>
      </c>
      <c r="N206" s="185" t="s">
        <v>47</v>
      </c>
      <c r="O206" s="66"/>
      <c r="P206" s="186">
        <f>O206*H206</f>
        <v>0</v>
      </c>
      <c r="Q206" s="186">
        <v>0</v>
      </c>
      <c r="R206" s="186">
        <f>Q206*H206</f>
        <v>0</v>
      </c>
      <c r="S206" s="186">
        <v>0</v>
      </c>
      <c r="T206" s="187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8" t="s">
        <v>163</v>
      </c>
      <c r="AT206" s="188" t="s">
        <v>159</v>
      </c>
      <c r="AU206" s="188" t="s">
        <v>86</v>
      </c>
      <c r="AY206" s="19" t="s">
        <v>157</v>
      </c>
      <c r="BE206" s="189">
        <f>IF(N206="základní",J206,0)</f>
        <v>0</v>
      </c>
      <c r="BF206" s="189">
        <f>IF(N206="snížená",J206,0)</f>
        <v>0</v>
      </c>
      <c r="BG206" s="189">
        <f>IF(N206="zákl. přenesená",J206,0)</f>
        <v>0</v>
      </c>
      <c r="BH206" s="189">
        <f>IF(N206="sníž. přenesená",J206,0)</f>
        <v>0</v>
      </c>
      <c r="BI206" s="189">
        <f>IF(N206="nulová",J206,0)</f>
        <v>0</v>
      </c>
      <c r="BJ206" s="19" t="s">
        <v>84</v>
      </c>
      <c r="BK206" s="189">
        <f>ROUND(I206*H206,2)</f>
        <v>0</v>
      </c>
      <c r="BL206" s="19" t="s">
        <v>163</v>
      </c>
      <c r="BM206" s="188" t="s">
        <v>3230</v>
      </c>
    </row>
    <row r="207" spans="1:47" s="2" customFormat="1" ht="10">
      <c r="A207" s="36"/>
      <c r="B207" s="37"/>
      <c r="C207" s="38"/>
      <c r="D207" s="212" t="s">
        <v>178</v>
      </c>
      <c r="E207" s="38"/>
      <c r="F207" s="213" t="s">
        <v>3231</v>
      </c>
      <c r="G207" s="38"/>
      <c r="H207" s="38"/>
      <c r="I207" s="214"/>
      <c r="J207" s="38"/>
      <c r="K207" s="38"/>
      <c r="L207" s="41"/>
      <c r="M207" s="215"/>
      <c r="N207" s="216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178</v>
      </c>
      <c r="AU207" s="19" t="s">
        <v>86</v>
      </c>
    </row>
    <row r="208" spans="2:51" s="13" customFormat="1" ht="10">
      <c r="B208" s="190"/>
      <c r="C208" s="191"/>
      <c r="D208" s="192" t="s">
        <v>165</v>
      </c>
      <c r="E208" s="193" t="s">
        <v>19</v>
      </c>
      <c r="F208" s="194" t="s">
        <v>3178</v>
      </c>
      <c r="G208" s="191"/>
      <c r="H208" s="193" t="s">
        <v>19</v>
      </c>
      <c r="I208" s="195"/>
      <c r="J208" s="191"/>
      <c r="K208" s="191"/>
      <c r="L208" s="196"/>
      <c r="M208" s="197"/>
      <c r="N208" s="198"/>
      <c r="O208" s="198"/>
      <c r="P208" s="198"/>
      <c r="Q208" s="198"/>
      <c r="R208" s="198"/>
      <c r="S208" s="198"/>
      <c r="T208" s="199"/>
      <c r="AT208" s="200" t="s">
        <v>165</v>
      </c>
      <c r="AU208" s="200" t="s">
        <v>86</v>
      </c>
      <c r="AV208" s="13" t="s">
        <v>84</v>
      </c>
      <c r="AW208" s="13" t="s">
        <v>37</v>
      </c>
      <c r="AX208" s="13" t="s">
        <v>76</v>
      </c>
      <c r="AY208" s="200" t="s">
        <v>157</v>
      </c>
    </row>
    <row r="209" spans="2:51" s="13" customFormat="1" ht="10">
      <c r="B209" s="190"/>
      <c r="C209" s="191"/>
      <c r="D209" s="192" t="s">
        <v>165</v>
      </c>
      <c r="E209" s="193" t="s">
        <v>19</v>
      </c>
      <c r="F209" s="194" t="s">
        <v>2903</v>
      </c>
      <c r="G209" s="191"/>
      <c r="H209" s="193" t="s">
        <v>19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165</v>
      </c>
      <c r="AU209" s="200" t="s">
        <v>86</v>
      </c>
      <c r="AV209" s="13" t="s">
        <v>84</v>
      </c>
      <c r="AW209" s="13" t="s">
        <v>37</v>
      </c>
      <c r="AX209" s="13" t="s">
        <v>76</v>
      </c>
      <c r="AY209" s="200" t="s">
        <v>157</v>
      </c>
    </row>
    <row r="210" spans="2:51" s="13" customFormat="1" ht="10">
      <c r="B210" s="190"/>
      <c r="C210" s="191"/>
      <c r="D210" s="192" t="s">
        <v>165</v>
      </c>
      <c r="E210" s="193" t="s">
        <v>19</v>
      </c>
      <c r="F210" s="194" t="s">
        <v>2904</v>
      </c>
      <c r="G210" s="191"/>
      <c r="H210" s="193" t="s">
        <v>19</v>
      </c>
      <c r="I210" s="195"/>
      <c r="J210" s="191"/>
      <c r="K210" s="191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165</v>
      </c>
      <c r="AU210" s="200" t="s">
        <v>86</v>
      </c>
      <c r="AV210" s="13" t="s">
        <v>84</v>
      </c>
      <c r="AW210" s="13" t="s">
        <v>37</v>
      </c>
      <c r="AX210" s="13" t="s">
        <v>76</v>
      </c>
      <c r="AY210" s="200" t="s">
        <v>157</v>
      </c>
    </row>
    <row r="211" spans="2:51" s="13" customFormat="1" ht="10">
      <c r="B211" s="190"/>
      <c r="C211" s="191"/>
      <c r="D211" s="192" t="s">
        <v>165</v>
      </c>
      <c r="E211" s="193" t="s">
        <v>19</v>
      </c>
      <c r="F211" s="194" t="s">
        <v>3179</v>
      </c>
      <c r="G211" s="191"/>
      <c r="H211" s="193" t="s">
        <v>19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165</v>
      </c>
      <c r="AU211" s="200" t="s">
        <v>86</v>
      </c>
      <c r="AV211" s="13" t="s">
        <v>84</v>
      </c>
      <c r="AW211" s="13" t="s">
        <v>37</v>
      </c>
      <c r="AX211" s="13" t="s">
        <v>76</v>
      </c>
      <c r="AY211" s="200" t="s">
        <v>157</v>
      </c>
    </row>
    <row r="212" spans="2:51" s="13" customFormat="1" ht="10">
      <c r="B212" s="190"/>
      <c r="C212" s="191"/>
      <c r="D212" s="192" t="s">
        <v>165</v>
      </c>
      <c r="E212" s="193" t="s">
        <v>19</v>
      </c>
      <c r="F212" s="194" t="s">
        <v>3232</v>
      </c>
      <c r="G212" s="191"/>
      <c r="H212" s="193" t="s">
        <v>19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165</v>
      </c>
      <c r="AU212" s="200" t="s">
        <v>86</v>
      </c>
      <c r="AV212" s="13" t="s">
        <v>84</v>
      </c>
      <c r="AW212" s="13" t="s">
        <v>37</v>
      </c>
      <c r="AX212" s="13" t="s">
        <v>76</v>
      </c>
      <c r="AY212" s="200" t="s">
        <v>157</v>
      </c>
    </row>
    <row r="213" spans="2:51" s="13" customFormat="1" ht="10">
      <c r="B213" s="190"/>
      <c r="C213" s="191"/>
      <c r="D213" s="192" t="s">
        <v>165</v>
      </c>
      <c r="E213" s="193" t="s">
        <v>19</v>
      </c>
      <c r="F213" s="194" t="s">
        <v>3233</v>
      </c>
      <c r="G213" s="191"/>
      <c r="H213" s="193" t="s">
        <v>19</v>
      </c>
      <c r="I213" s="195"/>
      <c r="J213" s="191"/>
      <c r="K213" s="191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165</v>
      </c>
      <c r="AU213" s="200" t="s">
        <v>86</v>
      </c>
      <c r="AV213" s="13" t="s">
        <v>84</v>
      </c>
      <c r="AW213" s="13" t="s">
        <v>37</v>
      </c>
      <c r="AX213" s="13" t="s">
        <v>76</v>
      </c>
      <c r="AY213" s="200" t="s">
        <v>157</v>
      </c>
    </row>
    <row r="214" spans="2:51" s="14" customFormat="1" ht="10">
      <c r="B214" s="201"/>
      <c r="C214" s="202"/>
      <c r="D214" s="192" t="s">
        <v>165</v>
      </c>
      <c r="E214" s="203" t="s">
        <v>19</v>
      </c>
      <c r="F214" s="204" t="s">
        <v>3234</v>
      </c>
      <c r="G214" s="202"/>
      <c r="H214" s="205">
        <v>1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165</v>
      </c>
      <c r="AU214" s="211" t="s">
        <v>86</v>
      </c>
      <c r="AV214" s="14" t="s">
        <v>86</v>
      </c>
      <c r="AW214" s="14" t="s">
        <v>37</v>
      </c>
      <c r="AX214" s="14" t="s">
        <v>84</v>
      </c>
      <c r="AY214" s="211" t="s">
        <v>157</v>
      </c>
    </row>
    <row r="215" spans="1:65" s="2" customFormat="1" ht="14.4" customHeight="1">
      <c r="A215" s="36"/>
      <c r="B215" s="37"/>
      <c r="C215" s="239" t="s">
        <v>318</v>
      </c>
      <c r="D215" s="239" t="s">
        <v>311</v>
      </c>
      <c r="E215" s="240" t="s">
        <v>3235</v>
      </c>
      <c r="F215" s="241" t="s">
        <v>3236</v>
      </c>
      <c r="G215" s="242" t="s">
        <v>162</v>
      </c>
      <c r="H215" s="243">
        <v>1</v>
      </c>
      <c r="I215" s="244"/>
      <c r="J215" s="245">
        <f>ROUND(I215*H215,2)</f>
        <v>0</v>
      </c>
      <c r="K215" s="246"/>
      <c r="L215" s="247"/>
      <c r="M215" s="248" t="s">
        <v>19</v>
      </c>
      <c r="N215" s="249" t="s">
        <v>47</v>
      </c>
      <c r="O215" s="66"/>
      <c r="P215" s="186">
        <f>O215*H215</f>
        <v>0</v>
      </c>
      <c r="Q215" s="186">
        <v>6E-05</v>
      </c>
      <c r="R215" s="186">
        <f>Q215*H215</f>
        <v>6E-05</v>
      </c>
      <c r="S215" s="186">
        <v>0</v>
      </c>
      <c r="T215" s="187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8" t="s">
        <v>211</v>
      </c>
      <c r="AT215" s="188" t="s">
        <v>311</v>
      </c>
      <c r="AU215" s="188" t="s">
        <v>86</v>
      </c>
      <c r="AY215" s="19" t="s">
        <v>157</v>
      </c>
      <c r="BE215" s="189">
        <f>IF(N215="základní",J215,0)</f>
        <v>0</v>
      </c>
      <c r="BF215" s="189">
        <f>IF(N215="snížená",J215,0)</f>
        <v>0</v>
      </c>
      <c r="BG215" s="189">
        <f>IF(N215="zákl. přenesená",J215,0)</f>
        <v>0</v>
      </c>
      <c r="BH215" s="189">
        <f>IF(N215="sníž. přenesená",J215,0)</f>
        <v>0</v>
      </c>
      <c r="BI215" s="189">
        <f>IF(N215="nulová",J215,0)</f>
        <v>0</v>
      </c>
      <c r="BJ215" s="19" t="s">
        <v>84</v>
      </c>
      <c r="BK215" s="189">
        <f>ROUND(I215*H215,2)</f>
        <v>0</v>
      </c>
      <c r="BL215" s="19" t="s">
        <v>163</v>
      </c>
      <c r="BM215" s="188" t="s">
        <v>3237</v>
      </c>
    </row>
    <row r="216" spans="1:47" s="2" customFormat="1" ht="10">
      <c r="A216" s="36"/>
      <c r="B216" s="37"/>
      <c r="C216" s="38"/>
      <c r="D216" s="212" t="s">
        <v>178</v>
      </c>
      <c r="E216" s="38"/>
      <c r="F216" s="213" t="s">
        <v>3238</v>
      </c>
      <c r="G216" s="38"/>
      <c r="H216" s="38"/>
      <c r="I216" s="214"/>
      <c r="J216" s="38"/>
      <c r="K216" s="38"/>
      <c r="L216" s="41"/>
      <c r="M216" s="215"/>
      <c r="N216" s="216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178</v>
      </c>
      <c r="AU216" s="19" t="s">
        <v>86</v>
      </c>
    </row>
    <row r="217" spans="2:51" s="13" customFormat="1" ht="10">
      <c r="B217" s="190"/>
      <c r="C217" s="191"/>
      <c r="D217" s="192" t="s">
        <v>165</v>
      </c>
      <c r="E217" s="193" t="s">
        <v>19</v>
      </c>
      <c r="F217" s="194" t="s">
        <v>3178</v>
      </c>
      <c r="G217" s="191"/>
      <c r="H217" s="193" t="s">
        <v>19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165</v>
      </c>
      <c r="AU217" s="200" t="s">
        <v>86</v>
      </c>
      <c r="AV217" s="13" t="s">
        <v>84</v>
      </c>
      <c r="AW217" s="13" t="s">
        <v>37</v>
      </c>
      <c r="AX217" s="13" t="s">
        <v>76</v>
      </c>
      <c r="AY217" s="200" t="s">
        <v>157</v>
      </c>
    </row>
    <row r="218" spans="2:51" s="13" customFormat="1" ht="10">
      <c r="B218" s="190"/>
      <c r="C218" s="191"/>
      <c r="D218" s="192" t="s">
        <v>165</v>
      </c>
      <c r="E218" s="193" t="s">
        <v>19</v>
      </c>
      <c r="F218" s="194" t="s">
        <v>2903</v>
      </c>
      <c r="G218" s="191"/>
      <c r="H218" s="193" t="s">
        <v>19</v>
      </c>
      <c r="I218" s="195"/>
      <c r="J218" s="191"/>
      <c r="K218" s="191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165</v>
      </c>
      <c r="AU218" s="200" t="s">
        <v>86</v>
      </c>
      <c r="AV218" s="13" t="s">
        <v>84</v>
      </c>
      <c r="AW218" s="13" t="s">
        <v>37</v>
      </c>
      <c r="AX218" s="13" t="s">
        <v>76</v>
      </c>
      <c r="AY218" s="200" t="s">
        <v>157</v>
      </c>
    </row>
    <row r="219" spans="2:51" s="13" customFormat="1" ht="10">
      <c r="B219" s="190"/>
      <c r="C219" s="191"/>
      <c r="D219" s="192" t="s">
        <v>165</v>
      </c>
      <c r="E219" s="193" t="s">
        <v>19</v>
      </c>
      <c r="F219" s="194" t="s">
        <v>2904</v>
      </c>
      <c r="G219" s="191"/>
      <c r="H219" s="193" t="s">
        <v>19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165</v>
      </c>
      <c r="AU219" s="200" t="s">
        <v>86</v>
      </c>
      <c r="AV219" s="13" t="s">
        <v>84</v>
      </c>
      <c r="AW219" s="13" t="s">
        <v>37</v>
      </c>
      <c r="AX219" s="13" t="s">
        <v>76</v>
      </c>
      <c r="AY219" s="200" t="s">
        <v>157</v>
      </c>
    </row>
    <row r="220" spans="2:51" s="13" customFormat="1" ht="10">
      <c r="B220" s="190"/>
      <c r="C220" s="191"/>
      <c r="D220" s="192" t="s">
        <v>165</v>
      </c>
      <c r="E220" s="193" t="s">
        <v>19</v>
      </c>
      <c r="F220" s="194" t="s">
        <v>3179</v>
      </c>
      <c r="G220" s="191"/>
      <c r="H220" s="193" t="s">
        <v>19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165</v>
      </c>
      <c r="AU220" s="200" t="s">
        <v>86</v>
      </c>
      <c r="AV220" s="13" t="s">
        <v>84</v>
      </c>
      <c r="AW220" s="13" t="s">
        <v>37</v>
      </c>
      <c r="AX220" s="13" t="s">
        <v>76</v>
      </c>
      <c r="AY220" s="200" t="s">
        <v>157</v>
      </c>
    </row>
    <row r="221" spans="2:51" s="14" customFormat="1" ht="10">
      <c r="B221" s="201"/>
      <c r="C221" s="202"/>
      <c r="D221" s="192" t="s">
        <v>165</v>
      </c>
      <c r="E221" s="203" t="s">
        <v>19</v>
      </c>
      <c r="F221" s="204" t="s">
        <v>3239</v>
      </c>
      <c r="G221" s="202"/>
      <c r="H221" s="205">
        <v>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165</v>
      </c>
      <c r="AU221" s="211" t="s">
        <v>86</v>
      </c>
      <c r="AV221" s="14" t="s">
        <v>86</v>
      </c>
      <c r="AW221" s="14" t="s">
        <v>37</v>
      </c>
      <c r="AX221" s="14" t="s">
        <v>84</v>
      </c>
      <c r="AY221" s="211" t="s">
        <v>157</v>
      </c>
    </row>
    <row r="222" spans="1:65" s="2" customFormat="1" ht="22.25" customHeight="1">
      <c r="A222" s="36"/>
      <c r="B222" s="37"/>
      <c r="C222" s="176" t="s">
        <v>331</v>
      </c>
      <c r="D222" s="176" t="s">
        <v>159</v>
      </c>
      <c r="E222" s="177" t="s">
        <v>3240</v>
      </c>
      <c r="F222" s="178" t="s">
        <v>3241</v>
      </c>
      <c r="G222" s="179" t="s">
        <v>162</v>
      </c>
      <c r="H222" s="180">
        <v>5</v>
      </c>
      <c r="I222" s="181"/>
      <c r="J222" s="182">
        <f>ROUND(I222*H222,2)</f>
        <v>0</v>
      </c>
      <c r="K222" s="183"/>
      <c r="L222" s="41"/>
      <c r="M222" s="184" t="s">
        <v>19</v>
      </c>
      <c r="N222" s="185" t="s">
        <v>47</v>
      </c>
      <c r="O222" s="66"/>
      <c r="P222" s="186">
        <f>O222*H222</f>
        <v>0</v>
      </c>
      <c r="Q222" s="186">
        <v>0</v>
      </c>
      <c r="R222" s="186">
        <f>Q222*H222</f>
        <v>0</v>
      </c>
      <c r="S222" s="186">
        <v>0</v>
      </c>
      <c r="T222" s="187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8" t="s">
        <v>163</v>
      </c>
      <c r="AT222" s="188" t="s">
        <v>159</v>
      </c>
      <c r="AU222" s="188" t="s">
        <v>86</v>
      </c>
      <c r="AY222" s="19" t="s">
        <v>157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9" t="s">
        <v>84</v>
      </c>
      <c r="BK222" s="189">
        <f>ROUND(I222*H222,2)</f>
        <v>0</v>
      </c>
      <c r="BL222" s="19" t="s">
        <v>163</v>
      </c>
      <c r="BM222" s="188" t="s">
        <v>3242</v>
      </c>
    </row>
    <row r="223" spans="2:51" s="13" customFormat="1" ht="10">
      <c r="B223" s="190"/>
      <c r="C223" s="191"/>
      <c r="D223" s="192" t="s">
        <v>165</v>
      </c>
      <c r="E223" s="193" t="s">
        <v>19</v>
      </c>
      <c r="F223" s="194" t="s">
        <v>3178</v>
      </c>
      <c r="G223" s="191"/>
      <c r="H223" s="193" t="s">
        <v>19</v>
      </c>
      <c r="I223" s="195"/>
      <c r="J223" s="191"/>
      <c r="K223" s="191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165</v>
      </c>
      <c r="AU223" s="200" t="s">
        <v>86</v>
      </c>
      <c r="AV223" s="13" t="s">
        <v>84</v>
      </c>
      <c r="AW223" s="13" t="s">
        <v>37</v>
      </c>
      <c r="AX223" s="13" t="s">
        <v>76</v>
      </c>
      <c r="AY223" s="200" t="s">
        <v>157</v>
      </c>
    </row>
    <row r="224" spans="2:51" s="13" customFormat="1" ht="10">
      <c r="B224" s="190"/>
      <c r="C224" s="191"/>
      <c r="D224" s="192" t="s">
        <v>165</v>
      </c>
      <c r="E224" s="193" t="s">
        <v>19</v>
      </c>
      <c r="F224" s="194" t="s">
        <v>2903</v>
      </c>
      <c r="G224" s="191"/>
      <c r="H224" s="193" t="s">
        <v>19</v>
      </c>
      <c r="I224" s="195"/>
      <c r="J224" s="191"/>
      <c r="K224" s="191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165</v>
      </c>
      <c r="AU224" s="200" t="s">
        <v>86</v>
      </c>
      <c r="AV224" s="13" t="s">
        <v>84</v>
      </c>
      <c r="AW224" s="13" t="s">
        <v>37</v>
      </c>
      <c r="AX224" s="13" t="s">
        <v>76</v>
      </c>
      <c r="AY224" s="200" t="s">
        <v>157</v>
      </c>
    </row>
    <row r="225" spans="2:51" s="13" customFormat="1" ht="10">
      <c r="B225" s="190"/>
      <c r="C225" s="191"/>
      <c r="D225" s="192" t="s">
        <v>165</v>
      </c>
      <c r="E225" s="193" t="s">
        <v>19</v>
      </c>
      <c r="F225" s="194" t="s">
        <v>2904</v>
      </c>
      <c r="G225" s="191"/>
      <c r="H225" s="193" t="s">
        <v>19</v>
      </c>
      <c r="I225" s="195"/>
      <c r="J225" s="191"/>
      <c r="K225" s="191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165</v>
      </c>
      <c r="AU225" s="200" t="s">
        <v>86</v>
      </c>
      <c r="AV225" s="13" t="s">
        <v>84</v>
      </c>
      <c r="AW225" s="13" t="s">
        <v>37</v>
      </c>
      <c r="AX225" s="13" t="s">
        <v>76</v>
      </c>
      <c r="AY225" s="200" t="s">
        <v>157</v>
      </c>
    </row>
    <row r="226" spans="2:51" s="13" customFormat="1" ht="10">
      <c r="B226" s="190"/>
      <c r="C226" s="191"/>
      <c r="D226" s="192" t="s">
        <v>165</v>
      </c>
      <c r="E226" s="193" t="s">
        <v>19</v>
      </c>
      <c r="F226" s="194" t="s">
        <v>3179</v>
      </c>
      <c r="G226" s="191"/>
      <c r="H226" s="193" t="s">
        <v>19</v>
      </c>
      <c r="I226" s="195"/>
      <c r="J226" s="191"/>
      <c r="K226" s="191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165</v>
      </c>
      <c r="AU226" s="200" t="s">
        <v>86</v>
      </c>
      <c r="AV226" s="13" t="s">
        <v>84</v>
      </c>
      <c r="AW226" s="13" t="s">
        <v>37</v>
      </c>
      <c r="AX226" s="13" t="s">
        <v>76</v>
      </c>
      <c r="AY226" s="200" t="s">
        <v>157</v>
      </c>
    </row>
    <row r="227" spans="2:51" s="13" customFormat="1" ht="10">
      <c r="B227" s="190"/>
      <c r="C227" s="191"/>
      <c r="D227" s="192" t="s">
        <v>165</v>
      </c>
      <c r="E227" s="193" t="s">
        <v>19</v>
      </c>
      <c r="F227" s="194" t="s">
        <v>3232</v>
      </c>
      <c r="G227" s="191"/>
      <c r="H227" s="193" t="s">
        <v>19</v>
      </c>
      <c r="I227" s="195"/>
      <c r="J227" s="191"/>
      <c r="K227" s="191"/>
      <c r="L227" s="196"/>
      <c r="M227" s="197"/>
      <c r="N227" s="198"/>
      <c r="O227" s="198"/>
      <c r="P227" s="198"/>
      <c r="Q227" s="198"/>
      <c r="R227" s="198"/>
      <c r="S227" s="198"/>
      <c r="T227" s="199"/>
      <c r="AT227" s="200" t="s">
        <v>165</v>
      </c>
      <c r="AU227" s="200" t="s">
        <v>86</v>
      </c>
      <c r="AV227" s="13" t="s">
        <v>84</v>
      </c>
      <c r="AW227" s="13" t="s">
        <v>37</v>
      </c>
      <c r="AX227" s="13" t="s">
        <v>76</v>
      </c>
      <c r="AY227" s="200" t="s">
        <v>157</v>
      </c>
    </row>
    <row r="228" spans="2:51" s="14" customFormat="1" ht="10">
      <c r="B228" s="201"/>
      <c r="C228" s="202"/>
      <c r="D228" s="192" t="s">
        <v>165</v>
      </c>
      <c r="E228" s="203" t="s">
        <v>19</v>
      </c>
      <c r="F228" s="204" t="s">
        <v>3243</v>
      </c>
      <c r="G228" s="202"/>
      <c r="H228" s="205">
        <v>1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165</v>
      </c>
      <c r="AU228" s="211" t="s">
        <v>86</v>
      </c>
      <c r="AV228" s="14" t="s">
        <v>86</v>
      </c>
      <c r="AW228" s="14" t="s">
        <v>37</v>
      </c>
      <c r="AX228" s="14" t="s">
        <v>76</v>
      </c>
      <c r="AY228" s="211" t="s">
        <v>157</v>
      </c>
    </row>
    <row r="229" spans="2:51" s="14" customFormat="1" ht="10">
      <c r="B229" s="201"/>
      <c r="C229" s="202"/>
      <c r="D229" s="192" t="s">
        <v>165</v>
      </c>
      <c r="E229" s="203" t="s">
        <v>19</v>
      </c>
      <c r="F229" s="204" t="s">
        <v>3244</v>
      </c>
      <c r="G229" s="202"/>
      <c r="H229" s="205">
        <v>1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165</v>
      </c>
      <c r="AU229" s="211" t="s">
        <v>86</v>
      </c>
      <c r="AV229" s="14" t="s">
        <v>86</v>
      </c>
      <c r="AW229" s="14" t="s">
        <v>37</v>
      </c>
      <c r="AX229" s="14" t="s">
        <v>76</v>
      </c>
      <c r="AY229" s="211" t="s">
        <v>157</v>
      </c>
    </row>
    <row r="230" spans="2:51" s="14" customFormat="1" ht="10">
      <c r="B230" s="201"/>
      <c r="C230" s="202"/>
      <c r="D230" s="192" t="s">
        <v>165</v>
      </c>
      <c r="E230" s="203" t="s">
        <v>19</v>
      </c>
      <c r="F230" s="204" t="s">
        <v>3245</v>
      </c>
      <c r="G230" s="202"/>
      <c r="H230" s="205">
        <v>1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165</v>
      </c>
      <c r="AU230" s="211" t="s">
        <v>86</v>
      </c>
      <c r="AV230" s="14" t="s">
        <v>86</v>
      </c>
      <c r="AW230" s="14" t="s">
        <v>37</v>
      </c>
      <c r="AX230" s="14" t="s">
        <v>76</v>
      </c>
      <c r="AY230" s="211" t="s">
        <v>157</v>
      </c>
    </row>
    <row r="231" spans="2:51" s="14" customFormat="1" ht="10">
      <c r="B231" s="201"/>
      <c r="C231" s="202"/>
      <c r="D231" s="192" t="s">
        <v>165</v>
      </c>
      <c r="E231" s="203" t="s">
        <v>19</v>
      </c>
      <c r="F231" s="204" t="s">
        <v>3246</v>
      </c>
      <c r="G231" s="202"/>
      <c r="H231" s="205">
        <v>1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165</v>
      </c>
      <c r="AU231" s="211" t="s">
        <v>86</v>
      </c>
      <c r="AV231" s="14" t="s">
        <v>86</v>
      </c>
      <c r="AW231" s="14" t="s">
        <v>37</v>
      </c>
      <c r="AX231" s="14" t="s">
        <v>76</v>
      </c>
      <c r="AY231" s="211" t="s">
        <v>157</v>
      </c>
    </row>
    <row r="232" spans="2:51" s="14" customFormat="1" ht="10">
      <c r="B232" s="201"/>
      <c r="C232" s="202"/>
      <c r="D232" s="192" t="s">
        <v>165</v>
      </c>
      <c r="E232" s="203" t="s">
        <v>19</v>
      </c>
      <c r="F232" s="204" t="s">
        <v>3247</v>
      </c>
      <c r="G232" s="202"/>
      <c r="H232" s="205">
        <v>1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165</v>
      </c>
      <c r="AU232" s="211" t="s">
        <v>86</v>
      </c>
      <c r="AV232" s="14" t="s">
        <v>86</v>
      </c>
      <c r="AW232" s="14" t="s">
        <v>37</v>
      </c>
      <c r="AX232" s="14" t="s">
        <v>76</v>
      </c>
      <c r="AY232" s="211" t="s">
        <v>157</v>
      </c>
    </row>
    <row r="233" spans="2:51" s="15" customFormat="1" ht="10">
      <c r="B233" s="217"/>
      <c r="C233" s="218"/>
      <c r="D233" s="192" t="s">
        <v>165</v>
      </c>
      <c r="E233" s="219" t="s">
        <v>19</v>
      </c>
      <c r="F233" s="220" t="s">
        <v>183</v>
      </c>
      <c r="G233" s="218"/>
      <c r="H233" s="221">
        <v>5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165</v>
      </c>
      <c r="AU233" s="227" t="s">
        <v>86</v>
      </c>
      <c r="AV233" s="15" t="s">
        <v>163</v>
      </c>
      <c r="AW233" s="15" t="s">
        <v>37</v>
      </c>
      <c r="AX233" s="15" t="s">
        <v>84</v>
      </c>
      <c r="AY233" s="227" t="s">
        <v>157</v>
      </c>
    </row>
    <row r="234" spans="1:65" s="2" customFormat="1" ht="14.4" customHeight="1">
      <c r="A234" s="36"/>
      <c r="B234" s="37"/>
      <c r="C234" s="239" t="s">
        <v>338</v>
      </c>
      <c r="D234" s="239" t="s">
        <v>311</v>
      </c>
      <c r="E234" s="240" t="s">
        <v>3248</v>
      </c>
      <c r="F234" s="241" t="s">
        <v>3249</v>
      </c>
      <c r="G234" s="242" t="s">
        <v>162</v>
      </c>
      <c r="H234" s="243">
        <v>1</v>
      </c>
      <c r="I234" s="244"/>
      <c r="J234" s="245">
        <f>ROUND(I234*H234,2)</f>
        <v>0</v>
      </c>
      <c r="K234" s="246"/>
      <c r="L234" s="247"/>
      <c r="M234" s="248" t="s">
        <v>19</v>
      </c>
      <c r="N234" s="249" t="s">
        <v>47</v>
      </c>
      <c r="O234" s="66"/>
      <c r="P234" s="186">
        <f>O234*H234</f>
        <v>0</v>
      </c>
      <c r="Q234" s="186">
        <v>0.00048</v>
      </c>
      <c r="R234" s="186">
        <f>Q234*H234</f>
        <v>0.00048</v>
      </c>
      <c r="S234" s="186">
        <v>0</v>
      </c>
      <c r="T234" s="187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8" t="s">
        <v>211</v>
      </c>
      <c r="AT234" s="188" t="s">
        <v>311</v>
      </c>
      <c r="AU234" s="188" t="s">
        <v>86</v>
      </c>
      <c r="AY234" s="19" t="s">
        <v>157</v>
      </c>
      <c r="BE234" s="189">
        <f>IF(N234="základní",J234,0)</f>
        <v>0</v>
      </c>
      <c r="BF234" s="189">
        <f>IF(N234="snížená",J234,0)</f>
        <v>0</v>
      </c>
      <c r="BG234" s="189">
        <f>IF(N234="zákl. přenesená",J234,0)</f>
        <v>0</v>
      </c>
      <c r="BH234" s="189">
        <f>IF(N234="sníž. přenesená",J234,0)</f>
        <v>0</v>
      </c>
      <c r="BI234" s="189">
        <f>IF(N234="nulová",J234,0)</f>
        <v>0</v>
      </c>
      <c r="BJ234" s="19" t="s">
        <v>84</v>
      </c>
      <c r="BK234" s="189">
        <f>ROUND(I234*H234,2)</f>
        <v>0</v>
      </c>
      <c r="BL234" s="19" t="s">
        <v>163</v>
      </c>
      <c r="BM234" s="188" t="s">
        <v>3250</v>
      </c>
    </row>
    <row r="235" spans="2:51" s="13" customFormat="1" ht="10">
      <c r="B235" s="190"/>
      <c r="C235" s="191"/>
      <c r="D235" s="192" t="s">
        <v>165</v>
      </c>
      <c r="E235" s="193" t="s">
        <v>19</v>
      </c>
      <c r="F235" s="194" t="s">
        <v>3178</v>
      </c>
      <c r="G235" s="191"/>
      <c r="H235" s="193" t="s">
        <v>19</v>
      </c>
      <c r="I235" s="195"/>
      <c r="J235" s="191"/>
      <c r="K235" s="191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165</v>
      </c>
      <c r="AU235" s="200" t="s">
        <v>86</v>
      </c>
      <c r="AV235" s="13" t="s">
        <v>84</v>
      </c>
      <c r="AW235" s="13" t="s">
        <v>37</v>
      </c>
      <c r="AX235" s="13" t="s">
        <v>76</v>
      </c>
      <c r="AY235" s="200" t="s">
        <v>157</v>
      </c>
    </row>
    <row r="236" spans="2:51" s="13" customFormat="1" ht="10">
      <c r="B236" s="190"/>
      <c r="C236" s="191"/>
      <c r="D236" s="192" t="s">
        <v>165</v>
      </c>
      <c r="E236" s="193" t="s">
        <v>19</v>
      </c>
      <c r="F236" s="194" t="s">
        <v>3178</v>
      </c>
      <c r="G236" s="191"/>
      <c r="H236" s="193" t="s">
        <v>19</v>
      </c>
      <c r="I236" s="195"/>
      <c r="J236" s="191"/>
      <c r="K236" s="191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165</v>
      </c>
      <c r="AU236" s="200" t="s">
        <v>86</v>
      </c>
      <c r="AV236" s="13" t="s">
        <v>84</v>
      </c>
      <c r="AW236" s="13" t="s">
        <v>37</v>
      </c>
      <c r="AX236" s="13" t="s">
        <v>76</v>
      </c>
      <c r="AY236" s="200" t="s">
        <v>157</v>
      </c>
    </row>
    <row r="237" spans="2:51" s="13" customFormat="1" ht="10">
      <c r="B237" s="190"/>
      <c r="C237" s="191"/>
      <c r="D237" s="192" t="s">
        <v>165</v>
      </c>
      <c r="E237" s="193" t="s">
        <v>19</v>
      </c>
      <c r="F237" s="194" t="s">
        <v>2903</v>
      </c>
      <c r="G237" s="191"/>
      <c r="H237" s="193" t="s">
        <v>19</v>
      </c>
      <c r="I237" s="195"/>
      <c r="J237" s="191"/>
      <c r="K237" s="191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165</v>
      </c>
      <c r="AU237" s="200" t="s">
        <v>86</v>
      </c>
      <c r="AV237" s="13" t="s">
        <v>84</v>
      </c>
      <c r="AW237" s="13" t="s">
        <v>37</v>
      </c>
      <c r="AX237" s="13" t="s">
        <v>76</v>
      </c>
      <c r="AY237" s="200" t="s">
        <v>157</v>
      </c>
    </row>
    <row r="238" spans="2:51" s="13" customFormat="1" ht="10">
      <c r="B238" s="190"/>
      <c r="C238" s="191"/>
      <c r="D238" s="192" t="s">
        <v>165</v>
      </c>
      <c r="E238" s="193" t="s">
        <v>19</v>
      </c>
      <c r="F238" s="194" t="s">
        <v>2904</v>
      </c>
      <c r="G238" s="191"/>
      <c r="H238" s="193" t="s">
        <v>19</v>
      </c>
      <c r="I238" s="195"/>
      <c r="J238" s="191"/>
      <c r="K238" s="191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165</v>
      </c>
      <c r="AU238" s="200" t="s">
        <v>86</v>
      </c>
      <c r="AV238" s="13" t="s">
        <v>84</v>
      </c>
      <c r="AW238" s="13" t="s">
        <v>37</v>
      </c>
      <c r="AX238" s="13" t="s">
        <v>76</v>
      </c>
      <c r="AY238" s="200" t="s">
        <v>157</v>
      </c>
    </row>
    <row r="239" spans="2:51" s="13" customFormat="1" ht="10">
      <c r="B239" s="190"/>
      <c r="C239" s="191"/>
      <c r="D239" s="192" t="s">
        <v>165</v>
      </c>
      <c r="E239" s="193" t="s">
        <v>19</v>
      </c>
      <c r="F239" s="194" t="s">
        <v>3179</v>
      </c>
      <c r="G239" s="191"/>
      <c r="H239" s="193" t="s">
        <v>19</v>
      </c>
      <c r="I239" s="195"/>
      <c r="J239" s="191"/>
      <c r="K239" s="191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165</v>
      </c>
      <c r="AU239" s="200" t="s">
        <v>86</v>
      </c>
      <c r="AV239" s="13" t="s">
        <v>84</v>
      </c>
      <c r="AW239" s="13" t="s">
        <v>37</v>
      </c>
      <c r="AX239" s="13" t="s">
        <v>76</v>
      </c>
      <c r="AY239" s="200" t="s">
        <v>157</v>
      </c>
    </row>
    <row r="240" spans="2:51" s="13" customFormat="1" ht="10">
      <c r="B240" s="190"/>
      <c r="C240" s="191"/>
      <c r="D240" s="192" t="s">
        <v>165</v>
      </c>
      <c r="E240" s="193" t="s">
        <v>19</v>
      </c>
      <c r="F240" s="194" t="s">
        <v>3232</v>
      </c>
      <c r="G240" s="191"/>
      <c r="H240" s="193" t="s">
        <v>19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165</v>
      </c>
      <c r="AU240" s="200" t="s">
        <v>86</v>
      </c>
      <c r="AV240" s="13" t="s">
        <v>84</v>
      </c>
      <c r="AW240" s="13" t="s">
        <v>37</v>
      </c>
      <c r="AX240" s="13" t="s">
        <v>76</v>
      </c>
      <c r="AY240" s="200" t="s">
        <v>157</v>
      </c>
    </row>
    <row r="241" spans="2:51" s="14" customFormat="1" ht="10">
      <c r="B241" s="201"/>
      <c r="C241" s="202"/>
      <c r="D241" s="192" t="s">
        <v>165</v>
      </c>
      <c r="E241" s="203" t="s">
        <v>19</v>
      </c>
      <c r="F241" s="204" t="s">
        <v>3251</v>
      </c>
      <c r="G241" s="202"/>
      <c r="H241" s="205">
        <v>1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165</v>
      </c>
      <c r="AU241" s="211" t="s">
        <v>86</v>
      </c>
      <c r="AV241" s="14" t="s">
        <v>86</v>
      </c>
      <c r="AW241" s="14" t="s">
        <v>37</v>
      </c>
      <c r="AX241" s="14" t="s">
        <v>84</v>
      </c>
      <c r="AY241" s="211" t="s">
        <v>157</v>
      </c>
    </row>
    <row r="242" spans="1:65" s="2" customFormat="1" ht="14.4" customHeight="1">
      <c r="A242" s="36"/>
      <c r="B242" s="37"/>
      <c r="C242" s="239" t="s">
        <v>348</v>
      </c>
      <c r="D242" s="239" t="s">
        <v>311</v>
      </c>
      <c r="E242" s="240" t="s">
        <v>3252</v>
      </c>
      <c r="F242" s="241" t="s">
        <v>3253</v>
      </c>
      <c r="G242" s="242" t="s">
        <v>162</v>
      </c>
      <c r="H242" s="243">
        <v>1</v>
      </c>
      <c r="I242" s="244"/>
      <c r="J242" s="245">
        <f>ROUND(I242*H242,2)</f>
        <v>0</v>
      </c>
      <c r="K242" s="246"/>
      <c r="L242" s="247"/>
      <c r="M242" s="248" t="s">
        <v>19</v>
      </c>
      <c r="N242" s="249" t="s">
        <v>47</v>
      </c>
      <c r="O242" s="66"/>
      <c r="P242" s="186">
        <f>O242*H242</f>
        <v>0</v>
      </c>
      <c r="Q242" s="186">
        <v>0.00029</v>
      </c>
      <c r="R242" s="186">
        <f>Q242*H242</f>
        <v>0.00029</v>
      </c>
      <c r="S242" s="186">
        <v>0</v>
      </c>
      <c r="T242" s="187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8" t="s">
        <v>211</v>
      </c>
      <c r="AT242" s="188" t="s">
        <v>311</v>
      </c>
      <c r="AU242" s="188" t="s">
        <v>86</v>
      </c>
      <c r="AY242" s="19" t="s">
        <v>157</v>
      </c>
      <c r="BE242" s="189">
        <f>IF(N242="základní",J242,0)</f>
        <v>0</v>
      </c>
      <c r="BF242" s="189">
        <f>IF(N242="snížená",J242,0)</f>
        <v>0</v>
      </c>
      <c r="BG242" s="189">
        <f>IF(N242="zákl. přenesená",J242,0)</f>
        <v>0</v>
      </c>
      <c r="BH242" s="189">
        <f>IF(N242="sníž. přenesená",J242,0)</f>
        <v>0</v>
      </c>
      <c r="BI242" s="189">
        <f>IF(N242="nulová",J242,0)</f>
        <v>0</v>
      </c>
      <c r="BJ242" s="19" t="s">
        <v>84</v>
      </c>
      <c r="BK242" s="189">
        <f>ROUND(I242*H242,2)</f>
        <v>0</v>
      </c>
      <c r="BL242" s="19" t="s">
        <v>163</v>
      </c>
      <c r="BM242" s="188" t="s">
        <v>3254</v>
      </c>
    </row>
    <row r="243" spans="2:51" s="13" customFormat="1" ht="10">
      <c r="B243" s="190"/>
      <c r="C243" s="191"/>
      <c r="D243" s="192" t="s">
        <v>165</v>
      </c>
      <c r="E243" s="193" t="s">
        <v>19</v>
      </c>
      <c r="F243" s="194" t="s">
        <v>3178</v>
      </c>
      <c r="G243" s="191"/>
      <c r="H243" s="193" t="s">
        <v>19</v>
      </c>
      <c r="I243" s="195"/>
      <c r="J243" s="191"/>
      <c r="K243" s="191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165</v>
      </c>
      <c r="AU243" s="200" t="s">
        <v>86</v>
      </c>
      <c r="AV243" s="13" t="s">
        <v>84</v>
      </c>
      <c r="AW243" s="13" t="s">
        <v>37</v>
      </c>
      <c r="AX243" s="13" t="s">
        <v>76</v>
      </c>
      <c r="AY243" s="200" t="s">
        <v>157</v>
      </c>
    </row>
    <row r="244" spans="2:51" s="13" customFormat="1" ht="10">
      <c r="B244" s="190"/>
      <c r="C244" s="191"/>
      <c r="D244" s="192" t="s">
        <v>165</v>
      </c>
      <c r="E244" s="193" t="s">
        <v>19</v>
      </c>
      <c r="F244" s="194" t="s">
        <v>2903</v>
      </c>
      <c r="G244" s="191"/>
      <c r="H244" s="193" t="s">
        <v>19</v>
      </c>
      <c r="I244" s="195"/>
      <c r="J244" s="191"/>
      <c r="K244" s="191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165</v>
      </c>
      <c r="AU244" s="200" t="s">
        <v>86</v>
      </c>
      <c r="AV244" s="13" t="s">
        <v>84</v>
      </c>
      <c r="AW244" s="13" t="s">
        <v>37</v>
      </c>
      <c r="AX244" s="13" t="s">
        <v>76</v>
      </c>
      <c r="AY244" s="200" t="s">
        <v>157</v>
      </c>
    </row>
    <row r="245" spans="2:51" s="13" customFormat="1" ht="10">
      <c r="B245" s="190"/>
      <c r="C245" s="191"/>
      <c r="D245" s="192" t="s">
        <v>165</v>
      </c>
      <c r="E245" s="193" t="s">
        <v>19</v>
      </c>
      <c r="F245" s="194" t="s">
        <v>2904</v>
      </c>
      <c r="G245" s="191"/>
      <c r="H245" s="193" t="s">
        <v>19</v>
      </c>
      <c r="I245" s="195"/>
      <c r="J245" s="191"/>
      <c r="K245" s="191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165</v>
      </c>
      <c r="AU245" s="200" t="s">
        <v>86</v>
      </c>
      <c r="AV245" s="13" t="s">
        <v>84</v>
      </c>
      <c r="AW245" s="13" t="s">
        <v>37</v>
      </c>
      <c r="AX245" s="13" t="s">
        <v>76</v>
      </c>
      <c r="AY245" s="200" t="s">
        <v>157</v>
      </c>
    </row>
    <row r="246" spans="2:51" s="13" customFormat="1" ht="10">
      <c r="B246" s="190"/>
      <c r="C246" s="191"/>
      <c r="D246" s="192" t="s">
        <v>165</v>
      </c>
      <c r="E246" s="193" t="s">
        <v>19</v>
      </c>
      <c r="F246" s="194" t="s">
        <v>3179</v>
      </c>
      <c r="G246" s="191"/>
      <c r="H246" s="193" t="s">
        <v>19</v>
      </c>
      <c r="I246" s="195"/>
      <c r="J246" s="191"/>
      <c r="K246" s="191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165</v>
      </c>
      <c r="AU246" s="200" t="s">
        <v>86</v>
      </c>
      <c r="AV246" s="13" t="s">
        <v>84</v>
      </c>
      <c r="AW246" s="13" t="s">
        <v>37</v>
      </c>
      <c r="AX246" s="13" t="s">
        <v>76</v>
      </c>
      <c r="AY246" s="200" t="s">
        <v>157</v>
      </c>
    </row>
    <row r="247" spans="2:51" s="13" customFormat="1" ht="10">
      <c r="B247" s="190"/>
      <c r="C247" s="191"/>
      <c r="D247" s="192" t="s">
        <v>165</v>
      </c>
      <c r="E247" s="193" t="s">
        <v>19</v>
      </c>
      <c r="F247" s="194" t="s">
        <v>3232</v>
      </c>
      <c r="G247" s="191"/>
      <c r="H247" s="193" t="s">
        <v>19</v>
      </c>
      <c r="I247" s="195"/>
      <c r="J247" s="191"/>
      <c r="K247" s="191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165</v>
      </c>
      <c r="AU247" s="200" t="s">
        <v>86</v>
      </c>
      <c r="AV247" s="13" t="s">
        <v>84</v>
      </c>
      <c r="AW247" s="13" t="s">
        <v>37</v>
      </c>
      <c r="AX247" s="13" t="s">
        <v>76</v>
      </c>
      <c r="AY247" s="200" t="s">
        <v>157</v>
      </c>
    </row>
    <row r="248" spans="2:51" s="14" customFormat="1" ht="10">
      <c r="B248" s="201"/>
      <c r="C248" s="202"/>
      <c r="D248" s="192" t="s">
        <v>165</v>
      </c>
      <c r="E248" s="203" t="s">
        <v>19</v>
      </c>
      <c r="F248" s="204" t="s">
        <v>3255</v>
      </c>
      <c r="G248" s="202"/>
      <c r="H248" s="205">
        <v>1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165</v>
      </c>
      <c r="AU248" s="211" t="s">
        <v>86</v>
      </c>
      <c r="AV248" s="14" t="s">
        <v>86</v>
      </c>
      <c r="AW248" s="14" t="s">
        <v>37</v>
      </c>
      <c r="AX248" s="14" t="s">
        <v>84</v>
      </c>
      <c r="AY248" s="211" t="s">
        <v>157</v>
      </c>
    </row>
    <row r="249" spans="1:65" s="2" customFormat="1" ht="14.4" customHeight="1">
      <c r="A249" s="36"/>
      <c r="B249" s="37"/>
      <c r="C249" s="239" t="s">
        <v>7</v>
      </c>
      <c r="D249" s="239" t="s">
        <v>311</v>
      </c>
      <c r="E249" s="240" t="s">
        <v>3256</v>
      </c>
      <c r="F249" s="241" t="s">
        <v>3257</v>
      </c>
      <c r="G249" s="242" t="s">
        <v>162</v>
      </c>
      <c r="H249" s="243">
        <v>1</v>
      </c>
      <c r="I249" s="244"/>
      <c r="J249" s="245">
        <f>ROUND(I249*H249,2)</f>
        <v>0</v>
      </c>
      <c r="K249" s="246"/>
      <c r="L249" s="247"/>
      <c r="M249" s="248" t="s">
        <v>19</v>
      </c>
      <c r="N249" s="249" t="s">
        <v>47</v>
      </c>
      <c r="O249" s="66"/>
      <c r="P249" s="186">
        <f>O249*H249</f>
        <v>0</v>
      </c>
      <c r="Q249" s="186">
        <v>0.00055</v>
      </c>
      <c r="R249" s="186">
        <f>Q249*H249</f>
        <v>0.00055</v>
      </c>
      <c r="S249" s="186">
        <v>0</v>
      </c>
      <c r="T249" s="187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8" t="s">
        <v>211</v>
      </c>
      <c r="AT249" s="188" t="s">
        <v>311</v>
      </c>
      <c r="AU249" s="188" t="s">
        <v>86</v>
      </c>
      <c r="AY249" s="19" t="s">
        <v>157</v>
      </c>
      <c r="BE249" s="189">
        <f>IF(N249="základní",J249,0)</f>
        <v>0</v>
      </c>
      <c r="BF249" s="189">
        <f>IF(N249="snížená",J249,0)</f>
        <v>0</v>
      </c>
      <c r="BG249" s="189">
        <f>IF(N249="zákl. přenesená",J249,0)</f>
        <v>0</v>
      </c>
      <c r="BH249" s="189">
        <f>IF(N249="sníž. přenesená",J249,0)</f>
        <v>0</v>
      </c>
      <c r="BI249" s="189">
        <f>IF(N249="nulová",J249,0)</f>
        <v>0</v>
      </c>
      <c r="BJ249" s="19" t="s">
        <v>84</v>
      </c>
      <c r="BK249" s="189">
        <f>ROUND(I249*H249,2)</f>
        <v>0</v>
      </c>
      <c r="BL249" s="19" t="s">
        <v>163</v>
      </c>
      <c r="BM249" s="188" t="s">
        <v>3258</v>
      </c>
    </row>
    <row r="250" spans="1:47" s="2" customFormat="1" ht="10">
      <c r="A250" s="36"/>
      <c r="B250" s="37"/>
      <c r="C250" s="38"/>
      <c r="D250" s="212" t="s">
        <v>178</v>
      </c>
      <c r="E250" s="38"/>
      <c r="F250" s="213" t="s">
        <v>3259</v>
      </c>
      <c r="G250" s="38"/>
      <c r="H250" s="38"/>
      <c r="I250" s="214"/>
      <c r="J250" s="38"/>
      <c r="K250" s="38"/>
      <c r="L250" s="41"/>
      <c r="M250" s="215"/>
      <c r="N250" s="216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178</v>
      </c>
      <c r="AU250" s="19" t="s">
        <v>86</v>
      </c>
    </row>
    <row r="251" spans="2:51" s="13" customFormat="1" ht="10">
      <c r="B251" s="190"/>
      <c r="C251" s="191"/>
      <c r="D251" s="192" t="s">
        <v>165</v>
      </c>
      <c r="E251" s="193" t="s">
        <v>19</v>
      </c>
      <c r="F251" s="194" t="s">
        <v>3178</v>
      </c>
      <c r="G251" s="191"/>
      <c r="H251" s="193" t="s">
        <v>19</v>
      </c>
      <c r="I251" s="195"/>
      <c r="J251" s="191"/>
      <c r="K251" s="191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165</v>
      </c>
      <c r="AU251" s="200" t="s">
        <v>86</v>
      </c>
      <c r="AV251" s="13" t="s">
        <v>84</v>
      </c>
      <c r="AW251" s="13" t="s">
        <v>37</v>
      </c>
      <c r="AX251" s="13" t="s">
        <v>76</v>
      </c>
      <c r="AY251" s="200" t="s">
        <v>157</v>
      </c>
    </row>
    <row r="252" spans="2:51" s="13" customFormat="1" ht="10">
      <c r="B252" s="190"/>
      <c r="C252" s="191"/>
      <c r="D252" s="192" t="s">
        <v>165</v>
      </c>
      <c r="E252" s="193" t="s">
        <v>19</v>
      </c>
      <c r="F252" s="194" t="s">
        <v>2903</v>
      </c>
      <c r="G252" s="191"/>
      <c r="H252" s="193" t="s">
        <v>19</v>
      </c>
      <c r="I252" s="195"/>
      <c r="J252" s="191"/>
      <c r="K252" s="191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165</v>
      </c>
      <c r="AU252" s="200" t="s">
        <v>86</v>
      </c>
      <c r="AV252" s="13" t="s">
        <v>84</v>
      </c>
      <c r="AW252" s="13" t="s">
        <v>37</v>
      </c>
      <c r="AX252" s="13" t="s">
        <v>76</v>
      </c>
      <c r="AY252" s="200" t="s">
        <v>157</v>
      </c>
    </row>
    <row r="253" spans="2:51" s="13" customFormat="1" ht="10">
      <c r="B253" s="190"/>
      <c r="C253" s="191"/>
      <c r="D253" s="192" t="s">
        <v>165</v>
      </c>
      <c r="E253" s="193" t="s">
        <v>19</v>
      </c>
      <c r="F253" s="194" t="s">
        <v>2904</v>
      </c>
      <c r="G253" s="191"/>
      <c r="H253" s="193" t="s">
        <v>19</v>
      </c>
      <c r="I253" s="195"/>
      <c r="J253" s="191"/>
      <c r="K253" s="191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165</v>
      </c>
      <c r="AU253" s="200" t="s">
        <v>86</v>
      </c>
      <c r="AV253" s="13" t="s">
        <v>84</v>
      </c>
      <c r="AW253" s="13" t="s">
        <v>37</v>
      </c>
      <c r="AX253" s="13" t="s">
        <v>76</v>
      </c>
      <c r="AY253" s="200" t="s">
        <v>157</v>
      </c>
    </row>
    <row r="254" spans="2:51" s="13" customFormat="1" ht="10">
      <c r="B254" s="190"/>
      <c r="C254" s="191"/>
      <c r="D254" s="192" t="s">
        <v>165</v>
      </c>
      <c r="E254" s="193" t="s">
        <v>19</v>
      </c>
      <c r="F254" s="194" t="s">
        <v>3179</v>
      </c>
      <c r="G254" s="191"/>
      <c r="H254" s="193" t="s">
        <v>19</v>
      </c>
      <c r="I254" s="195"/>
      <c r="J254" s="191"/>
      <c r="K254" s="191"/>
      <c r="L254" s="196"/>
      <c r="M254" s="197"/>
      <c r="N254" s="198"/>
      <c r="O254" s="198"/>
      <c r="P254" s="198"/>
      <c r="Q254" s="198"/>
      <c r="R254" s="198"/>
      <c r="S254" s="198"/>
      <c r="T254" s="199"/>
      <c r="AT254" s="200" t="s">
        <v>165</v>
      </c>
      <c r="AU254" s="200" t="s">
        <v>86</v>
      </c>
      <c r="AV254" s="13" t="s">
        <v>84</v>
      </c>
      <c r="AW254" s="13" t="s">
        <v>37</v>
      </c>
      <c r="AX254" s="13" t="s">
        <v>76</v>
      </c>
      <c r="AY254" s="200" t="s">
        <v>157</v>
      </c>
    </row>
    <row r="255" spans="2:51" s="14" customFormat="1" ht="10">
      <c r="B255" s="201"/>
      <c r="C255" s="202"/>
      <c r="D255" s="192" t="s">
        <v>165</v>
      </c>
      <c r="E255" s="203" t="s">
        <v>19</v>
      </c>
      <c r="F255" s="204" t="s">
        <v>3260</v>
      </c>
      <c r="G255" s="202"/>
      <c r="H255" s="205">
        <v>1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165</v>
      </c>
      <c r="AU255" s="211" t="s">
        <v>86</v>
      </c>
      <c r="AV255" s="14" t="s">
        <v>86</v>
      </c>
      <c r="AW255" s="14" t="s">
        <v>37</v>
      </c>
      <c r="AX255" s="14" t="s">
        <v>84</v>
      </c>
      <c r="AY255" s="211" t="s">
        <v>157</v>
      </c>
    </row>
    <row r="256" spans="1:65" s="2" customFormat="1" ht="14.4" customHeight="1">
      <c r="A256" s="36"/>
      <c r="B256" s="37"/>
      <c r="C256" s="239" t="s">
        <v>391</v>
      </c>
      <c r="D256" s="239" t="s">
        <v>311</v>
      </c>
      <c r="E256" s="240" t="s">
        <v>3261</v>
      </c>
      <c r="F256" s="241" t="s">
        <v>3262</v>
      </c>
      <c r="G256" s="242" t="s">
        <v>162</v>
      </c>
      <c r="H256" s="243">
        <v>1</v>
      </c>
      <c r="I256" s="244"/>
      <c r="J256" s="245">
        <f>ROUND(I256*H256,2)</f>
        <v>0</v>
      </c>
      <c r="K256" s="246"/>
      <c r="L256" s="247"/>
      <c r="M256" s="248" t="s">
        <v>19</v>
      </c>
      <c r="N256" s="249" t="s">
        <v>47</v>
      </c>
      <c r="O256" s="66"/>
      <c r="P256" s="186">
        <f>O256*H256</f>
        <v>0</v>
      </c>
      <c r="Q256" s="186">
        <v>0.0005</v>
      </c>
      <c r="R256" s="186">
        <f>Q256*H256</f>
        <v>0.0005</v>
      </c>
      <c r="S256" s="186">
        <v>0</v>
      </c>
      <c r="T256" s="187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8" t="s">
        <v>211</v>
      </c>
      <c r="AT256" s="188" t="s">
        <v>311</v>
      </c>
      <c r="AU256" s="188" t="s">
        <v>86</v>
      </c>
      <c r="AY256" s="19" t="s">
        <v>157</v>
      </c>
      <c r="BE256" s="189">
        <f>IF(N256="základní",J256,0)</f>
        <v>0</v>
      </c>
      <c r="BF256" s="189">
        <f>IF(N256="snížená",J256,0)</f>
        <v>0</v>
      </c>
      <c r="BG256" s="189">
        <f>IF(N256="zákl. přenesená",J256,0)</f>
        <v>0</v>
      </c>
      <c r="BH256" s="189">
        <f>IF(N256="sníž. přenesená",J256,0)</f>
        <v>0</v>
      </c>
      <c r="BI256" s="189">
        <f>IF(N256="nulová",J256,0)</f>
        <v>0</v>
      </c>
      <c r="BJ256" s="19" t="s">
        <v>84</v>
      </c>
      <c r="BK256" s="189">
        <f>ROUND(I256*H256,2)</f>
        <v>0</v>
      </c>
      <c r="BL256" s="19" t="s">
        <v>163</v>
      </c>
      <c r="BM256" s="188" t="s">
        <v>3263</v>
      </c>
    </row>
    <row r="257" spans="2:51" s="13" customFormat="1" ht="10">
      <c r="B257" s="190"/>
      <c r="C257" s="191"/>
      <c r="D257" s="192" t="s">
        <v>165</v>
      </c>
      <c r="E257" s="193" t="s">
        <v>19</v>
      </c>
      <c r="F257" s="194" t="s">
        <v>3178</v>
      </c>
      <c r="G257" s="191"/>
      <c r="H257" s="193" t="s">
        <v>19</v>
      </c>
      <c r="I257" s="195"/>
      <c r="J257" s="191"/>
      <c r="K257" s="191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165</v>
      </c>
      <c r="AU257" s="200" t="s">
        <v>86</v>
      </c>
      <c r="AV257" s="13" t="s">
        <v>84</v>
      </c>
      <c r="AW257" s="13" t="s">
        <v>37</v>
      </c>
      <c r="AX257" s="13" t="s">
        <v>76</v>
      </c>
      <c r="AY257" s="200" t="s">
        <v>157</v>
      </c>
    </row>
    <row r="258" spans="2:51" s="13" customFormat="1" ht="10">
      <c r="B258" s="190"/>
      <c r="C258" s="191"/>
      <c r="D258" s="192" t="s">
        <v>165</v>
      </c>
      <c r="E258" s="193" t="s">
        <v>19</v>
      </c>
      <c r="F258" s="194" t="s">
        <v>2903</v>
      </c>
      <c r="G258" s="191"/>
      <c r="H258" s="193" t="s">
        <v>19</v>
      </c>
      <c r="I258" s="195"/>
      <c r="J258" s="191"/>
      <c r="K258" s="191"/>
      <c r="L258" s="196"/>
      <c r="M258" s="197"/>
      <c r="N258" s="198"/>
      <c r="O258" s="198"/>
      <c r="P258" s="198"/>
      <c r="Q258" s="198"/>
      <c r="R258" s="198"/>
      <c r="S258" s="198"/>
      <c r="T258" s="199"/>
      <c r="AT258" s="200" t="s">
        <v>165</v>
      </c>
      <c r="AU258" s="200" t="s">
        <v>86</v>
      </c>
      <c r="AV258" s="13" t="s">
        <v>84</v>
      </c>
      <c r="AW258" s="13" t="s">
        <v>37</v>
      </c>
      <c r="AX258" s="13" t="s">
        <v>76</v>
      </c>
      <c r="AY258" s="200" t="s">
        <v>157</v>
      </c>
    </row>
    <row r="259" spans="2:51" s="13" customFormat="1" ht="10">
      <c r="B259" s="190"/>
      <c r="C259" s="191"/>
      <c r="D259" s="192" t="s">
        <v>165</v>
      </c>
      <c r="E259" s="193" t="s">
        <v>19</v>
      </c>
      <c r="F259" s="194" t="s">
        <v>2904</v>
      </c>
      <c r="G259" s="191"/>
      <c r="H259" s="193" t="s">
        <v>19</v>
      </c>
      <c r="I259" s="195"/>
      <c r="J259" s="191"/>
      <c r="K259" s="191"/>
      <c r="L259" s="196"/>
      <c r="M259" s="197"/>
      <c r="N259" s="198"/>
      <c r="O259" s="198"/>
      <c r="P259" s="198"/>
      <c r="Q259" s="198"/>
      <c r="R259" s="198"/>
      <c r="S259" s="198"/>
      <c r="T259" s="199"/>
      <c r="AT259" s="200" t="s">
        <v>165</v>
      </c>
      <c r="AU259" s="200" t="s">
        <v>86</v>
      </c>
      <c r="AV259" s="13" t="s">
        <v>84</v>
      </c>
      <c r="AW259" s="13" t="s">
        <v>37</v>
      </c>
      <c r="AX259" s="13" t="s">
        <v>76</v>
      </c>
      <c r="AY259" s="200" t="s">
        <v>157</v>
      </c>
    </row>
    <row r="260" spans="2:51" s="13" customFormat="1" ht="10">
      <c r="B260" s="190"/>
      <c r="C260" s="191"/>
      <c r="D260" s="192" t="s">
        <v>165</v>
      </c>
      <c r="E260" s="193" t="s">
        <v>19</v>
      </c>
      <c r="F260" s="194" t="s">
        <v>3179</v>
      </c>
      <c r="G260" s="191"/>
      <c r="H260" s="193" t="s">
        <v>19</v>
      </c>
      <c r="I260" s="195"/>
      <c r="J260" s="191"/>
      <c r="K260" s="191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165</v>
      </c>
      <c r="AU260" s="200" t="s">
        <v>86</v>
      </c>
      <c r="AV260" s="13" t="s">
        <v>84</v>
      </c>
      <c r="AW260" s="13" t="s">
        <v>37</v>
      </c>
      <c r="AX260" s="13" t="s">
        <v>76</v>
      </c>
      <c r="AY260" s="200" t="s">
        <v>157</v>
      </c>
    </row>
    <row r="261" spans="2:51" s="14" customFormat="1" ht="10">
      <c r="B261" s="201"/>
      <c r="C261" s="202"/>
      <c r="D261" s="192" t="s">
        <v>165</v>
      </c>
      <c r="E261" s="203" t="s">
        <v>19</v>
      </c>
      <c r="F261" s="204" t="s">
        <v>3264</v>
      </c>
      <c r="G261" s="202"/>
      <c r="H261" s="205">
        <v>1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165</v>
      </c>
      <c r="AU261" s="211" t="s">
        <v>86</v>
      </c>
      <c r="AV261" s="14" t="s">
        <v>86</v>
      </c>
      <c r="AW261" s="14" t="s">
        <v>37</v>
      </c>
      <c r="AX261" s="14" t="s">
        <v>84</v>
      </c>
      <c r="AY261" s="211" t="s">
        <v>157</v>
      </c>
    </row>
    <row r="262" spans="1:65" s="2" customFormat="1" ht="14.4" customHeight="1">
      <c r="A262" s="36"/>
      <c r="B262" s="37"/>
      <c r="C262" s="176" t="s">
        <v>398</v>
      </c>
      <c r="D262" s="176" t="s">
        <v>159</v>
      </c>
      <c r="E262" s="177" t="s">
        <v>3265</v>
      </c>
      <c r="F262" s="178" t="s">
        <v>3266</v>
      </c>
      <c r="G262" s="179" t="s">
        <v>162</v>
      </c>
      <c r="H262" s="180">
        <v>1</v>
      </c>
      <c r="I262" s="181"/>
      <c r="J262" s="182">
        <f>ROUND(I262*H262,2)</f>
        <v>0</v>
      </c>
      <c r="K262" s="183"/>
      <c r="L262" s="41"/>
      <c r="M262" s="184" t="s">
        <v>19</v>
      </c>
      <c r="N262" s="185" t="s">
        <v>47</v>
      </c>
      <c r="O262" s="66"/>
      <c r="P262" s="186">
        <f>O262*H262</f>
        <v>0</v>
      </c>
      <c r="Q262" s="186">
        <v>0</v>
      </c>
      <c r="R262" s="186">
        <f>Q262*H262</f>
        <v>0</v>
      </c>
      <c r="S262" s="186">
        <v>0</v>
      </c>
      <c r="T262" s="187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8" t="s">
        <v>163</v>
      </c>
      <c r="AT262" s="188" t="s">
        <v>159</v>
      </c>
      <c r="AU262" s="188" t="s">
        <v>86</v>
      </c>
      <c r="AY262" s="19" t="s">
        <v>157</v>
      </c>
      <c r="BE262" s="189">
        <f>IF(N262="základní",J262,0)</f>
        <v>0</v>
      </c>
      <c r="BF262" s="189">
        <f>IF(N262="snížená",J262,0)</f>
        <v>0</v>
      </c>
      <c r="BG262" s="189">
        <f>IF(N262="zákl. přenesená",J262,0)</f>
        <v>0</v>
      </c>
      <c r="BH262" s="189">
        <f>IF(N262="sníž. přenesená",J262,0)</f>
        <v>0</v>
      </c>
      <c r="BI262" s="189">
        <f>IF(N262="nulová",J262,0)</f>
        <v>0</v>
      </c>
      <c r="BJ262" s="19" t="s">
        <v>84</v>
      </c>
      <c r="BK262" s="189">
        <f>ROUND(I262*H262,2)</f>
        <v>0</v>
      </c>
      <c r="BL262" s="19" t="s">
        <v>163</v>
      </c>
      <c r="BM262" s="188" t="s">
        <v>3267</v>
      </c>
    </row>
    <row r="263" spans="2:51" s="13" customFormat="1" ht="10">
      <c r="B263" s="190"/>
      <c r="C263" s="191"/>
      <c r="D263" s="192" t="s">
        <v>165</v>
      </c>
      <c r="E263" s="193" t="s">
        <v>19</v>
      </c>
      <c r="F263" s="194" t="s">
        <v>3178</v>
      </c>
      <c r="G263" s="191"/>
      <c r="H263" s="193" t="s">
        <v>19</v>
      </c>
      <c r="I263" s="195"/>
      <c r="J263" s="191"/>
      <c r="K263" s="191"/>
      <c r="L263" s="196"/>
      <c r="M263" s="197"/>
      <c r="N263" s="198"/>
      <c r="O263" s="198"/>
      <c r="P263" s="198"/>
      <c r="Q263" s="198"/>
      <c r="R263" s="198"/>
      <c r="S263" s="198"/>
      <c r="T263" s="199"/>
      <c r="AT263" s="200" t="s">
        <v>165</v>
      </c>
      <c r="AU263" s="200" t="s">
        <v>86</v>
      </c>
      <c r="AV263" s="13" t="s">
        <v>84</v>
      </c>
      <c r="AW263" s="13" t="s">
        <v>37</v>
      </c>
      <c r="AX263" s="13" t="s">
        <v>76</v>
      </c>
      <c r="AY263" s="200" t="s">
        <v>157</v>
      </c>
    </row>
    <row r="264" spans="2:51" s="13" customFormat="1" ht="10">
      <c r="B264" s="190"/>
      <c r="C264" s="191"/>
      <c r="D264" s="192" t="s">
        <v>165</v>
      </c>
      <c r="E264" s="193" t="s">
        <v>19</v>
      </c>
      <c r="F264" s="194" t="s">
        <v>2903</v>
      </c>
      <c r="G264" s="191"/>
      <c r="H264" s="193" t="s">
        <v>19</v>
      </c>
      <c r="I264" s="195"/>
      <c r="J264" s="191"/>
      <c r="K264" s="191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165</v>
      </c>
      <c r="AU264" s="200" t="s">
        <v>86</v>
      </c>
      <c r="AV264" s="13" t="s">
        <v>84</v>
      </c>
      <c r="AW264" s="13" t="s">
        <v>37</v>
      </c>
      <c r="AX264" s="13" t="s">
        <v>76</v>
      </c>
      <c r="AY264" s="200" t="s">
        <v>157</v>
      </c>
    </row>
    <row r="265" spans="2:51" s="13" customFormat="1" ht="10">
      <c r="B265" s="190"/>
      <c r="C265" s="191"/>
      <c r="D265" s="192" t="s">
        <v>165</v>
      </c>
      <c r="E265" s="193" t="s">
        <v>19</v>
      </c>
      <c r="F265" s="194" t="s">
        <v>2904</v>
      </c>
      <c r="G265" s="191"/>
      <c r="H265" s="193" t="s">
        <v>19</v>
      </c>
      <c r="I265" s="195"/>
      <c r="J265" s="191"/>
      <c r="K265" s="191"/>
      <c r="L265" s="196"/>
      <c r="M265" s="197"/>
      <c r="N265" s="198"/>
      <c r="O265" s="198"/>
      <c r="P265" s="198"/>
      <c r="Q265" s="198"/>
      <c r="R265" s="198"/>
      <c r="S265" s="198"/>
      <c r="T265" s="199"/>
      <c r="AT265" s="200" t="s">
        <v>165</v>
      </c>
      <c r="AU265" s="200" t="s">
        <v>86</v>
      </c>
      <c r="AV265" s="13" t="s">
        <v>84</v>
      </c>
      <c r="AW265" s="13" t="s">
        <v>37</v>
      </c>
      <c r="AX265" s="13" t="s">
        <v>76</v>
      </c>
      <c r="AY265" s="200" t="s">
        <v>157</v>
      </c>
    </row>
    <row r="266" spans="2:51" s="13" customFormat="1" ht="10">
      <c r="B266" s="190"/>
      <c r="C266" s="191"/>
      <c r="D266" s="192" t="s">
        <v>165</v>
      </c>
      <c r="E266" s="193" t="s">
        <v>19</v>
      </c>
      <c r="F266" s="194" t="s">
        <v>3179</v>
      </c>
      <c r="G266" s="191"/>
      <c r="H266" s="193" t="s">
        <v>19</v>
      </c>
      <c r="I266" s="195"/>
      <c r="J266" s="191"/>
      <c r="K266" s="191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165</v>
      </c>
      <c r="AU266" s="200" t="s">
        <v>86</v>
      </c>
      <c r="AV266" s="13" t="s">
        <v>84</v>
      </c>
      <c r="AW266" s="13" t="s">
        <v>37</v>
      </c>
      <c r="AX266" s="13" t="s">
        <v>76</v>
      </c>
      <c r="AY266" s="200" t="s">
        <v>157</v>
      </c>
    </row>
    <row r="267" spans="2:51" s="13" customFormat="1" ht="10">
      <c r="B267" s="190"/>
      <c r="C267" s="191"/>
      <c r="D267" s="192" t="s">
        <v>165</v>
      </c>
      <c r="E267" s="193" t="s">
        <v>19</v>
      </c>
      <c r="F267" s="194" t="s">
        <v>3232</v>
      </c>
      <c r="G267" s="191"/>
      <c r="H267" s="193" t="s">
        <v>19</v>
      </c>
      <c r="I267" s="195"/>
      <c r="J267" s="191"/>
      <c r="K267" s="191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165</v>
      </c>
      <c r="AU267" s="200" t="s">
        <v>86</v>
      </c>
      <c r="AV267" s="13" t="s">
        <v>84</v>
      </c>
      <c r="AW267" s="13" t="s">
        <v>37</v>
      </c>
      <c r="AX267" s="13" t="s">
        <v>76</v>
      </c>
      <c r="AY267" s="200" t="s">
        <v>157</v>
      </c>
    </row>
    <row r="268" spans="2:51" s="14" customFormat="1" ht="10">
      <c r="B268" s="201"/>
      <c r="C268" s="202"/>
      <c r="D268" s="192" t="s">
        <v>165</v>
      </c>
      <c r="E268" s="203" t="s">
        <v>19</v>
      </c>
      <c r="F268" s="204" t="s">
        <v>3268</v>
      </c>
      <c r="G268" s="202"/>
      <c r="H268" s="205">
        <v>1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165</v>
      </c>
      <c r="AU268" s="211" t="s">
        <v>86</v>
      </c>
      <c r="AV268" s="14" t="s">
        <v>86</v>
      </c>
      <c r="AW268" s="14" t="s">
        <v>37</v>
      </c>
      <c r="AX268" s="14" t="s">
        <v>84</v>
      </c>
      <c r="AY268" s="211" t="s">
        <v>157</v>
      </c>
    </row>
    <row r="269" spans="1:65" s="2" customFormat="1" ht="14.4" customHeight="1">
      <c r="A269" s="36"/>
      <c r="B269" s="37"/>
      <c r="C269" s="176" t="s">
        <v>406</v>
      </c>
      <c r="D269" s="176" t="s">
        <v>159</v>
      </c>
      <c r="E269" s="177" t="s">
        <v>3269</v>
      </c>
      <c r="F269" s="178" t="s">
        <v>3270</v>
      </c>
      <c r="G269" s="179" t="s">
        <v>224</v>
      </c>
      <c r="H269" s="180">
        <v>1.9</v>
      </c>
      <c r="I269" s="181"/>
      <c r="J269" s="182">
        <f>ROUND(I269*H269,2)</f>
        <v>0</v>
      </c>
      <c r="K269" s="183"/>
      <c r="L269" s="41"/>
      <c r="M269" s="184" t="s">
        <v>19</v>
      </c>
      <c r="N269" s="185" t="s">
        <v>47</v>
      </c>
      <c r="O269" s="66"/>
      <c r="P269" s="186">
        <f>O269*H269</f>
        <v>0</v>
      </c>
      <c r="Q269" s="186">
        <v>0</v>
      </c>
      <c r="R269" s="186">
        <f>Q269*H269</f>
        <v>0</v>
      </c>
      <c r="S269" s="186">
        <v>0</v>
      </c>
      <c r="T269" s="187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8" t="s">
        <v>163</v>
      </c>
      <c r="AT269" s="188" t="s">
        <v>159</v>
      </c>
      <c r="AU269" s="188" t="s">
        <v>86</v>
      </c>
      <c r="AY269" s="19" t="s">
        <v>157</v>
      </c>
      <c r="BE269" s="189">
        <f>IF(N269="základní",J269,0)</f>
        <v>0</v>
      </c>
      <c r="BF269" s="189">
        <f>IF(N269="snížená",J269,0)</f>
        <v>0</v>
      </c>
      <c r="BG269" s="189">
        <f>IF(N269="zákl. přenesená",J269,0)</f>
        <v>0</v>
      </c>
      <c r="BH269" s="189">
        <f>IF(N269="sníž. přenesená",J269,0)</f>
        <v>0</v>
      </c>
      <c r="BI269" s="189">
        <f>IF(N269="nulová",J269,0)</f>
        <v>0</v>
      </c>
      <c r="BJ269" s="19" t="s">
        <v>84</v>
      </c>
      <c r="BK269" s="189">
        <f>ROUND(I269*H269,2)</f>
        <v>0</v>
      </c>
      <c r="BL269" s="19" t="s">
        <v>163</v>
      </c>
      <c r="BM269" s="188" t="s">
        <v>3271</v>
      </c>
    </row>
    <row r="270" spans="1:47" s="2" customFormat="1" ht="10">
      <c r="A270" s="36"/>
      <c r="B270" s="37"/>
      <c r="C270" s="38"/>
      <c r="D270" s="212" t="s">
        <v>178</v>
      </c>
      <c r="E270" s="38"/>
      <c r="F270" s="213" t="s">
        <v>3272</v>
      </c>
      <c r="G270" s="38"/>
      <c r="H270" s="38"/>
      <c r="I270" s="214"/>
      <c r="J270" s="38"/>
      <c r="K270" s="38"/>
      <c r="L270" s="41"/>
      <c r="M270" s="215"/>
      <c r="N270" s="216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178</v>
      </c>
      <c r="AU270" s="19" t="s">
        <v>86</v>
      </c>
    </row>
    <row r="271" spans="2:51" s="13" customFormat="1" ht="10">
      <c r="B271" s="190"/>
      <c r="C271" s="191"/>
      <c r="D271" s="192" t="s">
        <v>165</v>
      </c>
      <c r="E271" s="193" t="s">
        <v>19</v>
      </c>
      <c r="F271" s="194" t="s">
        <v>3178</v>
      </c>
      <c r="G271" s="191"/>
      <c r="H271" s="193" t="s">
        <v>19</v>
      </c>
      <c r="I271" s="195"/>
      <c r="J271" s="191"/>
      <c r="K271" s="191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165</v>
      </c>
      <c r="AU271" s="200" t="s">
        <v>86</v>
      </c>
      <c r="AV271" s="13" t="s">
        <v>84</v>
      </c>
      <c r="AW271" s="13" t="s">
        <v>37</v>
      </c>
      <c r="AX271" s="13" t="s">
        <v>76</v>
      </c>
      <c r="AY271" s="200" t="s">
        <v>157</v>
      </c>
    </row>
    <row r="272" spans="2:51" s="13" customFormat="1" ht="10">
      <c r="B272" s="190"/>
      <c r="C272" s="191"/>
      <c r="D272" s="192" t="s">
        <v>165</v>
      </c>
      <c r="E272" s="193" t="s">
        <v>19</v>
      </c>
      <c r="F272" s="194" t="s">
        <v>2903</v>
      </c>
      <c r="G272" s="191"/>
      <c r="H272" s="193" t="s">
        <v>19</v>
      </c>
      <c r="I272" s="195"/>
      <c r="J272" s="191"/>
      <c r="K272" s="191"/>
      <c r="L272" s="196"/>
      <c r="M272" s="197"/>
      <c r="N272" s="198"/>
      <c r="O272" s="198"/>
      <c r="P272" s="198"/>
      <c r="Q272" s="198"/>
      <c r="R272" s="198"/>
      <c r="S272" s="198"/>
      <c r="T272" s="199"/>
      <c r="AT272" s="200" t="s">
        <v>165</v>
      </c>
      <c r="AU272" s="200" t="s">
        <v>86</v>
      </c>
      <c r="AV272" s="13" t="s">
        <v>84</v>
      </c>
      <c r="AW272" s="13" t="s">
        <v>37</v>
      </c>
      <c r="AX272" s="13" t="s">
        <v>76</v>
      </c>
      <c r="AY272" s="200" t="s">
        <v>157</v>
      </c>
    </row>
    <row r="273" spans="2:51" s="13" customFormat="1" ht="10">
      <c r="B273" s="190"/>
      <c r="C273" s="191"/>
      <c r="D273" s="192" t="s">
        <v>165</v>
      </c>
      <c r="E273" s="193" t="s">
        <v>19</v>
      </c>
      <c r="F273" s="194" t="s">
        <v>2904</v>
      </c>
      <c r="G273" s="191"/>
      <c r="H273" s="193" t="s">
        <v>19</v>
      </c>
      <c r="I273" s="195"/>
      <c r="J273" s="191"/>
      <c r="K273" s="191"/>
      <c r="L273" s="196"/>
      <c r="M273" s="197"/>
      <c r="N273" s="198"/>
      <c r="O273" s="198"/>
      <c r="P273" s="198"/>
      <c r="Q273" s="198"/>
      <c r="R273" s="198"/>
      <c r="S273" s="198"/>
      <c r="T273" s="199"/>
      <c r="AT273" s="200" t="s">
        <v>165</v>
      </c>
      <c r="AU273" s="200" t="s">
        <v>86</v>
      </c>
      <c r="AV273" s="13" t="s">
        <v>84</v>
      </c>
      <c r="AW273" s="13" t="s">
        <v>37</v>
      </c>
      <c r="AX273" s="13" t="s">
        <v>76</v>
      </c>
      <c r="AY273" s="200" t="s">
        <v>157</v>
      </c>
    </row>
    <row r="274" spans="2:51" s="13" customFormat="1" ht="10">
      <c r="B274" s="190"/>
      <c r="C274" s="191"/>
      <c r="D274" s="192" t="s">
        <v>165</v>
      </c>
      <c r="E274" s="193" t="s">
        <v>19</v>
      </c>
      <c r="F274" s="194" t="s">
        <v>3179</v>
      </c>
      <c r="G274" s="191"/>
      <c r="H274" s="193" t="s">
        <v>19</v>
      </c>
      <c r="I274" s="195"/>
      <c r="J274" s="191"/>
      <c r="K274" s="191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165</v>
      </c>
      <c r="AU274" s="200" t="s">
        <v>86</v>
      </c>
      <c r="AV274" s="13" t="s">
        <v>84</v>
      </c>
      <c r="AW274" s="13" t="s">
        <v>37</v>
      </c>
      <c r="AX274" s="13" t="s">
        <v>76</v>
      </c>
      <c r="AY274" s="200" t="s">
        <v>157</v>
      </c>
    </row>
    <row r="275" spans="2:51" s="14" customFormat="1" ht="10">
      <c r="B275" s="201"/>
      <c r="C275" s="202"/>
      <c r="D275" s="192" t="s">
        <v>165</v>
      </c>
      <c r="E275" s="203" t="s">
        <v>19</v>
      </c>
      <c r="F275" s="204" t="s">
        <v>3273</v>
      </c>
      <c r="G275" s="202"/>
      <c r="H275" s="205">
        <v>1.9</v>
      </c>
      <c r="I275" s="206"/>
      <c r="J275" s="202"/>
      <c r="K275" s="202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165</v>
      </c>
      <c r="AU275" s="211" t="s">
        <v>86</v>
      </c>
      <c r="AV275" s="14" t="s">
        <v>86</v>
      </c>
      <c r="AW275" s="14" t="s">
        <v>37</v>
      </c>
      <c r="AX275" s="14" t="s">
        <v>84</v>
      </c>
      <c r="AY275" s="211" t="s">
        <v>157</v>
      </c>
    </row>
    <row r="276" spans="1:65" s="2" customFormat="1" ht="22.25" customHeight="1">
      <c r="A276" s="36"/>
      <c r="B276" s="37"/>
      <c r="C276" s="176" t="s">
        <v>412</v>
      </c>
      <c r="D276" s="176" t="s">
        <v>159</v>
      </c>
      <c r="E276" s="177" t="s">
        <v>3274</v>
      </c>
      <c r="F276" s="178" t="s">
        <v>3275</v>
      </c>
      <c r="G276" s="179" t="s">
        <v>162</v>
      </c>
      <c r="H276" s="180">
        <v>1</v>
      </c>
      <c r="I276" s="181"/>
      <c r="J276" s="182">
        <f>ROUND(I276*H276,2)</f>
        <v>0</v>
      </c>
      <c r="K276" s="183"/>
      <c r="L276" s="41"/>
      <c r="M276" s="184" t="s">
        <v>19</v>
      </c>
      <c r="N276" s="185" t="s">
        <v>47</v>
      </c>
      <c r="O276" s="66"/>
      <c r="P276" s="186">
        <f>O276*H276</f>
        <v>0</v>
      </c>
      <c r="Q276" s="186">
        <v>0.43786</v>
      </c>
      <c r="R276" s="186">
        <f>Q276*H276</f>
        <v>0.43786</v>
      </c>
      <c r="S276" s="186">
        <v>0</v>
      </c>
      <c r="T276" s="187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8" t="s">
        <v>163</v>
      </c>
      <c r="AT276" s="188" t="s">
        <v>159</v>
      </c>
      <c r="AU276" s="188" t="s">
        <v>86</v>
      </c>
      <c r="AY276" s="19" t="s">
        <v>157</v>
      </c>
      <c r="BE276" s="189">
        <f>IF(N276="základní",J276,0)</f>
        <v>0</v>
      </c>
      <c r="BF276" s="189">
        <f>IF(N276="snížená",J276,0)</f>
        <v>0</v>
      </c>
      <c r="BG276" s="189">
        <f>IF(N276="zákl. přenesená",J276,0)</f>
        <v>0</v>
      </c>
      <c r="BH276" s="189">
        <f>IF(N276="sníž. přenesená",J276,0)</f>
        <v>0</v>
      </c>
      <c r="BI276" s="189">
        <f>IF(N276="nulová",J276,0)</f>
        <v>0</v>
      </c>
      <c r="BJ276" s="19" t="s">
        <v>84</v>
      </c>
      <c r="BK276" s="189">
        <f>ROUND(I276*H276,2)</f>
        <v>0</v>
      </c>
      <c r="BL276" s="19" t="s">
        <v>163</v>
      </c>
      <c r="BM276" s="188" t="s">
        <v>3276</v>
      </c>
    </row>
    <row r="277" spans="1:47" s="2" customFormat="1" ht="10">
      <c r="A277" s="36"/>
      <c r="B277" s="37"/>
      <c r="C277" s="38"/>
      <c r="D277" s="212" t="s">
        <v>178</v>
      </c>
      <c r="E277" s="38"/>
      <c r="F277" s="213" t="s">
        <v>3277</v>
      </c>
      <c r="G277" s="38"/>
      <c r="H277" s="38"/>
      <c r="I277" s="214"/>
      <c r="J277" s="38"/>
      <c r="K277" s="38"/>
      <c r="L277" s="41"/>
      <c r="M277" s="215"/>
      <c r="N277" s="216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178</v>
      </c>
      <c r="AU277" s="19" t="s">
        <v>86</v>
      </c>
    </row>
    <row r="278" spans="2:51" s="13" customFormat="1" ht="10">
      <c r="B278" s="190"/>
      <c r="C278" s="191"/>
      <c r="D278" s="192" t="s">
        <v>165</v>
      </c>
      <c r="E278" s="193" t="s">
        <v>19</v>
      </c>
      <c r="F278" s="194" t="s">
        <v>3178</v>
      </c>
      <c r="G278" s="191"/>
      <c r="H278" s="193" t="s">
        <v>19</v>
      </c>
      <c r="I278" s="195"/>
      <c r="J278" s="191"/>
      <c r="K278" s="191"/>
      <c r="L278" s="196"/>
      <c r="M278" s="197"/>
      <c r="N278" s="198"/>
      <c r="O278" s="198"/>
      <c r="P278" s="198"/>
      <c r="Q278" s="198"/>
      <c r="R278" s="198"/>
      <c r="S278" s="198"/>
      <c r="T278" s="199"/>
      <c r="AT278" s="200" t="s">
        <v>165</v>
      </c>
      <c r="AU278" s="200" t="s">
        <v>86</v>
      </c>
      <c r="AV278" s="13" t="s">
        <v>84</v>
      </c>
      <c r="AW278" s="13" t="s">
        <v>37</v>
      </c>
      <c r="AX278" s="13" t="s">
        <v>76</v>
      </c>
      <c r="AY278" s="200" t="s">
        <v>157</v>
      </c>
    </row>
    <row r="279" spans="2:51" s="13" customFormat="1" ht="10">
      <c r="B279" s="190"/>
      <c r="C279" s="191"/>
      <c r="D279" s="192" t="s">
        <v>165</v>
      </c>
      <c r="E279" s="193" t="s">
        <v>19</v>
      </c>
      <c r="F279" s="194" t="s">
        <v>2903</v>
      </c>
      <c r="G279" s="191"/>
      <c r="H279" s="193" t="s">
        <v>19</v>
      </c>
      <c r="I279" s="195"/>
      <c r="J279" s="191"/>
      <c r="K279" s="191"/>
      <c r="L279" s="196"/>
      <c r="M279" s="197"/>
      <c r="N279" s="198"/>
      <c r="O279" s="198"/>
      <c r="P279" s="198"/>
      <c r="Q279" s="198"/>
      <c r="R279" s="198"/>
      <c r="S279" s="198"/>
      <c r="T279" s="199"/>
      <c r="AT279" s="200" t="s">
        <v>165</v>
      </c>
      <c r="AU279" s="200" t="s">
        <v>86</v>
      </c>
      <c r="AV279" s="13" t="s">
        <v>84</v>
      </c>
      <c r="AW279" s="13" t="s">
        <v>37</v>
      </c>
      <c r="AX279" s="13" t="s">
        <v>76</v>
      </c>
      <c r="AY279" s="200" t="s">
        <v>157</v>
      </c>
    </row>
    <row r="280" spans="2:51" s="13" customFormat="1" ht="10">
      <c r="B280" s="190"/>
      <c r="C280" s="191"/>
      <c r="D280" s="192" t="s">
        <v>165</v>
      </c>
      <c r="E280" s="193" t="s">
        <v>19</v>
      </c>
      <c r="F280" s="194" t="s">
        <v>2904</v>
      </c>
      <c r="G280" s="191"/>
      <c r="H280" s="193" t="s">
        <v>19</v>
      </c>
      <c r="I280" s="195"/>
      <c r="J280" s="191"/>
      <c r="K280" s="191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165</v>
      </c>
      <c r="AU280" s="200" t="s">
        <v>86</v>
      </c>
      <c r="AV280" s="13" t="s">
        <v>84</v>
      </c>
      <c r="AW280" s="13" t="s">
        <v>37</v>
      </c>
      <c r="AX280" s="13" t="s">
        <v>76</v>
      </c>
      <c r="AY280" s="200" t="s">
        <v>157</v>
      </c>
    </row>
    <row r="281" spans="2:51" s="13" customFormat="1" ht="10">
      <c r="B281" s="190"/>
      <c r="C281" s="191"/>
      <c r="D281" s="192" t="s">
        <v>165</v>
      </c>
      <c r="E281" s="193" t="s">
        <v>19</v>
      </c>
      <c r="F281" s="194" t="s">
        <v>3179</v>
      </c>
      <c r="G281" s="191"/>
      <c r="H281" s="193" t="s">
        <v>19</v>
      </c>
      <c r="I281" s="195"/>
      <c r="J281" s="191"/>
      <c r="K281" s="191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165</v>
      </c>
      <c r="AU281" s="200" t="s">
        <v>86</v>
      </c>
      <c r="AV281" s="13" t="s">
        <v>84</v>
      </c>
      <c r="AW281" s="13" t="s">
        <v>37</v>
      </c>
      <c r="AX281" s="13" t="s">
        <v>76</v>
      </c>
      <c r="AY281" s="200" t="s">
        <v>157</v>
      </c>
    </row>
    <row r="282" spans="2:51" s="14" customFormat="1" ht="10">
      <c r="B282" s="201"/>
      <c r="C282" s="202"/>
      <c r="D282" s="192" t="s">
        <v>165</v>
      </c>
      <c r="E282" s="203" t="s">
        <v>19</v>
      </c>
      <c r="F282" s="204" t="s">
        <v>3278</v>
      </c>
      <c r="G282" s="202"/>
      <c r="H282" s="205">
        <v>1</v>
      </c>
      <c r="I282" s="206"/>
      <c r="J282" s="202"/>
      <c r="K282" s="202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165</v>
      </c>
      <c r="AU282" s="211" t="s">
        <v>86</v>
      </c>
      <c r="AV282" s="14" t="s">
        <v>86</v>
      </c>
      <c r="AW282" s="14" t="s">
        <v>37</v>
      </c>
      <c r="AX282" s="14" t="s">
        <v>84</v>
      </c>
      <c r="AY282" s="211" t="s">
        <v>157</v>
      </c>
    </row>
    <row r="283" spans="1:65" s="2" customFormat="1" ht="14.4" customHeight="1">
      <c r="A283" s="36"/>
      <c r="B283" s="37"/>
      <c r="C283" s="239" t="s">
        <v>419</v>
      </c>
      <c r="D283" s="239" t="s">
        <v>311</v>
      </c>
      <c r="E283" s="240" t="s">
        <v>3279</v>
      </c>
      <c r="F283" s="241" t="s">
        <v>3280</v>
      </c>
      <c r="G283" s="242" t="s">
        <v>162</v>
      </c>
      <c r="H283" s="243">
        <v>1.015</v>
      </c>
      <c r="I283" s="244"/>
      <c r="J283" s="245">
        <f>ROUND(I283*H283,2)</f>
        <v>0</v>
      </c>
      <c r="K283" s="246"/>
      <c r="L283" s="247"/>
      <c r="M283" s="248" t="s">
        <v>19</v>
      </c>
      <c r="N283" s="249" t="s">
        <v>47</v>
      </c>
      <c r="O283" s="66"/>
      <c r="P283" s="186">
        <f>O283*H283</f>
        <v>0</v>
      </c>
      <c r="Q283" s="186">
        <v>0.087</v>
      </c>
      <c r="R283" s="186">
        <f>Q283*H283</f>
        <v>0.08830499999999998</v>
      </c>
      <c r="S283" s="186">
        <v>0</v>
      </c>
      <c r="T283" s="187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8" t="s">
        <v>211</v>
      </c>
      <c r="AT283" s="188" t="s">
        <v>311</v>
      </c>
      <c r="AU283" s="188" t="s">
        <v>86</v>
      </c>
      <c r="AY283" s="19" t="s">
        <v>157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19" t="s">
        <v>84</v>
      </c>
      <c r="BK283" s="189">
        <f>ROUND(I283*H283,2)</f>
        <v>0</v>
      </c>
      <c r="BL283" s="19" t="s">
        <v>163</v>
      </c>
      <c r="BM283" s="188" t="s">
        <v>3281</v>
      </c>
    </row>
    <row r="284" spans="1:47" s="2" customFormat="1" ht="10">
      <c r="A284" s="36"/>
      <c r="B284" s="37"/>
      <c r="C284" s="38"/>
      <c r="D284" s="212" t="s">
        <v>178</v>
      </c>
      <c r="E284" s="38"/>
      <c r="F284" s="213" t="s">
        <v>3282</v>
      </c>
      <c r="G284" s="38"/>
      <c r="H284" s="38"/>
      <c r="I284" s="214"/>
      <c r="J284" s="38"/>
      <c r="K284" s="38"/>
      <c r="L284" s="41"/>
      <c r="M284" s="215"/>
      <c r="N284" s="216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178</v>
      </c>
      <c r="AU284" s="19" t="s">
        <v>86</v>
      </c>
    </row>
    <row r="285" spans="2:51" s="13" customFormat="1" ht="10">
      <c r="B285" s="190"/>
      <c r="C285" s="191"/>
      <c r="D285" s="192" t="s">
        <v>165</v>
      </c>
      <c r="E285" s="193" t="s">
        <v>19</v>
      </c>
      <c r="F285" s="194" t="s">
        <v>3178</v>
      </c>
      <c r="G285" s="191"/>
      <c r="H285" s="193" t="s">
        <v>19</v>
      </c>
      <c r="I285" s="195"/>
      <c r="J285" s="191"/>
      <c r="K285" s="191"/>
      <c r="L285" s="196"/>
      <c r="M285" s="197"/>
      <c r="N285" s="198"/>
      <c r="O285" s="198"/>
      <c r="P285" s="198"/>
      <c r="Q285" s="198"/>
      <c r="R285" s="198"/>
      <c r="S285" s="198"/>
      <c r="T285" s="199"/>
      <c r="AT285" s="200" t="s">
        <v>165</v>
      </c>
      <c r="AU285" s="200" t="s">
        <v>86</v>
      </c>
      <c r="AV285" s="13" t="s">
        <v>84</v>
      </c>
      <c r="AW285" s="13" t="s">
        <v>37</v>
      </c>
      <c r="AX285" s="13" t="s">
        <v>76</v>
      </c>
      <c r="AY285" s="200" t="s">
        <v>157</v>
      </c>
    </row>
    <row r="286" spans="2:51" s="13" customFormat="1" ht="10">
      <c r="B286" s="190"/>
      <c r="C286" s="191"/>
      <c r="D286" s="192" t="s">
        <v>165</v>
      </c>
      <c r="E286" s="193" t="s">
        <v>19</v>
      </c>
      <c r="F286" s="194" t="s">
        <v>2903</v>
      </c>
      <c r="G286" s="191"/>
      <c r="H286" s="193" t="s">
        <v>19</v>
      </c>
      <c r="I286" s="195"/>
      <c r="J286" s="191"/>
      <c r="K286" s="191"/>
      <c r="L286" s="196"/>
      <c r="M286" s="197"/>
      <c r="N286" s="198"/>
      <c r="O286" s="198"/>
      <c r="P286" s="198"/>
      <c r="Q286" s="198"/>
      <c r="R286" s="198"/>
      <c r="S286" s="198"/>
      <c r="T286" s="199"/>
      <c r="AT286" s="200" t="s">
        <v>165</v>
      </c>
      <c r="AU286" s="200" t="s">
        <v>86</v>
      </c>
      <c r="AV286" s="13" t="s">
        <v>84</v>
      </c>
      <c r="AW286" s="13" t="s">
        <v>37</v>
      </c>
      <c r="AX286" s="13" t="s">
        <v>76</v>
      </c>
      <c r="AY286" s="200" t="s">
        <v>157</v>
      </c>
    </row>
    <row r="287" spans="2:51" s="13" customFormat="1" ht="10">
      <c r="B287" s="190"/>
      <c r="C287" s="191"/>
      <c r="D287" s="192" t="s">
        <v>165</v>
      </c>
      <c r="E287" s="193" t="s">
        <v>19</v>
      </c>
      <c r="F287" s="194" t="s">
        <v>2904</v>
      </c>
      <c r="G287" s="191"/>
      <c r="H287" s="193" t="s">
        <v>19</v>
      </c>
      <c r="I287" s="195"/>
      <c r="J287" s="191"/>
      <c r="K287" s="191"/>
      <c r="L287" s="196"/>
      <c r="M287" s="197"/>
      <c r="N287" s="198"/>
      <c r="O287" s="198"/>
      <c r="P287" s="198"/>
      <c r="Q287" s="198"/>
      <c r="R287" s="198"/>
      <c r="S287" s="198"/>
      <c r="T287" s="199"/>
      <c r="AT287" s="200" t="s">
        <v>165</v>
      </c>
      <c r="AU287" s="200" t="s">
        <v>86</v>
      </c>
      <c r="AV287" s="13" t="s">
        <v>84</v>
      </c>
      <c r="AW287" s="13" t="s">
        <v>37</v>
      </c>
      <c r="AX287" s="13" t="s">
        <v>76</v>
      </c>
      <c r="AY287" s="200" t="s">
        <v>157</v>
      </c>
    </row>
    <row r="288" spans="2:51" s="13" customFormat="1" ht="10">
      <c r="B288" s="190"/>
      <c r="C288" s="191"/>
      <c r="D288" s="192" t="s">
        <v>165</v>
      </c>
      <c r="E288" s="193" t="s">
        <v>19</v>
      </c>
      <c r="F288" s="194" t="s">
        <v>3179</v>
      </c>
      <c r="G288" s="191"/>
      <c r="H288" s="193" t="s">
        <v>19</v>
      </c>
      <c r="I288" s="195"/>
      <c r="J288" s="191"/>
      <c r="K288" s="191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165</v>
      </c>
      <c r="AU288" s="200" t="s">
        <v>86</v>
      </c>
      <c r="AV288" s="13" t="s">
        <v>84</v>
      </c>
      <c r="AW288" s="13" t="s">
        <v>37</v>
      </c>
      <c r="AX288" s="13" t="s">
        <v>76</v>
      </c>
      <c r="AY288" s="200" t="s">
        <v>157</v>
      </c>
    </row>
    <row r="289" spans="2:51" s="14" customFormat="1" ht="10">
      <c r="B289" s="201"/>
      <c r="C289" s="202"/>
      <c r="D289" s="192" t="s">
        <v>165</v>
      </c>
      <c r="E289" s="203" t="s">
        <v>19</v>
      </c>
      <c r="F289" s="204" t="s">
        <v>3283</v>
      </c>
      <c r="G289" s="202"/>
      <c r="H289" s="205">
        <v>1</v>
      </c>
      <c r="I289" s="206"/>
      <c r="J289" s="202"/>
      <c r="K289" s="202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165</v>
      </c>
      <c r="AU289" s="211" t="s">
        <v>86</v>
      </c>
      <c r="AV289" s="14" t="s">
        <v>86</v>
      </c>
      <c r="AW289" s="14" t="s">
        <v>37</v>
      </c>
      <c r="AX289" s="14" t="s">
        <v>84</v>
      </c>
      <c r="AY289" s="211" t="s">
        <v>157</v>
      </c>
    </row>
    <row r="290" spans="2:51" s="14" customFormat="1" ht="10">
      <c r="B290" s="201"/>
      <c r="C290" s="202"/>
      <c r="D290" s="192" t="s">
        <v>165</v>
      </c>
      <c r="E290" s="202"/>
      <c r="F290" s="204" t="s">
        <v>3284</v>
      </c>
      <c r="G290" s="202"/>
      <c r="H290" s="205">
        <v>1.015</v>
      </c>
      <c r="I290" s="206"/>
      <c r="J290" s="202"/>
      <c r="K290" s="202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165</v>
      </c>
      <c r="AU290" s="211" t="s">
        <v>86</v>
      </c>
      <c r="AV290" s="14" t="s">
        <v>86</v>
      </c>
      <c r="AW290" s="14" t="s">
        <v>4</v>
      </c>
      <c r="AX290" s="14" t="s">
        <v>84</v>
      </c>
      <c r="AY290" s="211" t="s">
        <v>157</v>
      </c>
    </row>
    <row r="291" spans="2:63" s="12" customFormat="1" ht="22.75" customHeight="1">
      <c r="B291" s="160"/>
      <c r="C291" s="161"/>
      <c r="D291" s="162" t="s">
        <v>75</v>
      </c>
      <c r="E291" s="174" t="s">
        <v>1651</v>
      </c>
      <c r="F291" s="174" t="s">
        <v>1652</v>
      </c>
      <c r="G291" s="161"/>
      <c r="H291" s="161"/>
      <c r="I291" s="164"/>
      <c r="J291" s="175">
        <f>BK291</f>
        <v>0</v>
      </c>
      <c r="K291" s="161"/>
      <c r="L291" s="166"/>
      <c r="M291" s="167"/>
      <c r="N291" s="168"/>
      <c r="O291" s="168"/>
      <c r="P291" s="169">
        <f>SUM(P292:P293)</f>
        <v>0</v>
      </c>
      <c r="Q291" s="168"/>
      <c r="R291" s="169">
        <f>SUM(R292:R293)</f>
        <v>0</v>
      </c>
      <c r="S291" s="168"/>
      <c r="T291" s="170">
        <f>SUM(T292:T293)</f>
        <v>0</v>
      </c>
      <c r="AR291" s="171" t="s">
        <v>84</v>
      </c>
      <c r="AT291" s="172" t="s">
        <v>75</v>
      </c>
      <c r="AU291" s="172" t="s">
        <v>84</v>
      </c>
      <c r="AY291" s="171" t="s">
        <v>157</v>
      </c>
      <c r="BK291" s="173">
        <f>SUM(BK292:BK293)</f>
        <v>0</v>
      </c>
    </row>
    <row r="292" spans="1:65" s="2" customFormat="1" ht="22.25" customHeight="1">
      <c r="A292" s="36"/>
      <c r="B292" s="37"/>
      <c r="C292" s="176" t="s">
        <v>431</v>
      </c>
      <c r="D292" s="176" t="s">
        <v>159</v>
      </c>
      <c r="E292" s="177" t="s">
        <v>3077</v>
      </c>
      <c r="F292" s="178" t="s">
        <v>3078</v>
      </c>
      <c r="G292" s="179" t="s">
        <v>483</v>
      </c>
      <c r="H292" s="180">
        <v>1.627</v>
      </c>
      <c r="I292" s="181"/>
      <c r="J292" s="182">
        <f>ROUND(I292*H292,2)</f>
        <v>0</v>
      </c>
      <c r="K292" s="183"/>
      <c r="L292" s="41"/>
      <c r="M292" s="184" t="s">
        <v>19</v>
      </c>
      <c r="N292" s="185" t="s">
        <v>47</v>
      </c>
      <c r="O292" s="66"/>
      <c r="P292" s="186">
        <f>O292*H292</f>
        <v>0</v>
      </c>
      <c r="Q292" s="186">
        <v>0</v>
      </c>
      <c r="R292" s="186">
        <f>Q292*H292</f>
        <v>0</v>
      </c>
      <c r="S292" s="186">
        <v>0</v>
      </c>
      <c r="T292" s="187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8" t="s">
        <v>163</v>
      </c>
      <c r="AT292" s="188" t="s">
        <v>159</v>
      </c>
      <c r="AU292" s="188" t="s">
        <v>86</v>
      </c>
      <c r="AY292" s="19" t="s">
        <v>157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9" t="s">
        <v>84</v>
      </c>
      <c r="BK292" s="189">
        <f>ROUND(I292*H292,2)</f>
        <v>0</v>
      </c>
      <c r="BL292" s="19" t="s">
        <v>163</v>
      </c>
      <c r="BM292" s="188" t="s">
        <v>3285</v>
      </c>
    </row>
    <row r="293" spans="1:47" s="2" customFormat="1" ht="10">
      <c r="A293" s="36"/>
      <c r="B293" s="37"/>
      <c r="C293" s="38"/>
      <c r="D293" s="212" t="s">
        <v>178</v>
      </c>
      <c r="E293" s="38"/>
      <c r="F293" s="213" t="s">
        <v>3080</v>
      </c>
      <c r="G293" s="38"/>
      <c r="H293" s="38"/>
      <c r="I293" s="214"/>
      <c r="J293" s="38"/>
      <c r="K293" s="38"/>
      <c r="L293" s="41"/>
      <c r="M293" s="254"/>
      <c r="N293" s="255"/>
      <c r="O293" s="256"/>
      <c r="P293" s="256"/>
      <c r="Q293" s="256"/>
      <c r="R293" s="256"/>
      <c r="S293" s="256"/>
      <c r="T293" s="25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178</v>
      </c>
      <c r="AU293" s="19" t="s">
        <v>86</v>
      </c>
    </row>
    <row r="294" spans="1:31" s="2" customFormat="1" ht="7" customHeight="1">
      <c r="A294" s="36"/>
      <c r="B294" s="49"/>
      <c r="C294" s="50"/>
      <c r="D294" s="50"/>
      <c r="E294" s="50"/>
      <c r="F294" s="50"/>
      <c r="G294" s="50"/>
      <c r="H294" s="50"/>
      <c r="I294" s="50"/>
      <c r="J294" s="50"/>
      <c r="K294" s="50"/>
      <c r="L294" s="41"/>
      <c r="M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</row>
  </sheetData>
  <sheetProtection algorithmName="SHA-512" hashValue="/qUCx5vFq35wYR+GPberqMNWbl6kn4KdS9lf9Fjiq5odwJyVrV+RWTcCV359EXEzvjpbsEbzPGvppLEdkId/dQ==" saltValue="tZ96Qk7m7PGNQsBnyV+EeKvz+2qGSnysNVmOJ7h3ndL3lLjUDM8tW8inU3fQMidrZCVkizF3dEp4ty1kaT6Rtg==" spinCount="100000" sheet="1" objects="1" scenarios="1" formatColumns="0" formatRows="0" autoFilter="0"/>
  <autoFilter ref="C83:K29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141" r:id="rId1" display="https://podminky.urs.cz/item/CS_URS_2021_01/162351104"/>
    <hyperlink ref="F199" r:id="rId2" display="https://podminky.urs.cz/item/CS_URS_2021_01/28613170"/>
    <hyperlink ref="F207" r:id="rId3" display="https://podminky.urs.cz/item/CS_URS_2021_01/877161118"/>
    <hyperlink ref="F216" r:id="rId4" display="https://podminky.urs.cz/item/CS_URS_2021_01/28615020"/>
    <hyperlink ref="F250" r:id="rId5" display="https://podminky.urs.cz/item/CS_URS_2021_01/55114214"/>
    <hyperlink ref="F270" r:id="rId6" display="https://podminky.urs.cz/item/CS_URS_2021_01/892241111"/>
    <hyperlink ref="F277" r:id="rId7" display="https://podminky.urs.cz/item/CS_URS_2021_01/893811163"/>
    <hyperlink ref="F284" r:id="rId8" display="https://podminky.urs.cz/item/CS_URS_2021_01/56230595"/>
    <hyperlink ref="F293" r:id="rId9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Donda</dc:creator>
  <cp:keywords/>
  <dc:description/>
  <cp:lastModifiedBy>User</cp:lastModifiedBy>
  <dcterms:created xsi:type="dcterms:W3CDTF">2021-11-24T13:48:06Z</dcterms:created>
  <dcterms:modified xsi:type="dcterms:W3CDTF">2021-11-25T08:19:16Z</dcterms:modified>
  <cp:category/>
  <cp:version/>
  <cp:contentType/>
  <cp:contentStatus/>
</cp:coreProperties>
</file>