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D:\Dokumenty\Zakázky\BIKETOWERS_Systematica\Beroun_Bike Tower\Rozpočty 2020\"/>
    </mc:Choice>
  </mc:AlternateContent>
  <xr:revisionPtr revIDLastSave="0" documentId="13_ncr:1_{25667E5E-672B-4091-A990-064DF9E00BE5}" xr6:coauthVersionLast="45" xr6:coauthVersionMax="45" xr10:uidLastSave="{00000000-0000-0000-0000-000000000000}"/>
  <bookViews>
    <workbookView xWindow="-108" yWindow="-108" windowWidth="30936" windowHeight="17496" xr2:uid="{00000000-000D-0000-FFFF-FFFF00000000}"/>
  </bookViews>
  <sheets>
    <sheet name="Rekapitulace stavby" sheetId="1" r:id="rId1"/>
    <sheet name="PS 01 - Automatická kolár..." sheetId="2" r:id="rId2"/>
    <sheet name="SO 01.a - Automatická kol..." sheetId="3" r:id="rId3"/>
    <sheet name="SO 01.b - Elektroinstalac..." sheetId="4" r:id="rId4"/>
    <sheet name="SO 01.c - Kanalizace" sheetId="5" r:id="rId5"/>
    <sheet name="SO 01.d - Slaboproud pro ..." sheetId="6" r:id="rId6"/>
    <sheet name="VON - Vedlejší a ostatní ..." sheetId="7" r:id="rId7"/>
    <sheet name="Pokyny pro vyplnění" sheetId="8" r:id="rId8"/>
  </sheets>
  <definedNames>
    <definedName name="_xlnm._FilterDatabase" localSheetId="1" hidden="1">'PS 01 - Automatická kolár...'!$C$80:$K$89</definedName>
    <definedName name="_xlnm._FilterDatabase" localSheetId="2" hidden="1">'SO 01.a - Automatická kol...'!$C$91:$K$520</definedName>
    <definedName name="_xlnm._FilterDatabase" localSheetId="3" hidden="1">'SO 01.b - Elektroinstalac...'!$C$80:$K$87</definedName>
    <definedName name="_xlnm._FilterDatabase" localSheetId="4" hidden="1">'SO 01.c - Kanalizace'!$C$85:$K$226</definedName>
    <definedName name="_xlnm._FilterDatabase" localSheetId="5" hidden="1">'SO 01.d - Slaboproud pro ...'!$C$80:$K$84</definedName>
    <definedName name="_xlnm._FilterDatabase" localSheetId="6" hidden="1">'VON - Vedlejší a ostatní ...'!$C$84:$K$105</definedName>
    <definedName name="_xlnm.Print_Titles" localSheetId="1">'PS 01 - Automatická kolár...'!$80:$80</definedName>
    <definedName name="_xlnm.Print_Titles" localSheetId="0">'Rekapitulace stavby'!$52:$52</definedName>
    <definedName name="_xlnm.Print_Titles" localSheetId="2">'SO 01.a - Automatická kol...'!$91:$91</definedName>
    <definedName name="_xlnm.Print_Titles" localSheetId="3">'SO 01.b - Elektroinstalac...'!$80:$80</definedName>
    <definedName name="_xlnm.Print_Titles" localSheetId="4">'SO 01.c - Kanalizace'!$85:$85</definedName>
    <definedName name="_xlnm.Print_Titles" localSheetId="5">'SO 01.d - Slaboproud pro ...'!$80:$80</definedName>
    <definedName name="_xlnm.Print_Titles" localSheetId="6">'VON - Vedlejší a ostatní ...'!$84:$84</definedName>
    <definedName name="_xlnm.Print_Area" localSheetId="7">'Pokyny pro vyplnění'!$B$2:$K$71,'Pokyny pro vyplnění'!$B$74:$K$118,'Pokyny pro vyplnění'!$B$121:$K$190,'Pokyny pro vyplnění'!$B$198:$K$218</definedName>
    <definedName name="_xlnm.Print_Area" localSheetId="1">'PS 01 - Automatická kolár...'!$C$4:$J$39,'PS 01 - Automatická kolár...'!$C$45:$J$62,'PS 01 - Automatická kolár...'!$C$68:$K$89</definedName>
    <definedName name="_xlnm.Print_Area" localSheetId="0">'Rekapitulace stavby'!$D$4:$AO$36,'Rekapitulace stavby'!$C$42:$AQ$61</definedName>
    <definedName name="_xlnm.Print_Area" localSheetId="2">'SO 01.a - Automatická kol...'!$C$4:$J$39,'SO 01.a - Automatická kol...'!$C$45:$J$73,'SO 01.a - Automatická kol...'!$C$79:$K$520</definedName>
    <definedName name="_xlnm.Print_Area" localSheetId="3">'SO 01.b - Elektroinstalac...'!$C$4:$J$39,'SO 01.b - Elektroinstalac...'!$C$45:$J$62,'SO 01.b - Elektroinstalac...'!$C$68:$K$87</definedName>
    <definedName name="_xlnm.Print_Area" localSheetId="4">'SO 01.c - Kanalizace'!$C$4:$J$39,'SO 01.c - Kanalizace'!$C$45:$J$67,'SO 01.c - Kanalizace'!$C$73:$K$226</definedName>
    <definedName name="_xlnm.Print_Area" localSheetId="5">'SO 01.d - Slaboproud pro ...'!$C$4:$J$39,'SO 01.d - Slaboproud pro ...'!$C$45:$J$62,'SO 01.d - Slaboproud pro ...'!$C$68:$K$84</definedName>
    <definedName name="_xlnm.Print_Area" localSheetId="6">'VON - Vedlejší a ostatní ...'!$C$4:$J$39,'VON - Vedlejší a ostatní ...'!$C$45:$J$66,'VON - Vedlejší a ostatní ...'!$C$72:$K$105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7" l="1"/>
  <c r="J36" i="7"/>
  <c r="AY60" i="1" s="1"/>
  <c r="J35" i="7"/>
  <c r="AX60" i="1"/>
  <c r="BI105" i="7"/>
  <c r="BH105" i="7"/>
  <c r="BG105" i="7"/>
  <c r="BF105" i="7"/>
  <c r="T105" i="7"/>
  <c r="T104" i="7" s="1"/>
  <c r="R105" i="7"/>
  <c r="R104" i="7" s="1"/>
  <c r="P105" i="7"/>
  <c r="P104" i="7" s="1"/>
  <c r="BI103" i="7"/>
  <c r="BH103" i="7"/>
  <c r="BG103" i="7"/>
  <c r="BF103" i="7"/>
  <c r="T103" i="7"/>
  <c r="T102" i="7" s="1"/>
  <c r="R103" i="7"/>
  <c r="R102" i="7" s="1"/>
  <c r="P103" i="7"/>
  <c r="P102" i="7" s="1"/>
  <c r="BI101" i="7"/>
  <c r="BH101" i="7"/>
  <c r="BG101" i="7"/>
  <c r="BF101" i="7"/>
  <c r="T101" i="7"/>
  <c r="T100" i="7" s="1"/>
  <c r="R101" i="7"/>
  <c r="R100" i="7" s="1"/>
  <c r="P101" i="7"/>
  <c r="P100" i="7" s="1"/>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2" i="7"/>
  <c r="BH92" i="7"/>
  <c r="BG92" i="7"/>
  <c r="BF92" i="7"/>
  <c r="T92" i="7"/>
  <c r="R92" i="7"/>
  <c r="P92" i="7"/>
  <c r="BI91" i="7"/>
  <c r="BH91" i="7"/>
  <c r="BG91" i="7"/>
  <c r="BF91" i="7"/>
  <c r="T91" i="7"/>
  <c r="R91" i="7"/>
  <c r="P91" i="7"/>
  <c r="BI90" i="7"/>
  <c r="BH90" i="7"/>
  <c r="BG90" i="7"/>
  <c r="BF90" i="7"/>
  <c r="T90" i="7"/>
  <c r="R90" i="7"/>
  <c r="P90" i="7"/>
  <c r="BI89" i="7"/>
  <c r="BH89" i="7"/>
  <c r="BG89" i="7"/>
  <c r="BF89" i="7"/>
  <c r="T89" i="7"/>
  <c r="R89" i="7"/>
  <c r="P89" i="7"/>
  <c r="BI88" i="7"/>
  <c r="BH88" i="7"/>
  <c r="BG88" i="7"/>
  <c r="BF88" i="7"/>
  <c r="T88" i="7"/>
  <c r="R88" i="7"/>
  <c r="P88" i="7"/>
  <c r="F79" i="7"/>
  <c r="E77" i="7"/>
  <c r="F52" i="7"/>
  <c r="E50" i="7"/>
  <c r="J24" i="7"/>
  <c r="E24" i="7"/>
  <c r="J55" i="7" s="1"/>
  <c r="J23" i="7"/>
  <c r="J21" i="7"/>
  <c r="E21" i="7"/>
  <c r="J81" i="7" s="1"/>
  <c r="J20" i="7"/>
  <c r="J18" i="7"/>
  <c r="E18" i="7"/>
  <c r="F82" i="7" s="1"/>
  <c r="J17" i="7"/>
  <c r="J15" i="7"/>
  <c r="E15" i="7"/>
  <c r="F81" i="7" s="1"/>
  <c r="J14" i="7"/>
  <c r="J12" i="7"/>
  <c r="J79" i="7"/>
  <c r="E7" i="7"/>
  <c r="E48" i="7"/>
  <c r="J37" i="6"/>
  <c r="J36" i="6"/>
  <c r="AY59" i="1" s="1"/>
  <c r="J35" i="6"/>
  <c r="AX59" i="1"/>
  <c r="BI84" i="6"/>
  <c r="BH84" i="6"/>
  <c r="BG84" i="6"/>
  <c r="F35" i="6" s="1"/>
  <c r="BB59" i="1" s="1"/>
  <c r="BF84" i="6"/>
  <c r="T84" i="6"/>
  <c r="T83" i="6" s="1"/>
  <c r="T82" i="6" s="1"/>
  <c r="T81" i="6" s="1"/>
  <c r="R84" i="6"/>
  <c r="R83" i="6" s="1"/>
  <c r="R82" i="6" s="1"/>
  <c r="R81" i="6" s="1"/>
  <c r="P84" i="6"/>
  <c r="P83" i="6" s="1"/>
  <c r="P82" i="6" s="1"/>
  <c r="P81" i="6" s="1"/>
  <c r="AU59" i="1" s="1"/>
  <c r="F75" i="6"/>
  <c r="E73" i="6"/>
  <c r="F52" i="6"/>
  <c r="E50" i="6"/>
  <c r="J24" i="6"/>
  <c r="E24" i="6"/>
  <c r="J78" i="6"/>
  <c r="J23" i="6"/>
  <c r="J21" i="6"/>
  <c r="E21" i="6"/>
  <c r="J77" i="6" s="1"/>
  <c r="J20" i="6"/>
  <c r="J18" i="6"/>
  <c r="E18" i="6"/>
  <c r="F55" i="6" s="1"/>
  <c r="J17" i="6"/>
  <c r="J15" i="6"/>
  <c r="E15" i="6"/>
  <c r="F54" i="6"/>
  <c r="J14" i="6"/>
  <c r="J12" i="6"/>
  <c r="J75" i="6"/>
  <c r="E7" i="6"/>
  <c r="E48" i="6"/>
  <c r="J37" i="5"/>
  <c r="J36" i="5"/>
  <c r="AY58" i="1" s="1"/>
  <c r="J35" i="5"/>
  <c r="AX58" i="1"/>
  <c r="BI222" i="5"/>
  <c r="BH222" i="5"/>
  <c r="BG222" i="5"/>
  <c r="BF222" i="5"/>
  <c r="T222" i="5"/>
  <c r="R222" i="5"/>
  <c r="P222" i="5"/>
  <c r="BI219" i="5"/>
  <c r="BH219" i="5"/>
  <c r="BG219" i="5"/>
  <c r="BF219" i="5"/>
  <c r="T219" i="5"/>
  <c r="R219" i="5"/>
  <c r="P219" i="5"/>
  <c r="BI215" i="5"/>
  <c r="BH215" i="5"/>
  <c r="BG215" i="5"/>
  <c r="BF215" i="5"/>
  <c r="T215" i="5"/>
  <c r="R215" i="5"/>
  <c r="P215" i="5"/>
  <c r="BI211" i="5"/>
  <c r="BH211" i="5"/>
  <c r="BG211" i="5"/>
  <c r="BF211" i="5"/>
  <c r="T211" i="5"/>
  <c r="T210" i="5"/>
  <c r="R211" i="5"/>
  <c r="R210" i="5"/>
  <c r="P211" i="5"/>
  <c r="P210" i="5"/>
  <c r="BI207" i="5"/>
  <c r="BH207" i="5"/>
  <c r="BG207" i="5"/>
  <c r="BF207" i="5"/>
  <c r="T207" i="5"/>
  <c r="R207" i="5"/>
  <c r="P207" i="5"/>
  <c r="BI203" i="5"/>
  <c r="BH203" i="5"/>
  <c r="BG203" i="5"/>
  <c r="BF203" i="5"/>
  <c r="T203" i="5"/>
  <c r="R203" i="5"/>
  <c r="P203" i="5"/>
  <c r="BI200" i="5"/>
  <c r="BH200" i="5"/>
  <c r="BG200" i="5"/>
  <c r="BF200" i="5"/>
  <c r="T200" i="5"/>
  <c r="R200" i="5"/>
  <c r="P200" i="5"/>
  <c r="BI197" i="5"/>
  <c r="BH197" i="5"/>
  <c r="BG197" i="5"/>
  <c r="BF197" i="5"/>
  <c r="T197" i="5"/>
  <c r="R197" i="5"/>
  <c r="P197" i="5"/>
  <c r="BI194" i="5"/>
  <c r="BH194" i="5"/>
  <c r="BG194" i="5"/>
  <c r="BF194" i="5"/>
  <c r="T194" i="5"/>
  <c r="R194" i="5"/>
  <c r="P194" i="5"/>
  <c r="BI191" i="5"/>
  <c r="BH191" i="5"/>
  <c r="BG191" i="5"/>
  <c r="BF191" i="5"/>
  <c r="T191" i="5"/>
  <c r="R191" i="5"/>
  <c r="P191" i="5"/>
  <c r="BI188" i="5"/>
  <c r="BH188" i="5"/>
  <c r="BG188" i="5"/>
  <c r="BF188" i="5"/>
  <c r="T188" i="5"/>
  <c r="R188" i="5"/>
  <c r="P188" i="5"/>
  <c r="BI184" i="5"/>
  <c r="BH184" i="5"/>
  <c r="BG184" i="5"/>
  <c r="BF184" i="5"/>
  <c r="T184" i="5"/>
  <c r="R184" i="5"/>
  <c r="P184" i="5"/>
  <c r="BI182" i="5"/>
  <c r="BH182" i="5"/>
  <c r="BG182" i="5"/>
  <c r="BF182" i="5"/>
  <c r="T182" i="5"/>
  <c r="R182" i="5"/>
  <c r="P182" i="5"/>
  <c r="BI179" i="5"/>
  <c r="BH179" i="5"/>
  <c r="BG179" i="5"/>
  <c r="BF179" i="5"/>
  <c r="T179" i="5"/>
  <c r="R179" i="5"/>
  <c r="P179" i="5"/>
  <c r="BI175" i="5"/>
  <c r="BH175" i="5"/>
  <c r="BG175" i="5"/>
  <c r="BF175" i="5"/>
  <c r="T175" i="5"/>
  <c r="R175" i="5"/>
  <c r="P175" i="5"/>
  <c r="BI174" i="5"/>
  <c r="BH174" i="5"/>
  <c r="BG174" i="5"/>
  <c r="BF174" i="5"/>
  <c r="T174" i="5"/>
  <c r="R174" i="5"/>
  <c r="P174" i="5"/>
  <c r="BI173" i="5"/>
  <c r="BH173" i="5"/>
  <c r="BG173" i="5"/>
  <c r="BF173" i="5"/>
  <c r="T173" i="5"/>
  <c r="R173" i="5"/>
  <c r="P173" i="5"/>
  <c r="BI171" i="5"/>
  <c r="BH171" i="5"/>
  <c r="BG171" i="5"/>
  <c r="BF171" i="5"/>
  <c r="T171" i="5"/>
  <c r="R171" i="5"/>
  <c r="P171" i="5"/>
  <c r="BI166" i="5"/>
  <c r="BH166" i="5"/>
  <c r="BG166" i="5"/>
  <c r="BF166" i="5"/>
  <c r="T166" i="5"/>
  <c r="R166" i="5"/>
  <c r="P166" i="5"/>
  <c r="BI157" i="5"/>
  <c r="BH157" i="5"/>
  <c r="BG157" i="5"/>
  <c r="BF157" i="5"/>
  <c r="T157" i="5"/>
  <c r="T156" i="5" s="1"/>
  <c r="R157" i="5"/>
  <c r="R156" i="5"/>
  <c r="P157" i="5"/>
  <c r="P156" i="5"/>
  <c r="BI153" i="5"/>
  <c r="BH153" i="5"/>
  <c r="BG153" i="5"/>
  <c r="BF153" i="5"/>
  <c r="T153" i="5"/>
  <c r="R153" i="5"/>
  <c r="P153" i="5"/>
  <c r="BI146" i="5"/>
  <c r="BH146" i="5"/>
  <c r="BG146" i="5"/>
  <c r="BF146" i="5"/>
  <c r="T146" i="5"/>
  <c r="R146" i="5"/>
  <c r="P146" i="5"/>
  <c r="BI143" i="5"/>
  <c r="BH143" i="5"/>
  <c r="BG143" i="5"/>
  <c r="BF143" i="5"/>
  <c r="T143" i="5"/>
  <c r="R143" i="5"/>
  <c r="P143" i="5"/>
  <c r="BI135" i="5"/>
  <c r="BH135" i="5"/>
  <c r="BG135" i="5"/>
  <c r="BF135" i="5"/>
  <c r="T135" i="5"/>
  <c r="R135" i="5"/>
  <c r="P135" i="5"/>
  <c r="BI131" i="5"/>
  <c r="BH131" i="5"/>
  <c r="BG131" i="5"/>
  <c r="BF131" i="5"/>
  <c r="T131" i="5"/>
  <c r="R131" i="5"/>
  <c r="P131" i="5"/>
  <c r="BI127" i="5"/>
  <c r="BH127" i="5"/>
  <c r="BG127" i="5"/>
  <c r="BF127" i="5"/>
  <c r="T127" i="5"/>
  <c r="R127" i="5"/>
  <c r="P127" i="5"/>
  <c r="BI121" i="5"/>
  <c r="BH121" i="5"/>
  <c r="BG121" i="5"/>
  <c r="BF121" i="5"/>
  <c r="T121" i="5"/>
  <c r="R121" i="5"/>
  <c r="P121" i="5"/>
  <c r="BI116" i="5"/>
  <c r="BH116" i="5"/>
  <c r="BG116" i="5"/>
  <c r="BF116" i="5"/>
  <c r="T116" i="5"/>
  <c r="R116" i="5"/>
  <c r="P116" i="5"/>
  <c r="BI112" i="5"/>
  <c r="BH112" i="5"/>
  <c r="BG112" i="5"/>
  <c r="BF112" i="5"/>
  <c r="T112" i="5"/>
  <c r="R112" i="5"/>
  <c r="P112" i="5"/>
  <c r="BI108" i="5"/>
  <c r="BH108" i="5"/>
  <c r="BG108" i="5"/>
  <c r="BF108" i="5"/>
  <c r="T108" i="5"/>
  <c r="R108" i="5"/>
  <c r="P108" i="5"/>
  <c r="BI107" i="5"/>
  <c r="BH107" i="5"/>
  <c r="BG107" i="5"/>
  <c r="BF107" i="5"/>
  <c r="T107" i="5"/>
  <c r="R107" i="5"/>
  <c r="P107" i="5"/>
  <c r="BI99" i="5"/>
  <c r="BH99" i="5"/>
  <c r="BG99" i="5"/>
  <c r="BF99" i="5"/>
  <c r="T99" i="5"/>
  <c r="R99" i="5"/>
  <c r="P99" i="5"/>
  <c r="BI94" i="5"/>
  <c r="BH94" i="5"/>
  <c r="BG94" i="5"/>
  <c r="BF94" i="5"/>
  <c r="T94" i="5"/>
  <c r="R94" i="5"/>
  <c r="P94" i="5"/>
  <c r="BI89" i="5"/>
  <c r="BH89" i="5"/>
  <c r="BG89" i="5"/>
  <c r="BF89" i="5"/>
  <c r="T89" i="5"/>
  <c r="R89" i="5"/>
  <c r="P89" i="5"/>
  <c r="F80" i="5"/>
  <c r="E78" i="5"/>
  <c r="F52" i="5"/>
  <c r="E50" i="5"/>
  <c r="J24" i="5"/>
  <c r="E24" i="5"/>
  <c r="J83" i="5" s="1"/>
  <c r="J23" i="5"/>
  <c r="J21" i="5"/>
  <c r="E21" i="5"/>
  <c r="J82" i="5"/>
  <c r="J20" i="5"/>
  <c r="J18" i="5"/>
  <c r="E18" i="5"/>
  <c r="F83" i="5"/>
  <c r="J17" i="5"/>
  <c r="J15" i="5"/>
  <c r="E15" i="5"/>
  <c r="F82" i="5" s="1"/>
  <c r="J14" i="5"/>
  <c r="J12" i="5"/>
  <c r="J80" i="5"/>
  <c r="E7" i="5"/>
  <c r="E76" i="5" s="1"/>
  <c r="J37" i="4"/>
  <c r="J36" i="4"/>
  <c r="AY57" i="1"/>
  <c r="J35" i="4"/>
  <c r="AX57" i="1"/>
  <c r="BI87" i="4"/>
  <c r="BH87" i="4"/>
  <c r="BG87" i="4"/>
  <c r="BF87" i="4"/>
  <c r="T87" i="4"/>
  <c r="R87" i="4"/>
  <c r="P87" i="4"/>
  <c r="BI86" i="4"/>
  <c r="BH86" i="4"/>
  <c r="BG86" i="4"/>
  <c r="BF86" i="4"/>
  <c r="T86" i="4"/>
  <c r="R86" i="4"/>
  <c r="P86" i="4"/>
  <c r="BI85" i="4"/>
  <c r="BH85" i="4"/>
  <c r="BG85" i="4"/>
  <c r="BF85" i="4"/>
  <c r="T85" i="4"/>
  <c r="R85" i="4"/>
  <c r="P85" i="4"/>
  <c r="BI84" i="4"/>
  <c r="BH84" i="4"/>
  <c r="BG84" i="4"/>
  <c r="BF84" i="4"/>
  <c r="T84" i="4"/>
  <c r="R84" i="4"/>
  <c r="P84" i="4"/>
  <c r="F75" i="4"/>
  <c r="E73" i="4"/>
  <c r="F52" i="4"/>
  <c r="E50" i="4"/>
  <c r="J24" i="4"/>
  <c r="E24" i="4"/>
  <c r="J78" i="4" s="1"/>
  <c r="J23" i="4"/>
  <c r="J21" i="4"/>
  <c r="E21" i="4"/>
  <c r="J54" i="4"/>
  <c r="J20" i="4"/>
  <c r="J18" i="4"/>
  <c r="E18" i="4"/>
  <c r="F78" i="4" s="1"/>
  <c r="J17" i="4"/>
  <c r="J15" i="4"/>
  <c r="E15" i="4"/>
  <c r="F77" i="4" s="1"/>
  <c r="J14" i="4"/>
  <c r="J12" i="4"/>
  <c r="J52" i="4" s="1"/>
  <c r="E7" i="4"/>
  <c r="E71" i="4" s="1"/>
  <c r="J37" i="3"/>
  <c r="J36" i="3"/>
  <c r="AY56" i="1" s="1"/>
  <c r="J35" i="3"/>
  <c r="AX56" i="1" s="1"/>
  <c r="BI517" i="3"/>
  <c r="BH517" i="3"/>
  <c r="BG517" i="3"/>
  <c r="BF517" i="3"/>
  <c r="T517" i="3"/>
  <c r="R517" i="3"/>
  <c r="P517" i="3"/>
  <c r="BI513" i="3"/>
  <c r="BH513" i="3"/>
  <c r="BG513" i="3"/>
  <c r="BF513" i="3"/>
  <c r="T513" i="3"/>
  <c r="R513" i="3"/>
  <c r="P513" i="3"/>
  <c r="BI510" i="3"/>
  <c r="BH510" i="3"/>
  <c r="BG510" i="3"/>
  <c r="BF510" i="3"/>
  <c r="T510" i="3"/>
  <c r="R510" i="3"/>
  <c r="P510" i="3"/>
  <c r="BI507" i="3"/>
  <c r="BH507" i="3"/>
  <c r="BG507" i="3"/>
  <c r="BF507" i="3"/>
  <c r="T507" i="3"/>
  <c r="R507" i="3"/>
  <c r="P507" i="3"/>
  <c r="BI503" i="3"/>
  <c r="BH503" i="3"/>
  <c r="BG503" i="3"/>
  <c r="BF503" i="3"/>
  <c r="T503" i="3"/>
  <c r="R503" i="3"/>
  <c r="P503" i="3"/>
  <c r="BI499" i="3"/>
  <c r="BH499" i="3"/>
  <c r="BG499" i="3"/>
  <c r="BF499" i="3"/>
  <c r="T499" i="3"/>
  <c r="R499" i="3"/>
  <c r="P499" i="3"/>
  <c r="BI495" i="3"/>
  <c r="BH495" i="3"/>
  <c r="BG495" i="3"/>
  <c r="BF495" i="3"/>
  <c r="T495" i="3"/>
  <c r="T494" i="3" s="1"/>
  <c r="R495" i="3"/>
  <c r="R494" i="3" s="1"/>
  <c r="P495" i="3"/>
  <c r="P494" i="3" s="1"/>
  <c r="BI490" i="3"/>
  <c r="BH490" i="3"/>
  <c r="BG490" i="3"/>
  <c r="BF490" i="3"/>
  <c r="T490" i="3"/>
  <c r="R490" i="3"/>
  <c r="P490" i="3"/>
  <c r="BI484" i="3"/>
  <c r="BH484" i="3"/>
  <c r="BG484" i="3"/>
  <c r="BF484" i="3"/>
  <c r="T484" i="3"/>
  <c r="R484" i="3"/>
  <c r="P484" i="3"/>
  <c r="BI480" i="3"/>
  <c r="BH480" i="3"/>
  <c r="BG480" i="3"/>
  <c r="BF480" i="3"/>
  <c r="T480" i="3"/>
  <c r="R480" i="3"/>
  <c r="P480" i="3"/>
  <c r="BI473" i="3"/>
  <c r="BH473" i="3"/>
  <c r="BG473" i="3"/>
  <c r="BF473" i="3"/>
  <c r="T473" i="3"/>
  <c r="R473" i="3"/>
  <c r="P473" i="3"/>
  <c r="BI471" i="3"/>
  <c r="BH471" i="3"/>
  <c r="BG471" i="3"/>
  <c r="BF471" i="3"/>
  <c r="T471" i="3"/>
  <c r="R471" i="3"/>
  <c r="P471" i="3"/>
  <c r="BI466" i="3"/>
  <c r="BH466" i="3"/>
  <c r="BG466" i="3"/>
  <c r="BF466" i="3"/>
  <c r="T466" i="3"/>
  <c r="R466" i="3"/>
  <c r="P466" i="3"/>
  <c r="BI462" i="3"/>
  <c r="BH462" i="3"/>
  <c r="BG462" i="3"/>
  <c r="BF462" i="3"/>
  <c r="T462" i="3"/>
  <c r="R462" i="3"/>
  <c r="P462" i="3"/>
  <c r="BI457" i="3"/>
  <c r="BH457" i="3"/>
  <c r="BG457" i="3"/>
  <c r="BF457" i="3"/>
  <c r="T457" i="3"/>
  <c r="R457" i="3"/>
  <c r="P457" i="3"/>
  <c r="BI453" i="3"/>
  <c r="BH453" i="3"/>
  <c r="BG453" i="3"/>
  <c r="BF453" i="3"/>
  <c r="T453" i="3"/>
  <c r="R453" i="3"/>
  <c r="P453" i="3"/>
  <c r="BI450" i="3"/>
  <c r="BH450" i="3"/>
  <c r="BG450" i="3"/>
  <c r="BF450" i="3"/>
  <c r="T450" i="3"/>
  <c r="R450" i="3"/>
  <c r="P450" i="3"/>
  <c r="BI446" i="3"/>
  <c r="BH446" i="3"/>
  <c r="BG446" i="3"/>
  <c r="BF446" i="3"/>
  <c r="T446" i="3"/>
  <c r="R446" i="3"/>
  <c r="P446" i="3"/>
  <c r="BI440" i="3"/>
  <c r="BH440" i="3"/>
  <c r="BG440" i="3"/>
  <c r="BF440" i="3"/>
  <c r="T440" i="3"/>
  <c r="T439" i="3"/>
  <c r="R440" i="3"/>
  <c r="R439" i="3" s="1"/>
  <c r="P440" i="3"/>
  <c r="P439" i="3" s="1"/>
  <c r="BI432" i="3"/>
  <c r="BH432" i="3"/>
  <c r="BG432" i="3"/>
  <c r="BF432" i="3"/>
  <c r="T432" i="3"/>
  <c r="R432" i="3"/>
  <c r="P432" i="3"/>
  <c r="BI423" i="3"/>
  <c r="BH423" i="3"/>
  <c r="BG423" i="3"/>
  <c r="BF423" i="3"/>
  <c r="T423" i="3"/>
  <c r="R423" i="3"/>
  <c r="P423" i="3"/>
  <c r="BI416" i="3"/>
  <c r="BH416" i="3"/>
  <c r="BG416" i="3"/>
  <c r="BF416" i="3"/>
  <c r="T416" i="3"/>
  <c r="R416" i="3"/>
  <c r="P416" i="3"/>
  <c r="BI412" i="3"/>
  <c r="BH412" i="3"/>
  <c r="BG412" i="3"/>
  <c r="BF412" i="3"/>
  <c r="T412" i="3"/>
  <c r="R412" i="3"/>
  <c r="P412" i="3"/>
  <c r="BI404" i="3"/>
  <c r="BH404" i="3"/>
  <c r="BG404" i="3"/>
  <c r="BF404" i="3"/>
  <c r="T404" i="3"/>
  <c r="R404" i="3"/>
  <c r="P404" i="3"/>
  <c r="BI402" i="3"/>
  <c r="BH402" i="3"/>
  <c r="BG402" i="3"/>
  <c r="BF402" i="3"/>
  <c r="T402" i="3"/>
  <c r="R402" i="3"/>
  <c r="P402" i="3"/>
  <c r="BI394" i="3"/>
  <c r="BH394" i="3"/>
  <c r="BG394" i="3"/>
  <c r="BF394" i="3"/>
  <c r="T394" i="3"/>
  <c r="R394" i="3"/>
  <c r="P394" i="3"/>
  <c r="BI392" i="3"/>
  <c r="BH392" i="3"/>
  <c r="BG392" i="3"/>
  <c r="BF392" i="3"/>
  <c r="T392" i="3"/>
  <c r="R392" i="3"/>
  <c r="P392" i="3"/>
  <c r="BI384" i="3"/>
  <c r="BH384" i="3"/>
  <c r="BG384" i="3"/>
  <c r="BF384" i="3"/>
  <c r="T384" i="3"/>
  <c r="R384" i="3"/>
  <c r="P384" i="3"/>
  <c r="BI379" i="3"/>
  <c r="BH379" i="3"/>
  <c r="BG379" i="3"/>
  <c r="BF379" i="3"/>
  <c r="T379" i="3"/>
  <c r="R379" i="3"/>
  <c r="P379" i="3"/>
  <c r="BI371" i="3"/>
  <c r="BH371" i="3"/>
  <c r="BG371" i="3"/>
  <c r="BF371" i="3"/>
  <c r="T371" i="3"/>
  <c r="R371" i="3"/>
  <c r="P371" i="3"/>
  <c r="BI366" i="3"/>
  <c r="BH366" i="3"/>
  <c r="BG366" i="3"/>
  <c r="BF366" i="3"/>
  <c r="T366" i="3"/>
  <c r="R366" i="3"/>
  <c r="P366" i="3"/>
  <c r="BI358" i="3"/>
  <c r="BH358" i="3"/>
  <c r="BG358" i="3"/>
  <c r="BF358" i="3"/>
  <c r="T358" i="3"/>
  <c r="R358" i="3"/>
  <c r="P358" i="3"/>
  <c r="BI354" i="3"/>
  <c r="BH354" i="3"/>
  <c r="BG354" i="3"/>
  <c r="BF354" i="3"/>
  <c r="T354" i="3"/>
  <c r="R354" i="3"/>
  <c r="P354" i="3"/>
  <c r="BI352" i="3"/>
  <c r="BH352" i="3"/>
  <c r="BG352" i="3"/>
  <c r="BF352" i="3"/>
  <c r="T352" i="3"/>
  <c r="R352" i="3"/>
  <c r="P352" i="3"/>
  <c r="BI347" i="3"/>
  <c r="BH347" i="3"/>
  <c r="BG347" i="3"/>
  <c r="BF347" i="3"/>
  <c r="T347" i="3"/>
  <c r="R347" i="3"/>
  <c r="P347" i="3"/>
  <c r="BI342" i="3"/>
  <c r="BH342" i="3"/>
  <c r="BG342" i="3"/>
  <c r="BF342" i="3"/>
  <c r="T342" i="3"/>
  <c r="R342" i="3"/>
  <c r="P342" i="3"/>
  <c r="BI332" i="3"/>
  <c r="BH332" i="3"/>
  <c r="BG332" i="3"/>
  <c r="BF332" i="3"/>
  <c r="T332" i="3"/>
  <c r="R332" i="3"/>
  <c r="P332" i="3"/>
  <c r="BI327" i="3"/>
  <c r="BH327" i="3"/>
  <c r="BG327" i="3"/>
  <c r="BF327" i="3"/>
  <c r="T327" i="3"/>
  <c r="R327" i="3"/>
  <c r="P327" i="3"/>
  <c r="BI323" i="3"/>
  <c r="BH323" i="3"/>
  <c r="BG323" i="3"/>
  <c r="BF323" i="3"/>
  <c r="T323" i="3"/>
  <c r="R323" i="3"/>
  <c r="P323" i="3"/>
  <c r="BI318" i="3"/>
  <c r="BH318" i="3"/>
  <c r="BG318" i="3"/>
  <c r="BF318" i="3"/>
  <c r="T318" i="3"/>
  <c r="R318" i="3"/>
  <c r="P318" i="3"/>
  <c r="BI314" i="3"/>
  <c r="BH314" i="3"/>
  <c r="BG314" i="3"/>
  <c r="BF314" i="3"/>
  <c r="T314" i="3"/>
  <c r="R314" i="3"/>
  <c r="P314" i="3"/>
  <c r="BI309" i="3"/>
  <c r="BH309" i="3"/>
  <c r="BG309" i="3"/>
  <c r="BF309" i="3"/>
  <c r="T309" i="3"/>
  <c r="R309" i="3"/>
  <c r="P309" i="3"/>
  <c r="BI304" i="3"/>
  <c r="BH304" i="3"/>
  <c r="BG304" i="3"/>
  <c r="BF304" i="3"/>
  <c r="T304" i="3"/>
  <c r="R304" i="3"/>
  <c r="P304" i="3"/>
  <c r="BI300" i="3"/>
  <c r="BH300" i="3"/>
  <c r="BG300" i="3"/>
  <c r="BF300" i="3"/>
  <c r="T300" i="3"/>
  <c r="R300" i="3"/>
  <c r="P300" i="3"/>
  <c r="BI297" i="3"/>
  <c r="BH297" i="3"/>
  <c r="BG297" i="3"/>
  <c r="BF297" i="3"/>
  <c r="T297" i="3"/>
  <c r="R297" i="3"/>
  <c r="P297" i="3"/>
  <c r="BI293" i="3"/>
  <c r="BH293" i="3"/>
  <c r="BG293" i="3"/>
  <c r="BF293" i="3"/>
  <c r="T293" i="3"/>
  <c r="R293" i="3"/>
  <c r="P293" i="3"/>
  <c r="BI290" i="3"/>
  <c r="BH290" i="3"/>
  <c r="BG290" i="3"/>
  <c r="BF290" i="3"/>
  <c r="T290" i="3"/>
  <c r="R290" i="3"/>
  <c r="P290" i="3"/>
  <c r="BI286" i="3"/>
  <c r="BH286" i="3"/>
  <c r="BG286" i="3"/>
  <c r="BF286" i="3"/>
  <c r="T286" i="3"/>
  <c r="R286" i="3"/>
  <c r="P286" i="3"/>
  <c r="BI282" i="3"/>
  <c r="BH282" i="3"/>
  <c r="BG282" i="3"/>
  <c r="BF282" i="3"/>
  <c r="T282" i="3"/>
  <c r="R282" i="3"/>
  <c r="P282" i="3"/>
  <c r="BI278" i="3"/>
  <c r="BH278" i="3"/>
  <c r="BG278" i="3"/>
  <c r="BF278" i="3"/>
  <c r="T278" i="3"/>
  <c r="R278" i="3"/>
  <c r="P278" i="3"/>
  <c r="BI275" i="3"/>
  <c r="BH275" i="3"/>
  <c r="BG275" i="3"/>
  <c r="BF275" i="3"/>
  <c r="T275" i="3"/>
  <c r="R275" i="3"/>
  <c r="P275" i="3"/>
  <c r="BI271" i="3"/>
  <c r="BH271" i="3"/>
  <c r="BG271" i="3"/>
  <c r="BF271" i="3"/>
  <c r="T271" i="3"/>
  <c r="R271" i="3"/>
  <c r="P271" i="3"/>
  <c r="BI268" i="3"/>
  <c r="BH268" i="3"/>
  <c r="BG268" i="3"/>
  <c r="BF268" i="3"/>
  <c r="T268" i="3"/>
  <c r="R268" i="3"/>
  <c r="P268" i="3"/>
  <c r="BI264" i="3"/>
  <c r="BH264" i="3"/>
  <c r="BG264" i="3"/>
  <c r="BF264" i="3"/>
  <c r="T264" i="3"/>
  <c r="R264" i="3"/>
  <c r="P264" i="3"/>
  <c r="BI260" i="3"/>
  <c r="BH260" i="3"/>
  <c r="BG260" i="3"/>
  <c r="BF260" i="3"/>
  <c r="T260" i="3"/>
  <c r="R260" i="3"/>
  <c r="P260" i="3"/>
  <c r="BI257" i="3"/>
  <c r="BH257" i="3"/>
  <c r="BG257" i="3"/>
  <c r="BF257" i="3"/>
  <c r="T257" i="3"/>
  <c r="R257" i="3"/>
  <c r="P257" i="3"/>
  <c r="BI253" i="3"/>
  <c r="BH253" i="3"/>
  <c r="BG253" i="3"/>
  <c r="BF253" i="3"/>
  <c r="T253" i="3"/>
  <c r="R253" i="3"/>
  <c r="P253" i="3"/>
  <c r="BI249" i="3"/>
  <c r="BH249" i="3"/>
  <c r="BG249" i="3"/>
  <c r="BF249" i="3"/>
  <c r="T249" i="3"/>
  <c r="R249" i="3"/>
  <c r="P249" i="3"/>
  <c r="BI245" i="3"/>
  <c r="BH245" i="3"/>
  <c r="BG245" i="3"/>
  <c r="BF245" i="3"/>
  <c r="T245" i="3"/>
  <c r="R245" i="3"/>
  <c r="P245" i="3"/>
  <c r="BI241" i="3"/>
  <c r="BH241" i="3"/>
  <c r="BG241" i="3"/>
  <c r="BF241" i="3"/>
  <c r="T241" i="3"/>
  <c r="R241" i="3"/>
  <c r="P241" i="3"/>
  <c r="BI237" i="3"/>
  <c r="BH237" i="3"/>
  <c r="BG237" i="3"/>
  <c r="BF237" i="3"/>
  <c r="T237" i="3"/>
  <c r="R237" i="3"/>
  <c r="P237" i="3"/>
  <c r="BI233" i="3"/>
  <c r="BH233" i="3"/>
  <c r="BG233" i="3"/>
  <c r="BF233" i="3"/>
  <c r="T233" i="3"/>
  <c r="R233" i="3"/>
  <c r="P233" i="3"/>
  <c r="BI229" i="3"/>
  <c r="BH229" i="3"/>
  <c r="BG229" i="3"/>
  <c r="BF229" i="3"/>
  <c r="T229" i="3"/>
  <c r="R229" i="3"/>
  <c r="P229" i="3"/>
  <c r="BI225" i="3"/>
  <c r="BH225" i="3"/>
  <c r="BG225" i="3"/>
  <c r="BF225" i="3"/>
  <c r="T225" i="3"/>
  <c r="R225" i="3"/>
  <c r="P225" i="3"/>
  <c r="BI221" i="3"/>
  <c r="BH221" i="3"/>
  <c r="BG221" i="3"/>
  <c r="BF221" i="3"/>
  <c r="T221" i="3"/>
  <c r="R221" i="3"/>
  <c r="P221" i="3"/>
  <c r="BI217" i="3"/>
  <c r="BH217" i="3"/>
  <c r="BG217" i="3"/>
  <c r="BF217" i="3"/>
  <c r="T217" i="3"/>
  <c r="R217" i="3"/>
  <c r="P217" i="3"/>
  <c r="BI212" i="3"/>
  <c r="BH212" i="3"/>
  <c r="BG212" i="3"/>
  <c r="BF212" i="3"/>
  <c r="T212" i="3"/>
  <c r="R212" i="3"/>
  <c r="P212" i="3"/>
  <c r="BI207" i="3"/>
  <c r="BH207" i="3"/>
  <c r="BG207" i="3"/>
  <c r="BF207" i="3"/>
  <c r="T207" i="3"/>
  <c r="R207" i="3"/>
  <c r="P207" i="3"/>
  <c r="BI202" i="3"/>
  <c r="BH202" i="3"/>
  <c r="BG202" i="3"/>
  <c r="BF202" i="3"/>
  <c r="T202" i="3"/>
  <c r="R202" i="3"/>
  <c r="P202" i="3"/>
  <c r="BI198" i="3"/>
  <c r="BH198" i="3"/>
  <c r="BG198" i="3"/>
  <c r="BF198" i="3"/>
  <c r="T198" i="3"/>
  <c r="R198" i="3"/>
  <c r="P198" i="3"/>
  <c r="BI194" i="3"/>
  <c r="BH194" i="3"/>
  <c r="BG194" i="3"/>
  <c r="BF194" i="3"/>
  <c r="T194" i="3"/>
  <c r="R194" i="3"/>
  <c r="P194" i="3"/>
  <c r="BI188" i="3"/>
  <c r="BH188" i="3"/>
  <c r="BG188" i="3"/>
  <c r="BF188" i="3"/>
  <c r="T188" i="3"/>
  <c r="R188" i="3"/>
  <c r="P188" i="3"/>
  <c r="BI181" i="3"/>
  <c r="BH181" i="3"/>
  <c r="BG181" i="3"/>
  <c r="BF181" i="3"/>
  <c r="T181" i="3"/>
  <c r="R181" i="3"/>
  <c r="P181" i="3"/>
  <c r="BI177" i="3"/>
  <c r="BH177" i="3"/>
  <c r="BG177" i="3"/>
  <c r="BF177" i="3"/>
  <c r="T177" i="3"/>
  <c r="R177" i="3"/>
  <c r="P177" i="3"/>
  <c r="BI156" i="3"/>
  <c r="BH156" i="3"/>
  <c r="BG156" i="3"/>
  <c r="BF156" i="3"/>
  <c r="T156" i="3"/>
  <c r="R156" i="3"/>
  <c r="P156" i="3"/>
  <c r="BI151" i="3"/>
  <c r="BH151" i="3"/>
  <c r="BG151" i="3"/>
  <c r="BF151" i="3"/>
  <c r="T151" i="3"/>
  <c r="R151" i="3"/>
  <c r="P151" i="3"/>
  <c r="BI145" i="3"/>
  <c r="BH145" i="3"/>
  <c r="BG145" i="3"/>
  <c r="BF145" i="3"/>
  <c r="T145" i="3"/>
  <c r="R145" i="3"/>
  <c r="P145" i="3"/>
  <c r="BI138" i="3"/>
  <c r="BH138" i="3"/>
  <c r="BG138" i="3"/>
  <c r="BF138" i="3"/>
  <c r="T138" i="3"/>
  <c r="R138" i="3"/>
  <c r="P138" i="3"/>
  <c r="BI132" i="3"/>
  <c r="BH132" i="3"/>
  <c r="BG132" i="3"/>
  <c r="BF132" i="3"/>
  <c r="T132" i="3"/>
  <c r="R132" i="3"/>
  <c r="P132" i="3"/>
  <c r="BI124" i="3"/>
  <c r="BH124" i="3"/>
  <c r="BG124" i="3"/>
  <c r="BF124" i="3"/>
  <c r="T124" i="3"/>
  <c r="R124" i="3"/>
  <c r="P124" i="3"/>
  <c r="BI116" i="3"/>
  <c r="BH116" i="3"/>
  <c r="BG116" i="3"/>
  <c r="BF116" i="3"/>
  <c r="T116" i="3"/>
  <c r="R116" i="3"/>
  <c r="P116" i="3"/>
  <c r="BI108" i="3"/>
  <c r="BH108" i="3"/>
  <c r="BG108" i="3"/>
  <c r="BF108" i="3"/>
  <c r="T108" i="3"/>
  <c r="R108" i="3"/>
  <c r="P108" i="3"/>
  <c r="BI103" i="3"/>
  <c r="BH103" i="3"/>
  <c r="BG103" i="3"/>
  <c r="BF103" i="3"/>
  <c r="T103" i="3"/>
  <c r="R103" i="3"/>
  <c r="P103" i="3"/>
  <c r="BI95" i="3"/>
  <c r="BH95" i="3"/>
  <c r="BG95" i="3"/>
  <c r="BF95" i="3"/>
  <c r="T95" i="3"/>
  <c r="R95" i="3"/>
  <c r="P95" i="3"/>
  <c r="F86" i="3"/>
  <c r="E84" i="3"/>
  <c r="F52" i="3"/>
  <c r="E50" i="3"/>
  <c r="J24" i="3"/>
  <c r="E24" i="3"/>
  <c r="J55" i="3"/>
  <c r="J23" i="3"/>
  <c r="J21" i="3"/>
  <c r="E21" i="3"/>
  <c r="J54" i="3" s="1"/>
  <c r="J20" i="3"/>
  <c r="J18" i="3"/>
  <c r="E18" i="3"/>
  <c r="F89" i="3" s="1"/>
  <c r="J17" i="3"/>
  <c r="J15" i="3"/>
  <c r="E15" i="3"/>
  <c r="F88" i="3"/>
  <c r="J14" i="3"/>
  <c r="J12" i="3"/>
  <c r="J52" i="3" s="1"/>
  <c r="E7" i="3"/>
  <c r="E82" i="3" s="1"/>
  <c r="AY55" i="1"/>
  <c r="J37" i="2"/>
  <c r="J36" i="2"/>
  <c r="J35" i="2"/>
  <c r="AX55" i="1"/>
  <c r="BI89" i="2"/>
  <c r="BH89" i="2"/>
  <c r="BG89" i="2"/>
  <c r="BF89" i="2"/>
  <c r="T89" i="2"/>
  <c r="R89" i="2"/>
  <c r="P89" i="2"/>
  <c r="BI88" i="2"/>
  <c r="BH88" i="2"/>
  <c r="BG88" i="2"/>
  <c r="BF88" i="2"/>
  <c r="T88" i="2"/>
  <c r="R88" i="2"/>
  <c r="P88" i="2"/>
  <c r="BI87" i="2"/>
  <c r="BH87" i="2"/>
  <c r="BG87" i="2"/>
  <c r="BF87" i="2"/>
  <c r="T87" i="2"/>
  <c r="R87" i="2"/>
  <c r="P87" i="2"/>
  <c r="BI86" i="2"/>
  <c r="BH86" i="2"/>
  <c r="BG86" i="2"/>
  <c r="BF86" i="2"/>
  <c r="T86" i="2"/>
  <c r="R86" i="2"/>
  <c r="P86" i="2"/>
  <c r="BI85" i="2"/>
  <c r="BH85" i="2"/>
  <c r="BG85" i="2"/>
  <c r="BF85" i="2"/>
  <c r="T85" i="2"/>
  <c r="R85" i="2"/>
  <c r="P85" i="2"/>
  <c r="BI84" i="2"/>
  <c r="BH84" i="2"/>
  <c r="BG84" i="2"/>
  <c r="BF84" i="2"/>
  <c r="T84" i="2"/>
  <c r="R84" i="2"/>
  <c r="P84" i="2"/>
  <c r="F75" i="2"/>
  <c r="E73" i="2"/>
  <c r="F52" i="2"/>
  <c r="E50" i="2"/>
  <c r="J24" i="2"/>
  <c r="E24" i="2"/>
  <c r="J78" i="2" s="1"/>
  <c r="J23" i="2"/>
  <c r="J21" i="2"/>
  <c r="E21" i="2"/>
  <c r="J77" i="2" s="1"/>
  <c r="J20" i="2"/>
  <c r="J18" i="2"/>
  <c r="E18" i="2"/>
  <c r="F78" i="2" s="1"/>
  <c r="J17" i="2"/>
  <c r="J15" i="2"/>
  <c r="E15" i="2"/>
  <c r="F77" i="2" s="1"/>
  <c r="J14" i="2"/>
  <c r="J12" i="2"/>
  <c r="J52" i="2" s="1"/>
  <c r="E7" i="2"/>
  <c r="E48" i="2"/>
  <c r="L50" i="1"/>
  <c r="AM50" i="1"/>
  <c r="AM49" i="1"/>
  <c r="L49" i="1"/>
  <c r="AM47" i="1"/>
  <c r="L47" i="1"/>
  <c r="L45" i="1"/>
  <c r="L44" i="1"/>
  <c r="BK97" i="7"/>
  <c r="BK116" i="5"/>
  <c r="BK96" i="7"/>
  <c r="BK203" i="5"/>
  <c r="J402" i="3"/>
  <c r="BK215" i="5"/>
  <c r="BK507" i="3"/>
  <c r="J323" i="3"/>
  <c r="J203" i="5"/>
  <c r="J174" i="5"/>
  <c r="BK503" i="3"/>
  <c r="BK354" i="3"/>
  <c r="J202" i="3"/>
  <c r="J513" i="3"/>
  <c r="J293" i="3"/>
  <c r="BK108" i="3"/>
  <c r="BK153" i="5"/>
  <c r="J300" i="3"/>
  <c r="J112" i="5"/>
  <c r="BK229" i="3"/>
  <c r="J412" i="3"/>
  <c r="J480" i="3"/>
  <c r="BK188" i="3"/>
  <c r="J490" i="3"/>
  <c r="BK233" i="3"/>
  <c r="J89" i="2"/>
  <c r="BK103" i="7"/>
  <c r="BK95" i="7"/>
  <c r="BK89" i="5"/>
  <c r="J222" i="5"/>
  <c r="J107" i="5"/>
  <c r="BK212" i="3"/>
  <c r="J517" i="3"/>
  <c r="J358" i="3"/>
  <c r="BK211" i="5"/>
  <c r="J175" i="5"/>
  <c r="J507" i="3"/>
  <c r="J314" i="3"/>
  <c r="J182" i="5"/>
  <c r="J510" i="3"/>
  <c r="BK132" i="3"/>
  <c r="J191" i="5"/>
  <c r="J99" i="5"/>
  <c r="J166" i="5"/>
  <c r="J151" i="3"/>
  <c r="J342" i="3"/>
  <c r="BK268" i="3"/>
  <c r="BK416" i="3"/>
  <c r="J229" i="3"/>
  <c r="J257" i="3"/>
  <c r="BK105" i="7"/>
  <c r="J92" i="7"/>
  <c r="J253" i="3"/>
  <c r="BK92" i="7"/>
  <c r="J127" i="5"/>
  <c r="J181" i="3"/>
  <c r="J462" i="3"/>
  <c r="J241" i="3"/>
  <c r="BK184" i="5"/>
  <c r="BK173" i="5"/>
  <c r="J457" i="3"/>
  <c r="BK293" i="3"/>
  <c r="BK166" i="5"/>
  <c r="BK352" i="3"/>
  <c r="BK198" i="3"/>
  <c r="BK95" i="3"/>
  <c r="BK480" i="3"/>
  <c r="BK202" i="3"/>
  <c r="J352" i="3"/>
  <c r="J404" i="3"/>
  <c r="J124" i="3"/>
  <c r="BK181" i="3"/>
  <c r="BK379" i="3"/>
  <c r="J249" i="3"/>
  <c r="J354" i="3"/>
  <c r="J105" i="7"/>
  <c r="BK90" i="7"/>
  <c r="BK98" i="7"/>
  <c r="BK88" i="7"/>
  <c r="BK108" i="5"/>
  <c r="J221" i="3"/>
  <c r="J94" i="5"/>
  <c r="J423" i="3"/>
  <c r="BK219" i="5"/>
  <c r="BK135" i="5"/>
  <c r="J371" i="3"/>
  <c r="J290" i="3"/>
  <c r="J157" i="5"/>
  <c r="BK342" i="3"/>
  <c r="BK145" i="3"/>
  <c r="BK197" i="5"/>
  <c r="J484" i="3"/>
  <c r="BK207" i="3"/>
  <c r="J416" i="3"/>
  <c r="BK402" i="3"/>
  <c r="BK432" i="3"/>
  <c r="J132" i="3"/>
  <c r="J318" i="3"/>
  <c r="BK446" i="3"/>
  <c r="F36" i="6"/>
  <c r="BC59" i="1" s="1"/>
  <c r="BK282" i="3"/>
  <c r="J91" i="7"/>
  <c r="J135" i="5"/>
  <c r="J268" i="3"/>
  <c r="J153" i="5"/>
  <c r="BK366" i="3"/>
  <c r="J88" i="7"/>
  <c r="BK194" i="5"/>
  <c r="J86" i="4"/>
  <c r="BK332" i="3"/>
  <c r="J275" i="3"/>
  <c r="BK131" i="5"/>
  <c r="BK151" i="3"/>
  <c r="BK175" i="5"/>
  <c r="J89" i="5"/>
  <c r="BK241" i="3"/>
  <c r="J471" i="3"/>
  <c r="BK490" i="3"/>
  <c r="BK86" i="2"/>
  <c r="BK177" i="3"/>
  <c r="J347" i="3"/>
  <c r="BK221" i="3"/>
  <c r="J392" i="3"/>
  <c r="J96" i="7"/>
  <c r="J233" i="3"/>
  <c r="BK207" i="5"/>
  <c r="BK440" i="3"/>
  <c r="BK358" i="3"/>
  <c r="J211" i="5"/>
  <c r="BK517" i="3"/>
  <c r="J297" i="3"/>
  <c r="BK103" i="3"/>
  <c r="J171" i="5"/>
  <c r="J453" i="3"/>
  <c r="BK264" i="3"/>
  <c r="J394" i="3"/>
  <c r="J101" i="7"/>
  <c r="J143" i="5"/>
  <c r="J97" i="7"/>
  <c r="J215" i="5"/>
  <c r="J85" i="4"/>
  <c r="J207" i="3"/>
  <c r="J131" i="5"/>
  <c r="J446" i="3"/>
  <c r="BK84" i="6"/>
  <c r="BK222" i="5"/>
  <c r="J499" i="3"/>
  <c r="J304" i="3"/>
  <c r="J219" i="5"/>
  <c r="J84" i="4"/>
  <c r="J260" i="3"/>
  <c r="BK88" i="2"/>
  <c r="BK112" i="5"/>
  <c r="BK249" i="3"/>
  <c r="BK94" i="5"/>
  <c r="BK87" i="4"/>
  <c r="J278" i="3"/>
  <c r="BK217" i="3"/>
  <c r="BK495" i="3"/>
  <c r="BK327" i="3"/>
  <c r="J450" i="3"/>
  <c r="J84" i="2"/>
  <c r="BK99" i="7"/>
  <c r="BK89" i="7"/>
  <c r="J95" i="7"/>
  <c r="BK182" i="5"/>
  <c r="BK300" i="3"/>
  <c r="BK188" i="5"/>
  <c r="BK450" i="3"/>
  <c r="BK290" i="3"/>
  <c r="BK84" i="2"/>
  <c r="BK510" i="3"/>
  <c r="J366" i="3"/>
  <c r="J194" i="3"/>
  <c r="BK86" i="4"/>
  <c r="BK257" i="3"/>
  <c r="BK89" i="2"/>
  <c r="BK84" i="4"/>
  <c r="J225" i="3"/>
  <c r="BK453" i="3"/>
  <c r="BK85" i="4"/>
  <c r="J473" i="3"/>
  <c r="J138" i="3"/>
  <c r="BK404" i="3"/>
  <c r="BK87" i="2"/>
  <c r="J85" i="2"/>
  <c r="BK101" i="7"/>
  <c r="BK94" i="7"/>
  <c r="J245" i="3"/>
  <c r="J94" i="7"/>
  <c r="BK174" i="5"/>
  <c r="J332" i="3"/>
  <c r="J207" i="5"/>
  <c r="BK457" i="3"/>
  <c r="J282" i="3"/>
  <c r="BK146" i="5"/>
  <c r="BK513" i="3"/>
  <c r="J309" i="3"/>
  <c r="J197" i="5"/>
  <c r="J495" i="3"/>
  <c r="BK138" i="3"/>
  <c r="BK157" i="5"/>
  <c r="J286" i="3"/>
  <c r="J173" i="5"/>
  <c r="J271" i="3"/>
  <c r="BK471" i="3"/>
  <c r="J87" i="4"/>
  <c r="J212" i="3"/>
  <c r="BK384" i="3"/>
  <c r="J177" i="3"/>
  <c r="J384" i="3"/>
  <c r="F37" i="6"/>
  <c r="BD59" i="1"/>
  <c r="J99" i="7"/>
  <c r="J194" i="5"/>
  <c r="J116" i="3"/>
  <c r="J89" i="7"/>
  <c r="BK394" i="3"/>
  <c r="J86" i="2"/>
  <c r="BK473" i="3"/>
  <c r="BK286" i="3"/>
  <c r="BK200" i="5"/>
  <c r="J121" i="5"/>
  <c r="BK318" i="3"/>
  <c r="J198" i="3"/>
  <c r="BK107" i="5"/>
  <c r="BK347" i="3"/>
  <c r="BK116" i="3"/>
  <c r="BK179" i="5"/>
  <c r="BK392" i="3"/>
  <c r="BK124" i="3"/>
  <c r="BK314" i="3"/>
  <c r="BK484" i="3"/>
  <c r="BK260" i="3"/>
  <c r="BK271" i="3"/>
  <c r="J95" i="3"/>
  <c r="BK323" i="3"/>
  <c r="J156" i="3"/>
  <c r="J108" i="3"/>
  <c r="F34" i="6"/>
  <c r="BA59" i="1" s="1"/>
  <c r="J98" i="7"/>
  <c r="J188" i="5"/>
  <c r="J188" i="3"/>
  <c r="J84" i="6"/>
  <c r="BK121" i="5"/>
  <c r="J217" i="3"/>
  <c r="BK499" i="3"/>
  <c r="J87" i="2"/>
  <c r="J116" i="5"/>
  <c r="J146" i="5"/>
  <c r="BK462" i="3"/>
  <c r="BK278" i="3"/>
  <c r="BK171" i="5"/>
  <c r="J503" i="3"/>
  <c r="J264" i="3"/>
  <c r="J184" i="5"/>
  <c r="BK253" i="3"/>
  <c r="BK143" i="5"/>
  <c r="BK309" i="3"/>
  <c r="J432" i="3"/>
  <c r="BK225" i="3"/>
  <c r="J327" i="3"/>
  <c r="J103" i="3"/>
  <c r="BK275" i="3"/>
  <c r="BK466" i="3"/>
  <c r="AS54" i="1"/>
  <c r="J103" i="7"/>
  <c r="BK91" i="7"/>
  <c r="J145" i="3"/>
  <c r="J90" i="7"/>
  <c r="BK304" i="3"/>
  <c r="J179" i="5"/>
  <c r="J440" i="3"/>
  <c r="J88" i="2"/>
  <c r="BK99" i="5"/>
  <c r="J466" i="3"/>
  <c r="BK297" i="3"/>
  <c r="BK191" i="5"/>
  <c r="BK423" i="3"/>
  <c r="BK237" i="3"/>
  <c r="J200" i="5"/>
  <c r="BK127" i="5"/>
  <c r="BK245" i="3"/>
  <c r="J108" i="5"/>
  <c r="BK194" i="3"/>
  <c r="BK371" i="3"/>
  <c r="BK85" i="2"/>
  <c r="BK156" i="3"/>
  <c r="BK412" i="3"/>
  <c r="J237" i="3"/>
  <c r="J379" i="3"/>
  <c r="BK83" i="2" l="1"/>
  <c r="BK82" i="2"/>
  <c r="BK81" i="2"/>
  <c r="J81" i="2"/>
  <c r="BK193" i="3"/>
  <c r="J193" i="3" s="1"/>
  <c r="J62" i="3" s="1"/>
  <c r="R303" i="3"/>
  <c r="T193" i="3"/>
  <c r="R370" i="3"/>
  <c r="T472" i="3"/>
  <c r="T83" i="2"/>
  <c r="T82" i="2" s="1"/>
  <c r="T81" i="2" s="1"/>
  <c r="BK244" i="3"/>
  <c r="J244" i="3" s="1"/>
  <c r="J63" i="3" s="1"/>
  <c r="P370" i="3"/>
  <c r="BK498" i="3"/>
  <c r="J498" i="3"/>
  <c r="J72" i="3" s="1"/>
  <c r="T83" i="4"/>
  <c r="T82" i="4"/>
  <c r="T81" i="4"/>
  <c r="P244" i="3"/>
  <c r="T415" i="3"/>
  <c r="R472" i="3"/>
  <c r="R83" i="4"/>
  <c r="R82" i="4"/>
  <c r="R81" i="4" s="1"/>
  <c r="P193" i="3"/>
  <c r="BK370" i="3"/>
  <c r="J370" i="3" s="1"/>
  <c r="J65" i="3" s="1"/>
  <c r="R193" i="3"/>
  <c r="T370" i="3"/>
  <c r="P472" i="3"/>
  <c r="R83" i="2"/>
  <c r="R82" i="2"/>
  <c r="R81" i="2" s="1"/>
  <c r="R94" i="3"/>
  <c r="BK303" i="3"/>
  <c r="J303" i="3" s="1"/>
  <c r="J64" i="3" s="1"/>
  <c r="R415" i="3"/>
  <c r="P445" i="3"/>
  <c r="T498" i="3"/>
  <c r="T497" i="3"/>
  <c r="R165" i="5"/>
  <c r="BK214" i="5"/>
  <c r="BK213" i="5"/>
  <c r="J213" i="5" s="1"/>
  <c r="J65" i="5" s="1"/>
  <c r="BK94" i="3"/>
  <c r="J94" i="3" s="1"/>
  <c r="J61" i="3" s="1"/>
  <c r="R244" i="3"/>
  <c r="BK415" i="3"/>
  <c r="J415" i="3"/>
  <c r="J66" i="3"/>
  <c r="R445" i="3"/>
  <c r="P88" i="5"/>
  <c r="BK165" i="5"/>
  <c r="J165" i="5" s="1"/>
  <c r="J63" i="5" s="1"/>
  <c r="P214" i="5"/>
  <c r="P213" i="5" s="1"/>
  <c r="P83" i="2"/>
  <c r="P82" i="2" s="1"/>
  <c r="P81" i="2" s="1"/>
  <c r="AU55" i="1" s="1"/>
  <c r="P94" i="3"/>
  <c r="T303" i="3"/>
  <c r="BK445" i="3"/>
  <c r="J445" i="3"/>
  <c r="J68" i="3" s="1"/>
  <c r="P498" i="3"/>
  <c r="P497" i="3"/>
  <c r="BK88" i="5"/>
  <c r="J88" i="5"/>
  <c r="J61" i="5" s="1"/>
  <c r="T165" i="5"/>
  <c r="T214" i="5"/>
  <c r="T213" i="5"/>
  <c r="T94" i="3"/>
  <c r="T93" i="3" s="1"/>
  <c r="T92" i="3" s="1"/>
  <c r="T244" i="3"/>
  <c r="P415" i="3"/>
  <c r="T445" i="3"/>
  <c r="R498" i="3"/>
  <c r="R497" i="3"/>
  <c r="P83" i="4"/>
  <c r="P82" i="4"/>
  <c r="P81" i="4"/>
  <c r="AU57" i="1"/>
  <c r="T88" i="5"/>
  <c r="T87" i="5" s="1"/>
  <c r="T86" i="5" s="1"/>
  <c r="P165" i="5"/>
  <c r="R214" i="5"/>
  <c r="R213" i="5"/>
  <c r="P303" i="3"/>
  <c r="BK472" i="3"/>
  <c r="J472" i="3" s="1"/>
  <c r="J69" i="3" s="1"/>
  <c r="BK83" i="4"/>
  <c r="BK82" i="4"/>
  <c r="BK81" i="4" s="1"/>
  <c r="J81" i="4" s="1"/>
  <c r="J30" i="4" s="1"/>
  <c r="AG57" i="1" s="1"/>
  <c r="R88" i="5"/>
  <c r="R87" i="5" s="1"/>
  <c r="R86" i="5" s="1"/>
  <c r="BK87" i="7"/>
  <c r="J87" i="7" s="1"/>
  <c r="J61" i="7" s="1"/>
  <c r="P87" i="7"/>
  <c r="R87" i="7"/>
  <c r="T87" i="7"/>
  <c r="BK93" i="7"/>
  <c r="J93" i="7" s="1"/>
  <c r="J62" i="7" s="1"/>
  <c r="P93" i="7"/>
  <c r="R93" i="7"/>
  <c r="T93" i="7"/>
  <c r="F55" i="2"/>
  <c r="E48" i="3"/>
  <c r="BE116" i="3"/>
  <c r="BE198" i="3"/>
  <c r="BE241" i="3"/>
  <c r="BE260" i="3"/>
  <c r="BE358" i="3"/>
  <c r="BE402" i="3"/>
  <c r="BE412" i="3"/>
  <c r="BE432" i="3"/>
  <c r="BE440" i="3"/>
  <c r="BE499" i="3"/>
  <c r="BE135" i="5"/>
  <c r="E71" i="2"/>
  <c r="BE84" i="2"/>
  <c r="BE89" i="2"/>
  <c r="F55" i="3"/>
  <c r="J86" i="3"/>
  <c r="J89" i="3"/>
  <c r="BE124" i="3"/>
  <c r="BE194" i="3"/>
  <c r="BE202" i="3"/>
  <c r="BE253" i="3"/>
  <c r="BE278" i="3"/>
  <c r="BE286" i="3"/>
  <c r="BE300" i="3"/>
  <c r="BE352" i="3"/>
  <c r="BE392" i="3"/>
  <c r="BE423" i="3"/>
  <c r="BE457" i="3"/>
  <c r="BE471" i="3"/>
  <c r="BE179" i="5"/>
  <c r="J54" i="2"/>
  <c r="J75" i="2"/>
  <c r="BE86" i="2"/>
  <c r="BE225" i="3"/>
  <c r="BE332" i="3"/>
  <c r="BE384" i="3"/>
  <c r="BE394" i="3"/>
  <c r="BE450" i="3"/>
  <c r="BE462" i="3"/>
  <c r="BE484" i="3"/>
  <c r="BE495" i="3"/>
  <c r="BK439" i="3"/>
  <c r="J439" i="3" s="1"/>
  <c r="J67" i="3" s="1"/>
  <c r="E48" i="4"/>
  <c r="F54" i="4"/>
  <c r="J75" i="4"/>
  <c r="J55" i="5"/>
  <c r="J55" i="2"/>
  <c r="BE103" i="3"/>
  <c r="BE229" i="3"/>
  <c r="BE249" i="3"/>
  <c r="BE264" i="3"/>
  <c r="BE282" i="3"/>
  <c r="BE297" i="3"/>
  <c r="BE314" i="3"/>
  <c r="BE473" i="3"/>
  <c r="F55" i="4"/>
  <c r="J77" i="4"/>
  <c r="F55" i="5"/>
  <c r="BE233" i="3"/>
  <c r="BE275" i="3"/>
  <c r="BE318" i="3"/>
  <c r="BE86" i="4"/>
  <c r="BE87" i="4"/>
  <c r="J54" i="5"/>
  <c r="BE94" i="5"/>
  <c r="BE116" i="5"/>
  <c r="F77" i="6"/>
  <c r="F54" i="2"/>
  <c r="BE95" i="3"/>
  <c r="BE188" i="3"/>
  <c r="BE212" i="3"/>
  <c r="BE290" i="3"/>
  <c r="BE304" i="3"/>
  <c r="BE354" i="3"/>
  <c r="BE371" i="3"/>
  <c r="BE416" i="3"/>
  <c r="BE466" i="3"/>
  <c r="BE490" i="3"/>
  <c r="E48" i="5"/>
  <c r="BE211" i="5"/>
  <c r="BE219" i="5"/>
  <c r="BE177" i="3"/>
  <c r="BE221" i="3"/>
  <c r="BE245" i="3"/>
  <c r="BE268" i="3"/>
  <c r="BE453" i="3"/>
  <c r="BE513" i="3"/>
  <c r="J55" i="4"/>
  <c r="BE99" i="5"/>
  <c r="BE91" i="7"/>
  <c r="BE87" i="2"/>
  <c r="BE88" i="2"/>
  <c r="F54" i="3"/>
  <c r="BE145" i="3"/>
  <c r="BE181" i="3"/>
  <c r="BE207" i="3"/>
  <c r="BE323" i="3"/>
  <c r="BE507" i="3"/>
  <c r="F54" i="5"/>
  <c r="BE89" i="5"/>
  <c r="BE203" i="5"/>
  <c r="BE207" i="5"/>
  <c r="BK156" i="5"/>
  <c r="J156" i="5"/>
  <c r="J62" i="5"/>
  <c r="BE98" i="7"/>
  <c r="BE121" i="5"/>
  <c r="BE171" i="5"/>
  <c r="BE173" i="5"/>
  <c r="BE188" i="5"/>
  <c r="BE191" i="5"/>
  <c r="BE194" i="5"/>
  <c r="BE197" i="5"/>
  <c r="BE200" i="5"/>
  <c r="BE215" i="5"/>
  <c r="BE222" i="5"/>
  <c r="BK210" i="5"/>
  <c r="J210" i="5" s="1"/>
  <c r="J64" i="5" s="1"/>
  <c r="J52" i="6"/>
  <c r="J54" i="6"/>
  <c r="E71" i="6"/>
  <c r="F78" i="6"/>
  <c r="BK83" i="6"/>
  <c r="J83" i="6" s="1"/>
  <c r="J61" i="6" s="1"/>
  <c r="J52" i="7"/>
  <c r="J54" i="7"/>
  <c r="F55" i="7"/>
  <c r="E75" i="7"/>
  <c r="BE90" i="7"/>
  <c r="BE103" i="7"/>
  <c r="BE85" i="2"/>
  <c r="J88" i="3"/>
  <c r="BE108" i="3"/>
  <c r="BE138" i="3"/>
  <c r="BE217" i="3"/>
  <c r="BE327" i="3"/>
  <c r="BE379" i="3"/>
  <c r="BE404" i="3"/>
  <c r="BE503" i="3"/>
  <c r="BE510" i="3"/>
  <c r="BE517" i="3"/>
  <c r="J52" i="5"/>
  <c r="BE108" i="5"/>
  <c r="BE143" i="5"/>
  <c r="BE146" i="5"/>
  <c r="BE166" i="5"/>
  <c r="BE174" i="5"/>
  <c r="BE175" i="5"/>
  <c r="BE182" i="5"/>
  <c r="BE184" i="5"/>
  <c r="BE156" i="3"/>
  <c r="BE271" i="3"/>
  <c r="BE293" i="3"/>
  <c r="BE309" i="3"/>
  <c r="BE342" i="3"/>
  <c r="BE366" i="3"/>
  <c r="BE446" i="3"/>
  <c r="BE480" i="3"/>
  <c r="BE131" i="5"/>
  <c r="BE153" i="5"/>
  <c r="BE157" i="5"/>
  <c r="J55" i="6"/>
  <c r="BE84" i="6"/>
  <c r="F33" i="6" s="1"/>
  <c r="AZ59" i="1" s="1"/>
  <c r="J82" i="7"/>
  <c r="BE89" i="7"/>
  <c r="BE95" i="7"/>
  <c r="BE132" i="3"/>
  <c r="BE151" i="3"/>
  <c r="BE237" i="3"/>
  <c r="BE257" i="3"/>
  <c r="BE347" i="3"/>
  <c r="BK494" i="3"/>
  <c r="J494" i="3" s="1"/>
  <c r="J70" i="3" s="1"/>
  <c r="BE84" i="4"/>
  <c r="BE85" i="4"/>
  <c r="BE107" i="5"/>
  <c r="BE112" i="5"/>
  <c r="BE127" i="5"/>
  <c r="F54" i="7"/>
  <c r="BE88" i="7"/>
  <c r="BE92" i="7"/>
  <c r="BE94" i="7"/>
  <c r="BE96" i="7"/>
  <c r="BE97" i="7"/>
  <c r="BE99" i="7"/>
  <c r="BE101" i="7"/>
  <c r="BE105" i="7"/>
  <c r="BK100" i="7"/>
  <c r="J100" i="7" s="1"/>
  <c r="J63" i="7" s="1"/>
  <c r="BK102" i="7"/>
  <c r="J102" i="7"/>
  <c r="J64" i="7" s="1"/>
  <c r="BK104" i="7"/>
  <c r="J104" i="7"/>
  <c r="J65" i="7" s="1"/>
  <c r="J34" i="5"/>
  <c r="AW58" i="1"/>
  <c r="F35" i="2"/>
  <c r="BB55" i="1"/>
  <c r="F36" i="4"/>
  <c r="BC57" i="1"/>
  <c r="J34" i="3"/>
  <c r="AW56" i="1" s="1"/>
  <c r="J34" i="2"/>
  <c r="AW55" i="1"/>
  <c r="J34" i="4"/>
  <c r="AW57" i="1"/>
  <c r="J34" i="6"/>
  <c r="AW59" i="1"/>
  <c r="F34" i="3"/>
  <c r="BA56" i="1"/>
  <c r="F35" i="4"/>
  <c r="BB57" i="1" s="1"/>
  <c r="F34" i="4"/>
  <c r="BA57" i="1" s="1"/>
  <c r="F37" i="5"/>
  <c r="BD58" i="1"/>
  <c r="F37" i="3"/>
  <c r="BD56" i="1" s="1"/>
  <c r="J30" i="2"/>
  <c r="AG55" i="1"/>
  <c r="F35" i="3"/>
  <c r="BB56" i="1"/>
  <c r="F36" i="3"/>
  <c r="BC56" i="1" s="1"/>
  <c r="F34" i="7"/>
  <c r="BA60" i="1" s="1"/>
  <c r="F35" i="7"/>
  <c r="BB60" i="1"/>
  <c r="F36" i="7"/>
  <c r="BC60" i="1" s="1"/>
  <c r="F37" i="2"/>
  <c r="BD55" i="1"/>
  <c r="J34" i="7"/>
  <c r="AW60" i="1"/>
  <c r="F35" i="5"/>
  <c r="BB58" i="1" s="1"/>
  <c r="F36" i="2"/>
  <c r="BC55" i="1" s="1"/>
  <c r="F37" i="4"/>
  <c r="BD57" i="1"/>
  <c r="F34" i="5"/>
  <c r="BA58" i="1" s="1"/>
  <c r="F37" i="7"/>
  <c r="BD60" i="1"/>
  <c r="F36" i="5"/>
  <c r="BC58" i="1"/>
  <c r="F34" i="2"/>
  <c r="BA55" i="1" s="1"/>
  <c r="P87" i="5" l="1"/>
  <c r="P86" i="5"/>
  <c r="AU58" i="1"/>
  <c r="P93" i="3"/>
  <c r="P92" i="3" s="1"/>
  <c r="AU56" i="1" s="1"/>
  <c r="T86" i="7"/>
  <c r="T85" i="7"/>
  <c r="P86" i="7"/>
  <c r="P85" i="7"/>
  <c r="AU60" i="1" s="1"/>
  <c r="R86" i="7"/>
  <c r="R85" i="7" s="1"/>
  <c r="R93" i="3"/>
  <c r="R92" i="3" s="1"/>
  <c r="J59" i="2"/>
  <c r="J82" i="2"/>
  <c r="J60" i="2" s="1"/>
  <c r="J83" i="2"/>
  <c r="J61" i="2"/>
  <c r="BK497" i="3"/>
  <c r="J497" i="3"/>
  <c r="J71" i="3" s="1"/>
  <c r="BK93" i="3"/>
  <c r="J93" i="3" s="1"/>
  <c r="J60" i="3" s="1"/>
  <c r="J59" i="4"/>
  <c r="J82" i="4"/>
  <c r="J60" i="4"/>
  <c r="BK87" i="5"/>
  <c r="J87" i="5"/>
  <c r="J60" i="5"/>
  <c r="J214" i="5"/>
  <c r="J66" i="5"/>
  <c r="J83" i="4"/>
  <c r="J61" i="4"/>
  <c r="BK82" i="6"/>
  <c r="J82" i="6"/>
  <c r="J60" i="6" s="1"/>
  <c r="BK86" i="7"/>
  <c r="J86" i="7"/>
  <c r="J60" i="7" s="1"/>
  <c r="BA54" i="1"/>
  <c r="AW54" i="1"/>
  <c r="AK30" i="1" s="1"/>
  <c r="BB54" i="1"/>
  <c r="AX54" i="1" s="1"/>
  <c r="F33" i="7"/>
  <c r="AZ60" i="1" s="1"/>
  <c r="J33" i="3"/>
  <c r="AV56" i="1" s="1"/>
  <c r="AT56" i="1" s="1"/>
  <c r="J33" i="6"/>
  <c r="AV59" i="1" s="1"/>
  <c r="AT59" i="1" s="1"/>
  <c r="BC54" i="1"/>
  <c r="AY54" i="1" s="1"/>
  <c r="J33" i="2"/>
  <c r="AV55" i="1" s="1"/>
  <c r="AT55" i="1" s="1"/>
  <c r="J33" i="7"/>
  <c r="AV60" i="1"/>
  <c r="AT60" i="1"/>
  <c r="F33" i="5"/>
  <c r="AZ58" i="1" s="1"/>
  <c r="F33" i="2"/>
  <c r="AZ55" i="1"/>
  <c r="F33" i="3"/>
  <c r="AZ56" i="1" s="1"/>
  <c r="F33" i="4"/>
  <c r="AZ57" i="1" s="1"/>
  <c r="J33" i="5"/>
  <c r="AV58" i="1" s="1"/>
  <c r="AT58" i="1" s="1"/>
  <c r="J33" i="4"/>
  <c r="AV57" i="1"/>
  <c r="AT57" i="1" s="1"/>
  <c r="BD54" i="1"/>
  <c r="W33" i="1"/>
  <c r="J39" i="2" l="1"/>
  <c r="J39" i="4"/>
  <c r="BK92" i="3"/>
  <c r="J92" i="3" s="1"/>
  <c r="J59" i="3" s="1"/>
  <c r="BK86" i="5"/>
  <c r="J86" i="5"/>
  <c r="BK81" i="6"/>
  <c r="J81" i="6" s="1"/>
  <c r="J30" i="6" s="1"/>
  <c r="AG59" i="1" s="1"/>
  <c r="AN59" i="1" s="1"/>
  <c r="BK85" i="7"/>
  <c r="J85" i="7"/>
  <c r="J59" i="7"/>
  <c r="AN55" i="1"/>
  <c r="AN57" i="1"/>
  <c r="AZ54" i="1"/>
  <c r="W29" i="1" s="1"/>
  <c r="W31" i="1"/>
  <c r="W30" i="1"/>
  <c r="W32" i="1"/>
  <c r="J30" i="5"/>
  <c r="AG58" i="1" s="1"/>
  <c r="AN58" i="1" s="1"/>
  <c r="AU54" i="1"/>
  <c r="J39" i="5" l="1"/>
  <c r="J59" i="5"/>
  <c r="J39" i="6"/>
  <c r="J59" i="6"/>
  <c r="J30" i="3"/>
  <c r="AG56" i="1" s="1"/>
  <c r="AN56" i="1" s="1"/>
  <c r="AV54" i="1"/>
  <c r="AK29" i="1" s="1"/>
  <c r="J30" i="7"/>
  <c r="AG60" i="1" s="1"/>
  <c r="AN60" i="1" s="1"/>
  <c r="J39" i="7" l="1"/>
  <c r="J39" i="3"/>
  <c r="AT54" i="1"/>
  <c r="AG54" i="1"/>
  <c r="AK26" i="1" s="1"/>
  <c r="AK35" i="1" s="1"/>
  <c r="AN54" i="1" l="1"/>
</calcChain>
</file>

<file path=xl/sharedStrings.xml><?xml version="1.0" encoding="utf-8"?>
<sst xmlns="http://schemas.openxmlformats.org/spreadsheetml/2006/main" count="7147" uniqueCount="1012">
  <si>
    <t>Export Komplet</t>
  </si>
  <si>
    <t>VZ</t>
  </si>
  <si>
    <t>2.0</t>
  </si>
  <si>
    <t>ZAMOK</t>
  </si>
  <si>
    <t>False</t>
  </si>
  <si>
    <t>{4a99aa7c-10a4-4786-946c-39fc8b075c05}</t>
  </si>
  <si>
    <t>0,01</t>
  </si>
  <si>
    <t>21</t>
  </si>
  <si>
    <t>15</t>
  </si>
  <si>
    <t>REKAPITULACE STAVBY</t>
  </si>
  <si>
    <t>v ---  níže se nacházejí doplnkové a pomocné údaje k sestavám  --- v</t>
  </si>
  <si>
    <t>Návod na vyplnění</t>
  </si>
  <si>
    <t>0,001</t>
  </si>
  <si>
    <t>Kód:</t>
  </si>
  <si>
    <t>4462-19-4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</si>
  <si>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</si>
  <si>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</si>
  <si>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Automatické parkovací zařízení pro kola v Berouně</t>
  </si>
  <si>
    <t>KSO:</t>
  </si>
  <si>
    <t/>
  </si>
  <si>
    <t>CC-CZ:</t>
  </si>
  <si>
    <t>Místo:</t>
  </si>
  <si>
    <t xml:space="preserve"> </t>
  </si>
  <si>
    <t>Datum:</t>
  </si>
  <si>
    <t>5. 2. 2020</t>
  </si>
  <si>
    <t>Zadavatel:</t>
  </si>
  <si>
    <t>IČ:</t>
  </si>
  <si>
    <t>00233129</t>
  </si>
  <si>
    <t>Město Beroun, Husovo nám. 68, 266 01 Beroun</t>
  </si>
  <si>
    <t>DIČ:</t>
  </si>
  <si>
    <t>CZ00233129</t>
  </si>
  <si>
    <t>Uchazeč:</t>
  </si>
  <si>
    <t>Vyplň údaj</t>
  </si>
  <si>
    <t>Projektant:</t>
  </si>
  <si>
    <t>15030709</t>
  </si>
  <si>
    <t>OPTIMA, s.r.o., Žižkova 738/IV, 566 01 Vys. Mýto</t>
  </si>
  <si>
    <t>CZ15030709</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</si>
  <si>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</si>
  <si>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</si>
  <si>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</si>
  <si>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</si>
  <si>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</si>
  <si>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</si>
  <si>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</si>
  <si>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</si>
  <si>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</si>
  <si>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</si>
  <si>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</si>
  <si>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</si>
  <si>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</si>
  <si>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</si>
  <si>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</si>
  <si>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</si>
  <si>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</si>
  <si>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</si>
  <si>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</si>
  <si>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</si>
  <si>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</si>
  <si>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</si>
  <si>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</si>
  <si>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</si>
  <si>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</si>
  <si>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</si>
  <si>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</si>
  <si>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</si>
  <si>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</si>
  <si>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</si>
  <si>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</si>
  <si>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</si>
  <si>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</si>
  <si>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</si>
  <si>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</si>
  <si>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</si>
  <si>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</si>
  <si>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</si>
  <si>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</si>
  <si>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</si>
  <si>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</si>
  <si>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</si>
  <si>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</si>
  <si>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01</t>
  </si>
  <si>
    <t>Automatická kolárna - provozní soubor technologie</t>
  </si>
  <si>
    <t>STA</t>
  </si>
  <si>
    <t>1</t>
  </si>
  <si>
    <t>{74eb6b50-0179-4263-a5ef-a159df44be39}</t>
  </si>
  <si>
    <t>2</t>
  </si>
  <si>
    <t>SO 01.a</t>
  </si>
  <si>
    <t>Automatická kolárna - spodní stavba</t>
  </si>
  <si>
    <t>{3d7efdb7-709a-449c-94ad-70da0ca042be}</t>
  </si>
  <si>
    <t>SO 01.b</t>
  </si>
  <si>
    <t>Elektroinstalace a přípojka NN</t>
  </si>
  <si>
    <t>{312622fa-6566-4eab-a937-6d20c5307f42}</t>
  </si>
  <si>
    <t>SO 01.c</t>
  </si>
  <si>
    <t>Kanalizace</t>
  </si>
  <si>
    <t>{1b501aaa-472b-4f95-9657-679e6a1ff605}</t>
  </si>
  <si>
    <t>SO 01.d</t>
  </si>
  <si>
    <t>Slaboproud pro bezdrátové připojení internetu</t>
  </si>
  <si>
    <t>{edc9bd14-7c89-4fa0-a1ab-749ebbc7f032}</t>
  </si>
  <si>
    <t>VON</t>
  </si>
  <si>
    <t>Vedlejší a ostatní náklady</t>
  </si>
  <si>
    <t>{67ae8da2-3854-4106-9158-e2c4310641ae}</t>
  </si>
  <si>
    <t>KRYCÍ LIST SOUPISU PRACÍ</t>
  </si>
  <si>
    <t>Objekt:</t>
  </si>
  <si>
    <t>PS 01 - Automatická kolárna - provozní soubor technologie</t>
  </si>
  <si>
    <t>REKAPITULACE ČLENĚNÍ SOUPISU PRACÍ</t>
  </si>
  <si>
    <t>Kód dílu - Popis</t>
  </si>
  <si>
    <t>Cena celkem [CZK]</t>
  </si>
  <si>
    <t>-1</t>
  </si>
  <si>
    <t>PS - Provozní soubor</t>
  </si>
  <si>
    <t xml:space="preserve">    PS-01 - Dodávka a montáž technologie automatické kolárny</t>
  </si>
  <si>
    <t>SOUPIS PRACÍ</t>
  </si>
  <si>
    <t>PČ</t>
  </si>
  <si>
    <t>MJ</t>
  </si>
  <si>
    <t>Množství</t>
  </si>
  <si>
    <t>J.cena [CZK]</t>
  </si>
  <si>
    <t>Cenová soustava</t>
  </si>
  <si>
    <t>J. Nh [h]</t>
  </si>
  <si>
    <t>Nh celkem [h]</t>
  </si>
  <si>
    <t>J. hmotnost [t]</t>
  </si>
  <si>
    <t>Hmotnost celkem [t]</t>
  </si>
  <si>
    <t>J. suť [t]</t>
  </si>
  <si>
    <t>Suť Celkem [t]</t>
  </si>
  <si>
    <t>Náklady soupisu celkem</t>
  </si>
  <si>
    <t>PS</t>
  </si>
  <si>
    <t>Provozní soubor</t>
  </si>
  <si>
    <t>ROZPOCET</t>
  </si>
  <si>
    <t>PS-01</t>
  </si>
  <si>
    <t>Dodávka a montáž technologie automatické kolárny</t>
  </si>
  <si>
    <t>K</t>
  </si>
  <si>
    <t>PS01-15.05</t>
  </si>
  <si>
    <t>Kompletní montáž parkovací věže</t>
  </si>
  <si>
    <t>kus</t>
  </si>
  <si>
    <t>R - položka</t>
  </si>
  <si>
    <t>4</t>
  </si>
  <si>
    <t>M</t>
  </si>
  <si>
    <t>PS01-15.06</t>
  </si>
  <si>
    <t>Dodávka parkovací věže vč. grafické úpravy</t>
  </si>
  <si>
    <t>8</t>
  </si>
  <si>
    <t>3</t>
  </si>
  <si>
    <t>PS01-20.07</t>
  </si>
  <si>
    <t>Inkarta</t>
  </si>
  <si>
    <t>6</t>
  </si>
  <si>
    <t>PS01-20.09</t>
  </si>
  <si>
    <t>Osvětlení věže (dekorativní)</t>
  </si>
  <si>
    <t>5</t>
  </si>
  <si>
    <t>PS01-20.13</t>
  </si>
  <si>
    <t>Montážní stojan na opravu kol v terénu s pumpou PCD</t>
  </si>
  <si>
    <t>10</t>
  </si>
  <si>
    <t>PS01-20.15</t>
  </si>
  <si>
    <t>Zařízení staveniště pro montáž technologie</t>
  </si>
  <si>
    <t>kpl</t>
  </si>
  <si>
    <t>12</t>
  </si>
  <si>
    <t>SO 01.a - Automatická kolárna - spodní stavba</t>
  </si>
  <si>
    <t>HSV - Práce a dodávky HSV</t>
  </si>
  <si>
    <t xml:space="preserve">    1 - Zemní práce</t>
  </si>
  <si>
    <t xml:space="preserve">    11 - Zemní práce - přípravné a přidružené práce</t>
  </si>
  <si>
    <t xml:space="preserve">    18.1 - Terénní úpravy a výsadba zeleně</t>
  </si>
  <si>
    <t xml:space="preserve">    2 - Zakládání</t>
  </si>
  <si>
    <t xml:space="preserve">    3 - Svislé a kompletní konstrukce</t>
  </si>
  <si>
    <t xml:space="preserve">    5 - Komunikace</t>
  </si>
  <si>
    <t xml:space="preserve">    6 - Úpravy povrchu</t>
  </si>
  <si>
    <t xml:space="preserve">    9 - Ostatní konstrukce a práce</t>
  </si>
  <si>
    <t xml:space="preserve">    997 - Přesun sutě</t>
  </si>
  <si>
    <t xml:space="preserve">    998 - Přesun hmot</t>
  </si>
  <si>
    <t>PSV - Práce a dodávky PSV</t>
  </si>
  <si>
    <t xml:space="preserve">    783 - Dokončovací práce - nátěry</t>
  </si>
  <si>
    <t>HSV</t>
  </si>
  <si>
    <t>Práce a dodávky HSV</t>
  </si>
  <si>
    <t>Zemní práce</t>
  </si>
  <si>
    <t>122201101</t>
  </si>
  <si>
    <t>Odkopávky a prokopávky nezapažené s přehozením výkopku na vzdálenost do 3 m nebo s naložením na dopravní prostředek v hornině tř. 3 do 100 m3</t>
  </si>
  <si>
    <t>m3</t>
  </si>
  <si>
    <t>CS ÚRS 2019 01</t>
  </si>
  <si>
    <t>PSC</t>
  </si>
  <si>
    <t xml:space="preserve">Poznámka k souboru cen:_x000D_
Poznámka k souboru cen: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</si>
  <si>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</si>
  <si>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 xml:space="preserve">Stávající travnatá část a ornice v místě stavby a terénních úprav - celá plocha </t>
  </si>
  <si>
    <t>192,2*0,2</t>
  </si>
  <si>
    <t xml:space="preserve">Prohloubení v místě nové dlažby mimo výkop jámy </t>
  </si>
  <si>
    <t>(18,95+1,5)*0,2</t>
  </si>
  <si>
    <t>-------------------------------</t>
  </si>
  <si>
    <t>Součet</t>
  </si>
  <si>
    <t>122201109</t>
  </si>
  <si>
    <t>Odkopávky a prokopávky nezapažené s přehozením výkopku na vzdálenost do 3 m nebo s naložením na dopravní prostředek v hornině tř. 3 Příplatek k cenám za lepivost horniny tř. 3</t>
  </si>
  <si>
    <t>131201101</t>
  </si>
  <si>
    <t>Hloubení nezapažených jam a zářezů s urovnáním dna do předepsaného profilu a spádu v hornině tř. 3 do 100 m3</t>
  </si>
  <si>
    <t xml:space="preserve">Poznámka k souboru cen:_x000D_
Poznámka k souboru cen: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</si>
  <si>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výkop pro betonovou kci věže</t>
  </si>
  <si>
    <t>(5,2*5,2)*Pi*1,05</t>
  </si>
  <si>
    <t>prohloubení podkl. betonu pod obvodovou stěnou</t>
  </si>
  <si>
    <t>((4,8*4,8*Pi)-(3,0*3,0*Pi))*0,37</t>
  </si>
  <si>
    <t>---------------------------------------</t>
  </si>
  <si>
    <t>131201109</t>
  </si>
  <si>
    <t>Hloubení nezapažených jam a zářezů s urovnáním dna do předepsaného profilu a spádu Příplatek k cenám za lepivost horniny tř. 3</t>
  </si>
  <si>
    <t>161101101</t>
  </si>
  <si>
    <t>Svislé přemístění výkopku bez naložení do dopravní nádoby avšak s vyprázdněním dopravní nádoby na hromadu nebo do dopravního prostředku z horniny tř. 1 až 4, při hloubce výkopu přes 1 do 2,5 m</t>
  </si>
  <si>
    <t xml:space="preserve">Poznámka k souboru cen:_x000D_
Poznámka k souboru cen: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</si>
  <si>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162201102</t>
  </si>
  <si>
    <t>Vodorovné přemístění výkopku nebo sypaniny po suchu na obvyklém dopravním prostředku, bez naložení výkopku, avšak se složením bez rozhrnutí z horniny tř. 1 až 4 na vzdálenost přes 20 do 50 m</t>
  </si>
  <si>
    <t xml:space="preserve">Poznámka k souboru cen:_x000D_
Poznámka k souboru cen: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</si>
  <si>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"pro terénní úpravy v travnaté ploše (na meziskládku a zpět)" (105,5*0,2)*2</t>
  </si>
  <si>
    <t>"materiál na zpětný zásyp kolem věže - viz pol. 174101101" 32,871</t>
  </si>
  <si>
    <t>-----------------------------------------------</t>
  </si>
  <si>
    <t>7</t>
  </si>
  <si>
    <t>162701105</t>
  </si>
  <si>
    <t>Vodorovné přemístění výkopku nebo sypaniny po suchu na obvyklém dopravním prostředku, bez naložení výkopku, avšak se složením bez rozhrnutí z horniny tř. 1 až 4 na vzdálenost přes 9 000 do 10 000 m</t>
  </si>
  <si>
    <t>14</t>
  </si>
  <si>
    <t>přebývající zemina</t>
  </si>
  <si>
    <t>"celkem výkopy" 42,53+105,516</t>
  </si>
  <si>
    <t>"odpočet ponechané zeminy na ter. úpravy" -105,5*0,2</t>
  </si>
  <si>
    <t>---------------------------------------------</t>
  </si>
  <si>
    <t>167101102</t>
  </si>
  <si>
    <t>Nakládání, skládání a překládání neulehlého výkopku nebo sypaniny nakládání, množství přes 100 m3, z hornin tř. 1 až 4</t>
  </si>
  <si>
    <t>16</t>
  </si>
  <si>
    <t xml:space="preserve">Poznámka k souboru cen:_x000D_
Poznámka k souboru cen: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</si>
  <si>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"zemina pro terénní úpravy v travnaté ploše" 105,5*0,2</t>
  </si>
  <si>
    <t>"zpětné obsypy  - dle pol. č. 174101101" 32,871</t>
  </si>
  <si>
    <t>---------------------------------</t>
  </si>
  <si>
    <t>9</t>
  </si>
  <si>
    <t>171201211</t>
  </si>
  <si>
    <t>Poplatek za uložení stavebního odpadu na skládce (skládkovné) zeminy a kameniva zatříděného do Katalogu odpadů pod kódem 170 504</t>
  </si>
  <si>
    <t>t</t>
  </si>
  <si>
    <t>18</t>
  </si>
  <si>
    <t xml:space="preserve">Poznámka k souboru cen:_x000D_
Poznámka k souboru cen: 1. Ceny uvedené v souboru cen lze po dohodě upravit podle místních podmínek. </t>
  </si>
  <si>
    <t>viz pol. 162701105</t>
  </si>
  <si>
    <t>126,946*1,9</t>
  </si>
  <si>
    <t>174101101</t>
  </si>
  <si>
    <t>Zásyp sypaninou z jakékoliv horniny s uložením výkopku ve vrstvách se zhutněním jam, šachet, rýh nebo kolem objektů v těchto vykopávkách</t>
  </si>
  <si>
    <t>20</t>
  </si>
  <si>
    <t xml:space="preserve">Poznámka k souboru cen:_x000D_
Poznámka k souboru cen: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</si>
  <si>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Obsyp stěn </t>
  </si>
  <si>
    <t>Celý objem výkopu jámy od pláně pod ornici nebo chodník</t>
  </si>
  <si>
    <t>Mezisoučet - celkový objem výkopu</t>
  </si>
  <si>
    <t xml:space="preserve">odpočet objemu podklad. betonu - dle pol. č. 273313511; </t>
  </si>
  <si>
    <t>-23,818</t>
  </si>
  <si>
    <t>odpočet objemu polštáře - dle pol. 213311142</t>
  </si>
  <si>
    <t>-2,734</t>
  </si>
  <si>
    <t xml:space="preserve">odpočet objemu desky a věže - dle v. č. D.1.2.3; </t>
  </si>
  <si>
    <t>"deska" -(10*(2,255*4,21/2)+(4,35*3,77/2)+(4,35*0,44))*0,5</t>
  </si>
  <si>
    <t>"věž" -(12*(2,148*4,01/2)+2*(1,975*0,38/2))*0,33</t>
  </si>
  <si>
    <t>------------------------------------------</t>
  </si>
  <si>
    <t>Mezisoučet odpočet vytlačeného objemu všech konstrukcí</t>
  </si>
  <si>
    <t>-----------------------------------------</t>
  </si>
  <si>
    <t>11</t>
  </si>
  <si>
    <t>58344197</t>
  </si>
  <si>
    <t>štěrkodrť frakce 0/63</t>
  </si>
  <si>
    <t>22</t>
  </si>
  <si>
    <t>obsyp stěn - celý objem jámy po ornici nebo komunikaci - hutnitelný materiál pro pojezd montážní plošiny</t>
  </si>
  <si>
    <t>32,871*1,85*1,05</t>
  </si>
  <si>
    <t>181951102</t>
  </si>
  <si>
    <t>Úprava pláně vyrovnáním výškových rozdílů v hornině tř. 1 až 4 se zhutněním</t>
  </si>
  <si>
    <t>m2</t>
  </si>
  <si>
    <t>24</t>
  </si>
  <si>
    <t xml:space="preserve">Poznámka k souboru cen:_x000D_
Poznámka k souboru cen: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</si>
  <si>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"pod základovou desku věže" (4,62*4,62)*Pi</t>
  </si>
  <si>
    <t>"pod novou zámkovou dlažbu" 54,63</t>
  </si>
  <si>
    <t>"přeložka stávající zámkové dlažby" 82,54</t>
  </si>
  <si>
    <t>13</t>
  </si>
  <si>
    <t>181999101.R</t>
  </si>
  <si>
    <t>Zkouška zhutnění pod desku</t>
  </si>
  <si>
    <t>26</t>
  </si>
  <si>
    <t>"pod desku" 1</t>
  </si>
  <si>
    <t>"pod chodníky" 1</t>
  </si>
  <si>
    <t>------------------------------</t>
  </si>
  <si>
    <t>Zemní práce - přípravné a přidružené práce</t>
  </si>
  <si>
    <t>112151011</t>
  </si>
  <si>
    <t>Pokácení stromu volné v celku s odřezáním kmene a s odvětvením průměru kmene přes 100 do 200 mm</t>
  </si>
  <si>
    <t>28</t>
  </si>
  <si>
    <t xml:space="preserve">Poznámka k souboru cen:_x000D_
Poznámka k souboru cen: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 5. Stromy o průměru kmene na řezné ploše větší než 1500 mm se oceňují individuálně. 6. Práce jsou prováděné technikou volného kácení. </t>
  </si>
  <si>
    <t>"stávající stromy v místě stavby" 4</t>
  </si>
  <si>
    <t>112201111</t>
  </si>
  <si>
    <t>Odstranění pařezu v rovině nebo na svahu do 1:5 o průměru pařezu na řezné ploše do 200 mm</t>
  </si>
  <si>
    <t>30</t>
  </si>
  <si>
    <t xml:space="preserve">Poznámka k souboru cen:_x000D_
Poznámka k souboru cen: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</si>
  <si>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113106123</t>
  </si>
  <si>
    <t>Rozebrání dlažeb komunikací pro pěší s přemístěním hmot na skládku na vzdálenost do 3 m nebo s naložením na dopravní prostředek s ložem z kameniva nebo živice a s jakoukoliv výplní spár ručně ze zámkové dlažby</t>
  </si>
  <si>
    <t>32</t>
  </si>
  <si>
    <t xml:space="preserve">Poznámka k souboru cen:_x000D_
Poznámka k souboru cen: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</si>
  <si>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 xml:space="preserve">Chodník ze zám. dlažby (přeložení) podél stávající obruby, výměny stožárů VO a v místě vjezdu na staveniště </t>
  </si>
  <si>
    <t>"celkem - měřeno CAD" 82,54</t>
  </si>
  <si>
    <t>17</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</si>
  <si>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</si>
  <si>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</si>
  <si>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34</t>
  </si>
  <si>
    <t xml:space="preserve">Poznámka k souboru cen:_x000D_
Poznámka k souboru cen: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</si>
  <si>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Výměna podél odstraněných stáv. obrub, výkopu kolem stožárů VO a části přejezdu na staveniště</t>
  </si>
  <si>
    <t>"celkem 50% z rozebrané plochy dlažby viz pol. 113106123" 82,54*0,5</t>
  </si>
  <si>
    <t>113204111</t>
  </si>
  <si>
    <t>Vytrhání obrub s vybouráním lože, s přemístěním hmot na skládku na vzdálenost do 3 m nebo s naložením na dopravní prostředek záhonových</t>
  </si>
  <si>
    <t>m</t>
  </si>
  <si>
    <t>36</t>
  </si>
  <si>
    <t xml:space="preserve">Poznámka k souboru cen:_x000D_
Poznámka k souboru cen: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</si>
  <si>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Stávající obrubníky v místě napojení nové dlažby</t>
  </si>
  <si>
    <t>"celkem" 28,92</t>
  </si>
  <si>
    <t>19</t>
  </si>
  <si>
    <t>162301401</t>
  </si>
  <si>
    <t>Vodorovné přemístění větví, kmenů nebo pařezů s naložením, složením a dopravou do 5000 m větví stromů listnatých, průměru kmene přes 100 do 300 mm</t>
  </si>
  <si>
    <t>38</t>
  </si>
  <si>
    <t xml:space="preserve">Poznámka k souboru cen:_x000D_
Poznámka k souboru cen: 1. Průměr kmene i pařezu se měří v místě řezu. 2. Měrná jednotka je 1 strom. </t>
  </si>
  <si>
    <t>162301411</t>
  </si>
  <si>
    <t>Vodorovné přemístění větví, kmenů nebo pařezů s naložením, složením a dopravou do 5000 m kmenů stromů listnatých, průměru přes 100 do 300 mm</t>
  </si>
  <si>
    <t>40</t>
  </si>
  <si>
    <t>162301421</t>
  </si>
  <si>
    <t>Vodorovné přemístění větví, kmenů nebo pařezů s naložením, složením a dopravou do 5000 m pařezů kmenů, průměru přes 100 do 300 mm</t>
  </si>
  <si>
    <t>42</t>
  </si>
  <si>
    <t>162301901</t>
  </si>
  <si>
    <t>Vodorovné přemístění větví, kmenů nebo pařezů s naložením, složením a dopravou Příplatek k cenám za každých dalších i započatých 5000 m přes 5000 m větví stromů listnatých, průměru kmene přes 100 do 300 mm</t>
  </si>
  <si>
    <t>44</t>
  </si>
  <si>
    <t>"stávající stromy v místě stavby" 4*2</t>
  </si>
  <si>
    <t>23</t>
  </si>
  <si>
    <t>162301911</t>
  </si>
  <si>
    <t>Vodorovné přemístění větví, kmenů nebo pařezů s naložením, složením a dopravou Příplatek k cenám za každých dalších i započatých 5000 m přes 5000 m kmenů stromů listnatých, o průměru přes 100 do 300 mm</t>
  </si>
  <si>
    <t>46</t>
  </si>
  <si>
    <t>162301921</t>
  </si>
  <si>
    <t>Vodorovné přemístění větví, kmenů nebo pařezů s naložením, složením a dopravou Příplatek k cenám za každých dalších i započatých 5000 m přes 5000 m pařezů kmenů, průměru přes 100 do 300 mm</t>
  </si>
  <si>
    <t>48</t>
  </si>
  <si>
    <t>25</t>
  </si>
  <si>
    <t>171201211.R</t>
  </si>
  <si>
    <t>Uložení zlikvidovaných stromů a keře na skládku vč. poplatku</t>
  </si>
  <si>
    <t>50</t>
  </si>
  <si>
    <t>18.1</t>
  </si>
  <si>
    <t>Terénní úpravy a výsadba zeleně</t>
  </si>
  <si>
    <t>181111111</t>
  </si>
  <si>
    <t>Plošná úprava terénu v zemině tř. 1 až 4 s urovnáním povrchu bez doplnění ornice souvislé plochy do 500 m2 při nerovnostech terénu přes 50 do 100 mm v rovině nebo na svahu do 1:5</t>
  </si>
  <si>
    <t>52</t>
  </si>
  <si>
    <t xml:space="preserve">Poznámka k souboru cen:_x000D_
Poznámka k souboru cen: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</si>
  <si>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"terénní úpravy v travnaté ploše" 105,5</t>
  </si>
  <si>
    <t>27</t>
  </si>
  <si>
    <t>181301103</t>
  </si>
  <si>
    <t>Rozprostření a urovnání ornice v rovině nebo ve svahu sklonu do 1:5 při souvislé ploše do 500 m2, tl. vrstvy přes 150 do 200 mm</t>
  </si>
  <si>
    <t>54</t>
  </si>
  <si>
    <t xml:space="preserve">Poznámka k souboru cen:_x000D_
Poznámka k souboru cen: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</si>
  <si>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"pro terénní úpravy v travnaté ploše" 105,5</t>
  </si>
  <si>
    <t>181411131</t>
  </si>
  <si>
    <t>Založení trávníku na půdě předem připravené plochy do 1000 m2 výsevem včetně utažení parkového v rovině nebo na svahu do 1:5</t>
  </si>
  <si>
    <t>56</t>
  </si>
  <si>
    <t xml:space="preserve">Poznámka k souboru cen:_x000D_
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</si>
  <si>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29</t>
  </si>
  <si>
    <t>00572420</t>
  </si>
  <si>
    <t>osivo směs travní parková okrasná</t>
  </si>
  <si>
    <t>kg</t>
  </si>
  <si>
    <t>58</t>
  </si>
  <si>
    <t>"terénní úpravy v travnaté ploše - 33 g / m2" (105,5*0,033)*1,05</t>
  </si>
  <si>
    <t>183101221</t>
  </si>
  <si>
    <t>Hloubení jamek pro vysazování rostlin v zemině tř.1 až 4 s výměnou půdy z 50% v rovině nebo na svahu do 1:5, objemu přes 0,40 do 1,00 m3</t>
  </si>
  <si>
    <t>60</t>
  </si>
  <si>
    <t xml:space="preserve">Poznámka k souboru cen:_x000D_
Poznámka k souboru cen: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</si>
  <si>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"náhradní výsadba 4 stromů" 4</t>
  </si>
  <si>
    <t>31</t>
  </si>
  <si>
    <t>184102116</t>
  </si>
  <si>
    <t>Výsadba dřeviny s balem do předem vyhloubené jamky se zalitím v rovině nebo na svahu do 1:5, při průměru balu přes 600 do 800 mm</t>
  </si>
  <si>
    <t>62</t>
  </si>
  <si>
    <t xml:space="preserve">Poznámka k souboru cen:_x000D_
Poznámka k souboru cen: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</si>
  <si>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02650399.R</t>
  </si>
  <si>
    <t>Javor mléč /Acer platanoides/ 20-50cm</t>
  </si>
  <si>
    <t>64</t>
  </si>
  <si>
    <t>"výsadba nových stromů" 4</t>
  </si>
  <si>
    <t>33</t>
  </si>
  <si>
    <t>184215133</t>
  </si>
  <si>
    <t>Ukotvení dřeviny kůly třemi kůly, délky přes 2 do 3 m</t>
  </si>
  <si>
    <t>66</t>
  </si>
  <si>
    <t xml:space="preserve">Poznámka k souboru cen:_x000D_
Poznámka k souboru cen: 1. V cenách jsou započteny i náklady na ochranu proti poškození kmene v místě vzepření. 2. V cenách nejsou započteny náklady na dodání kůlů, tyto se oceňují ve specifikaci. 3. Ceny jsou určeny pro ukotvení dřevin kůly o průměru do 100 mm. </t>
  </si>
  <si>
    <t>60591257</t>
  </si>
  <si>
    <t>kůl vyvazovací dřevěný impregnovaný D 8cm dl 3m</t>
  </si>
  <si>
    <t>68</t>
  </si>
  <si>
    <t>"náhradní výsadba 4 stromů" 4*3</t>
  </si>
  <si>
    <t>35</t>
  </si>
  <si>
    <t>184215412</t>
  </si>
  <si>
    <t>Zhotovení závlahové mísy u solitérních dřevin v rovině nebo na svahu do 1:5, o průměru mísy přes 0,5 do 1 m</t>
  </si>
  <si>
    <t>70</t>
  </si>
  <si>
    <t xml:space="preserve">Poznámka k souboru cen:_x000D_
Poznámka k souboru cen: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</si>
  <si>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184501121</t>
  </si>
  <si>
    <t>Zhotovení obalu kmene a spodních částí větví stromu z juty v jedné vrstvě v rovině nebo na svahu do 1:5</t>
  </si>
  <si>
    <t>72</t>
  </si>
  <si>
    <t xml:space="preserve">Poznámka k souboru cen:_x000D_
Poznámka k souboru cen: 1. V cenách jsou započteny náklady na 50 % překrytí jutou. </t>
  </si>
  <si>
    <t>37</t>
  </si>
  <si>
    <t>184911311</t>
  </si>
  <si>
    <t>Položení mulčovací textilie proti prorůstání plevelů kolem vysázených rostlin v rovině nebo na svahu do 1:5</t>
  </si>
  <si>
    <t>74</t>
  </si>
  <si>
    <t xml:space="preserve">Poznámka k souboru cen:_x000D_
Poznámka k souboru cen: 1. V cenách o sklonu svahu přes 1:1 jsou uvažovány podmínky pro svahy běžně schůdné; bez použití lezeckých technik. V případě použití lezeckých technik se tyto náklady oceňují individuálně. </t>
  </si>
  <si>
    <t>"náhradní výsadba 4 stromů" 4*Pi*0,7*0,7</t>
  </si>
  <si>
    <t>69311081</t>
  </si>
  <si>
    <t>geotextilie netkaná separační, ochranná, filtrační, drenážní PES 300g/m2</t>
  </si>
  <si>
    <t>76</t>
  </si>
  <si>
    <t>6,158*1,1</t>
  </si>
  <si>
    <t>39</t>
  </si>
  <si>
    <t>184911431</t>
  </si>
  <si>
    <t>Mulčování vysazených rostlin mulčovací kůrou, tl. přes 100 do 150 mm v rovině nebo na svahu do 1:5</t>
  </si>
  <si>
    <t>78</t>
  </si>
  <si>
    <t xml:space="preserve">Poznámka k souboru cen:_x000D_
Poznámka k souboru cen: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</si>
  <si>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10391100</t>
  </si>
  <si>
    <t>kůra mulčovací VL</t>
  </si>
  <si>
    <t>80</t>
  </si>
  <si>
    <t>"náhradní výsadba 4 stromů" 4*Pi*0,7*0,7*0,15*1,05</t>
  </si>
  <si>
    <t>41</t>
  </si>
  <si>
    <t>185804311</t>
  </si>
  <si>
    <t>Zalití rostlin vodou plochy záhonů jednotlivě do 20 m2</t>
  </si>
  <si>
    <t>82</t>
  </si>
  <si>
    <t>"voda uvažovaná dodávkou investora" (4*100,0)/1000</t>
  </si>
  <si>
    <t>Zakládání</t>
  </si>
  <si>
    <t>211571121</t>
  </si>
  <si>
    <t>Výplň kamenivem do rýh odvodňovacích žeber nebo trativodů bez zhutnění, s úpravou povrchu výplně kamenivem drobným těženým</t>
  </si>
  <si>
    <t>84</t>
  </si>
  <si>
    <t xml:space="preserve">Poznámka k souboru cen:_x000D_
Poznámka k souboru cen: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</si>
  <si>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 xml:space="preserve">drenáž po obvodu cyklověže </t>
  </si>
  <si>
    <t>(Pi*9,3)*0,4*0,4</t>
  </si>
  <si>
    <t>43</t>
  </si>
  <si>
    <t>211971121</t>
  </si>
  <si>
    <t>Zřízení opláštění výplně z geotextilie odvodňovacích žeber nebo trativodů v rýze nebo zářezu se stěnami svislými nebo šikmými o sklonu přes 1:2 při rozvinuté šířce opláštění do 2,5 m</t>
  </si>
  <si>
    <t>86</t>
  </si>
  <si>
    <t xml:space="preserve">Poznámka k souboru cen:_x000D_
Poznámka k souboru cen: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</si>
  <si>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(Pi*9,3)*(4*0,5+0,5)</t>
  </si>
  <si>
    <t>69311070</t>
  </si>
  <si>
    <t>geotextilie netkaná separační, ochranná, filtrační, drenážní PP 400g/m2</t>
  </si>
  <si>
    <t>88</t>
  </si>
  <si>
    <t>(Pi*9,3)*(4*0,5+0,5)*1,05</t>
  </si>
  <si>
    <t>45</t>
  </si>
  <si>
    <t>212532111</t>
  </si>
  <si>
    <t>Lože pro trativody z kameniva hrubého drceného</t>
  </si>
  <si>
    <t>90</t>
  </si>
  <si>
    <t xml:space="preserve">Poznámka k souboru cen:_x000D_
Poznámka k souboru cen: 1. V cenách jsou započteny i náklady na vyčištění dna rýh a na urovnání povrchu lože. 2. V ceně materiálu jsou započteny i náklady na prohození výkopku. </t>
  </si>
  <si>
    <t>(Pi*9,3)*0,4*0,1</t>
  </si>
  <si>
    <t>212752214</t>
  </si>
  <si>
    <t>Trativody z drenážních trubek se zřízením štěrkopískového lože pod trubky a s jejich obsypem v průměrném celkovém množství do 0,15 m3/m v otevřeném výkopu z trubek plastových flexibilních D přes 160 do 200 mm</t>
  </si>
  <si>
    <t>92</t>
  </si>
  <si>
    <t>Pi*9,3</t>
  </si>
  <si>
    <t>47</t>
  </si>
  <si>
    <t>213311142</t>
  </si>
  <si>
    <t>Polštáře zhutněné pod základy ze štěrkopísku netříděného</t>
  </si>
  <si>
    <t>94</t>
  </si>
  <si>
    <t xml:space="preserve">Poznámka k souboru cen:_x000D_
Poznámka k souboru cen: 1. Ceny jsou určeny pro jakoukoliv míru zhutnění. 2. V cenách jsou započteny i náklady na urovnání povrchu polštáře. </t>
  </si>
  <si>
    <t>Násyp pod podkladní beton tl. 100 mm</t>
  </si>
  <si>
    <t>(Pi*2,95*2,95)*0,1</t>
  </si>
  <si>
    <t>273313511</t>
  </si>
  <si>
    <t>Základy z betonu prostého desky z betonu kamenem neprokládaného tř. C 12/15</t>
  </si>
  <si>
    <t>96</t>
  </si>
  <si>
    <t xml:space="preserve">Poznámka k souboru cen:_x000D_
Poznámka k souboru cen: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</si>
  <si>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Podkladní beton tl. 100 mm</t>
  </si>
  <si>
    <t>(Pi*4,95*4,95)*0,1</t>
  </si>
  <si>
    <t>odpočet základu pod středový čep</t>
  </si>
  <si>
    <t>-1*1*0,2</t>
  </si>
  <si>
    <t>49</t>
  </si>
  <si>
    <t>275313811</t>
  </si>
  <si>
    <t>Základy z betonu prostého patky a bloky z betonu kamenem neprokládaného tř. C 25/30</t>
  </si>
  <si>
    <t>98</t>
  </si>
  <si>
    <t>pro středový čep - dle výkresu půdorysu (tvaru)</t>
  </si>
  <si>
    <t>(1,0*1,0)*0,4</t>
  </si>
  <si>
    <t>275351121</t>
  </si>
  <si>
    <t>Bednění základů patek zřízení</t>
  </si>
  <si>
    <t>100</t>
  </si>
  <si>
    <t xml:space="preserve">Poznámka k souboru cen:_x000D_
Poznámka k souboru cen: 1. Ceny jsou určeny pro bednění ve volném prostranství, ve volných nebo zapažených jamách, rýhách a šachtách. 2. Kruhové nebo obloukové bednění poloměru do 1 m se oceňuje individuálně. </t>
  </si>
  <si>
    <t xml:space="preserve">pro středový čep - dle výkresu půdorysu (tvaru); </t>
  </si>
  <si>
    <t>(4*1,0)*0,4</t>
  </si>
  <si>
    <t>51</t>
  </si>
  <si>
    <t>275351122</t>
  </si>
  <si>
    <t>Bednění základů patek odstranění</t>
  </si>
  <si>
    <t>102</t>
  </si>
  <si>
    <t>278311213</t>
  </si>
  <si>
    <t>Zálivka kotevních otvorů z cementové zálivkové malty do 0,25 m3</t>
  </si>
  <si>
    <t>104</t>
  </si>
  <si>
    <t xml:space="preserve">Poznámka k souboru cen:_x000D_
Poznámka k souboru cen: 1. V cenách jsou započteny i náklady na zatření povrchu. 2. Podlévání provizorně podklínovaných patek usazených strojů a technologických zařízení se oceňuje cenami souboru cen 278 38-3 Zálivka pod stroje nebo technologická zařízení této části katalogu nebo cenami části A05 Podlahy a podlahové konstrukce katalogu 801-1 Budovy a haly – zděné a monolitické. 3. Od objemu všech konstrukcí betonových a železobetonových se vždy odečítá objem dutin určený pro zálivku kotevních otvorů. 4. V ceně -1214 pro cementovou zálivku objemu přes 0,25 m3 jsou započteny i náklady doplnění zálivkové hmoty křemičitým pískem. </t>
  </si>
  <si>
    <t>"středový čep montážní prohlubeň" 0,4*0,4*0,2</t>
  </si>
  <si>
    <t>53</t>
  </si>
  <si>
    <t>278383113</t>
  </si>
  <si>
    <t>Zálivka pod stroje nebo technologická zařízení s bedněním a odbedněním, s úpravou povrchu z cementové zálivkové hmoty půdorysná plocha základu do 1 m2, tloušťka vrstvy přes 25 do 50 mm</t>
  </si>
  <si>
    <t>106</t>
  </si>
  <si>
    <t xml:space="preserve">Poznámka k souboru cen:_x000D_
Poznámka k souboru cen: 1. V cenách cementové zálivkové hmoty tloušťky nad 80 mm jsou započteny i náklady doplnění zálivkové hmoty křemičitým pískem. 2. V cenách epoxidové zálivkové hmoty jsou započteny i náklady na několikanásobné uhlazení povrchu zálivky. 3. V cenách nejsou započteny náklady na přípravu povrchu, na kterém se zálivka provádí - osekání, zdrsnění, očištění, apod.; tyto práce lze oceňovat cenami katalogu 800-5 Sanace. </t>
  </si>
  <si>
    <t>Zálivka pod platle sloupů OK uvnitř věže</t>
  </si>
  <si>
    <t>36*0,25*0,25</t>
  </si>
  <si>
    <t>Středový čep pod rám nad deskou</t>
  </si>
  <si>
    <t>1,3*1,3</t>
  </si>
  <si>
    <t>-------------------------</t>
  </si>
  <si>
    <t>279999101.R</t>
  </si>
  <si>
    <t>Trubka elektroinstalační ohebná HDPE+LDPE KF 09075 - D+M</t>
  </si>
  <si>
    <t>108</t>
  </si>
  <si>
    <t xml:space="preserve">po obvodu základové desky pro elektroinstalaci; </t>
  </si>
  <si>
    <t>(Pi*9,1)*1,05</t>
  </si>
  <si>
    <t>Svislé a kompletní konstrukce</t>
  </si>
  <si>
    <t>55</t>
  </si>
  <si>
    <t>380326122</t>
  </si>
  <si>
    <t>Kompletní konstrukce čistíren odpadních vod, nádrží, vodojemů, kanálů z betonu železového bez výztuže a bednění se zvýšenými nároky na prostředí tř. C 25/30, tl. přes 150 do 300 mm</t>
  </si>
  <si>
    <t>110</t>
  </si>
  <si>
    <t xml:space="preserve">Poznámka k souboru cen:_x000D_
Poznámka k souboru cen: 1. V cenách z betonu pro konstrukce bílých van 380 32-63 nejsou započteny náklady na těsnění dilatačních a pracovních spar, tyto se oceňují cenami souborů cen 953 33 části A08 katalogu 801-1 Budovy a haly - zděné a monolitické. </t>
  </si>
  <si>
    <t>obvodové stěny šíře 0,23 m, výška 1,43 m</t>
  </si>
  <si>
    <t>((10*2,1+2*0,1)*1,43)*0,23</t>
  </si>
  <si>
    <t xml:space="preserve">obvodové stěny snížené, výška 0,53 m </t>
  </si>
  <si>
    <t>((3,5+2*0,55)*0,53)*0,22</t>
  </si>
  <si>
    <t>-----------------------------</t>
  </si>
  <si>
    <t>380326123</t>
  </si>
  <si>
    <t>Kompletní konstrukce čistíren odpadních vod, nádrží, vodojemů, kanálů z betonu železového bez výztuže a bednění se zvýšenými nároky na prostředí tř. C 25/30, tl. přes 300 mm</t>
  </si>
  <si>
    <t>112</t>
  </si>
  <si>
    <t>Deska cyklověže prům. výšky 0,52 m, obrys rozšířen o 20 cm přes stěny</t>
  </si>
  <si>
    <t>"deska" (10*(2,255*4,21/2)+(4,35*3,77/2)+(4,35*0,44))*0,52*1,03</t>
  </si>
  <si>
    <t>57</t>
  </si>
  <si>
    <t>380356211</t>
  </si>
  <si>
    <t>Bednění kompletních konstrukcí čistíren odpadních vod, nádrží, vodojemů, kanálů konstrukcí omítaných z betonu prostého nebo železového ploch rovinných zřízení</t>
  </si>
  <si>
    <t>114</t>
  </si>
  <si>
    <t xml:space="preserve">Poznámka k souboru cen:_x000D_
Poznámka k souboru cen: 1. V případech, kdy konstrukce jsou obsypávány, oceňuje se bednění vnějších neomítaných obsypávaných stěn a) rovinných cenou 380 35-6211 (zřízení) a 380 35-6212 (odstranění), b) zaoblených cenou 380 35-6221 (zřízení) a 380 35-6222 (odstranění). </t>
  </si>
  <si>
    <t xml:space="preserve">Deska cyklověže </t>
  </si>
  <si>
    <t>(10*2,255+4,35+2*0,44)*0,55</t>
  </si>
  <si>
    <t>prohlubeň pro středový čep</t>
  </si>
  <si>
    <t>3*0,4*0,15+0,4*0,4</t>
  </si>
  <si>
    <t>------------------------</t>
  </si>
  <si>
    <t>380356212</t>
  </si>
  <si>
    <t>Bednění kompletních konstrukcí čistíren odpadních vod, nádrží, vodojemů, kanálů konstrukcí omítaných z betonu prostého nebo železového ploch rovinných odstranění</t>
  </si>
  <si>
    <t>116</t>
  </si>
  <si>
    <t>59</t>
  </si>
  <si>
    <t>380356231</t>
  </si>
  <si>
    <t>Bednění kompletních konstrukcí čistíren odpadních vod, nádrží, vodojemů, kanálů konstrukcí neomítaných z betonu prostého nebo železového ploch rovinných zřízení</t>
  </si>
  <si>
    <t>118</t>
  </si>
  <si>
    <t xml:space="preserve">obvodové stěny základní, výška 1,43 m </t>
  </si>
  <si>
    <t>(10*2,15+4*0,1+2*0,23+10*2,03)*1,43</t>
  </si>
  <si>
    <t>(3,95+3,51+2*0,38+2*0,33+2*0,11)*0,53</t>
  </si>
  <si>
    <t>380356232</t>
  </si>
  <si>
    <t>Bednění kompletních konstrukcí čistíren odpadních vod, nádrží, vodojemů, kanálů konstrukcí neomítaných z betonu prostého nebo železového ploch rovinných odstranění</t>
  </si>
  <si>
    <t>120</t>
  </si>
  <si>
    <t>61</t>
  </si>
  <si>
    <t>380361006</t>
  </si>
  <si>
    <t>Výztuž kompletních konstrukcí čistíren odpadních vod, nádrží, vodojemů, kanálů z oceli 10 505 (R) nebo BSt 500</t>
  </si>
  <si>
    <t>122</t>
  </si>
  <si>
    <t>výztuž dle statiky</t>
  </si>
  <si>
    <t>"základová deska" 1392,8/1000</t>
  </si>
  <si>
    <t>"stěny" (509,2+133,5)/1000</t>
  </si>
  <si>
    <t>Mezisoučet</t>
  </si>
  <si>
    <t>"dist. podložky, prořez - 5%" 2,036*0,05</t>
  </si>
  <si>
    <t>389999101.R</t>
  </si>
  <si>
    <t>124</t>
  </si>
  <si>
    <t>"prostupy základem pro elektroinstalaci" 3*2</t>
  </si>
  <si>
    <t>Komunikace</t>
  </si>
  <si>
    <t>63</t>
  </si>
  <si>
    <t>564871111</t>
  </si>
  <si>
    <t>Podklad ze štěrkodrti ŠD s rozprostřením a zhutněním, po zhutnění tl. 250 mm</t>
  </si>
  <si>
    <t>126</t>
  </si>
  <si>
    <t>Část plochy přeložky stávající dlažby</t>
  </si>
  <si>
    <t>Nová zámková dlažba - rozšíření stávající</t>
  </si>
  <si>
    <t>"nová zámková dlažba - měřeno CAD" 54,63</t>
  </si>
  <si>
    <t>----------------------------------------</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</si>
  <si>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</si>
  <si>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</si>
  <si>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128</t>
  </si>
  <si>
    <t xml:space="preserve">Poznámka k souboru cen:_x000D_
Poznámka k souboru cen: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</si>
  <si>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Přeložka stávající zám. dlažby </t>
  </si>
  <si>
    <t xml:space="preserve">podél stávající obruby, výměny stožárů VO a v místě vjezdu na staveniště </t>
  </si>
  <si>
    <t>65</t>
  </si>
  <si>
    <t>59245016</t>
  </si>
  <si>
    <t>dlažba skladebná betonová 100x100x60mm přírodní</t>
  </si>
  <si>
    <t>130</t>
  </si>
  <si>
    <t>Přeložka stávající zám. dlažby - předpokládaná výměna poškozené dlažby 20%</t>
  </si>
  <si>
    <t>"celkem - měřeno CAD" 82,54*0,2*1,03</t>
  </si>
  <si>
    <t>"nová zámková dlažba - měřeno CAD" 54,63*1,03</t>
  </si>
  <si>
    <t>Úpravy povrchu</t>
  </si>
  <si>
    <t>633811111</t>
  </si>
  <si>
    <t>Broušení betonových podlah nerovností do 2 mm (stržení šlemu)</t>
  </si>
  <si>
    <t>132</t>
  </si>
  <si>
    <t>Obroušení povrchu desky po betonáži</t>
  </si>
  <si>
    <t xml:space="preserve">vnitřní plochy - dno; </t>
  </si>
  <si>
    <t>10*2,03*3,8/2+3,95*3,4/2+3,5*0,38</t>
  </si>
  <si>
    <t>Ostatní konstrukce a práce</t>
  </si>
  <si>
    <t>67</t>
  </si>
  <si>
    <t>916331112</t>
  </si>
  <si>
    <t>Osazení zahradního obrubníku betonového s ložem tl. od 50 do 100 mm z betonu prostého tř. C 12/15 s boční opěrou z betonu prostého tř. C 12/15</t>
  </si>
  <si>
    <t>134</t>
  </si>
  <si>
    <t xml:space="preserve">Poznámka k souboru cen:_x000D_
Poznámka k souboru cen: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</si>
  <si>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"dle výkresu situace - měřeno CAD" 20,62</t>
  </si>
  <si>
    <t>59217003</t>
  </si>
  <si>
    <t>obrubník betonový zahradní 500x50x250mm</t>
  </si>
  <si>
    <t>136</t>
  </si>
  <si>
    <t>"dle pol. č. 916331112" (20,62*2)*1,05</t>
  </si>
  <si>
    <t>69</t>
  </si>
  <si>
    <t>935932114</t>
  </si>
  <si>
    <t>Odvodňovací plastový žlab pro třídu zatížení A 15 vnitřní šířky 100 mm s krycím roštem můstkovým z nerezové oceli</t>
  </si>
  <si>
    <t>138</t>
  </si>
  <si>
    <t xml:space="preserve">Poznámka k souboru cen:_x000D_
Poznámka k souboru cen: 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 </t>
  </si>
  <si>
    <t>"u vstupu do věže - dle výkresu situace" 4,0+2*1,0</t>
  </si>
  <si>
    <t>939941112</t>
  </si>
  <si>
    <t>Zřízení těsnění pracovní spáry ocelovým plechem mezi dnem a stěnou</t>
  </si>
  <si>
    <t>140</t>
  </si>
  <si>
    <t xml:space="preserve">Poznámka k souboru cen:_x000D_
Poznámka k souboru cen: 1. V cenách nejsou započteny náklady na ocelový plech. Jeho dodání se oceňuje ve specifikaci. Ztratné lze dohodnout ve výši 5 %. </t>
  </si>
  <si>
    <t xml:space="preserve">spára mezi základovou deskou a svislou stěnou - dle výkresu půdorysu (tvaru); </t>
  </si>
  <si>
    <t>10*2,1+2*0,1+2*0,4+3,75</t>
  </si>
  <si>
    <t>71</t>
  </si>
  <si>
    <t>56284699</t>
  </si>
  <si>
    <t>plech těsnící s nožičkou a oboustranným bitumenem do pracovních spar betonových konstrukcí š 160mm</t>
  </si>
  <si>
    <t>142</t>
  </si>
  <si>
    <t xml:space="preserve">Utěsnění pracovní spáry mezi deskou a stěnami </t>
  </si>
  <si>
    <t>25,75*1,15</t>
  </si>
  <si>
    <t>979054451</t>
  </si>
  <si>
    <t>Očištění vybouraných prvků komunikací od spojovacího materiálu s odklizením a uložením očištěných hmot a spojovacího materiálu na skládku na vzdálenost do 10 m zámkových dlaždic s vyplněním spár kamenivem</t>
  </si>
  <si>
    <t>144</t>
  </si>
  <si>
    <t xml:space="preserve">Poznámka k souboru cen:_x000D_
Poznámka k souboru cen: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</si>
  <si>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 xml:space="preserve">chodník ze zám. dlažby (přeložení) - 80% dlaždic (20% uvažováno nových); </t>
  </si>
  <si>
    <t>"očištění 80% dlažby rozebrané při přeložení stáv. chodníku" 82,54*0,8</t>
  </si>
  <si>
    <t>73</t>
  </si>
  <si>
    <t>999.PHP01.R</t>
  </si>
  <si>
    <t>D+M PHP práškový s hasící schopností 21A - dle zprávy PBŘ</t>
  </si>
  <si>
    <t>R položka</t>
  </si>
  <si>
    <t>146</t>
  </si>
  <si>
    <t>997</t>
  </si>
  <si>
    <t>Přesun sutě</t>
  </si>
  <si>
    <t>997013501</t>
  </si>
  <si>
    <t>Odvoz suti a vybouraných hmot na skládku nebo meziskládku se složením, na vzdálenost do 1 km</t>
  </si>
  <si>
    <t>148</t>
  </si>
  <si>
    <t xml:space="preserve">Poznámka k souboru cen:_x000D_
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</si>
  <si>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"rozebraná poškozená zám. dlažba 20%" 21,46*0,2</t>
  </si>
  <si>
    <t>"obrubníky" 1,157</t>
  </si>
  <si>
    <t>"odstraněné kamenivo" 18,159</t>
  </si>
  <si>
    <t>75</t>
  </si>
  <si>
    <t>997013509</t>
  </si>
  <si>
    <t>Odvoz suti a vybouraných hmot na skládku nebo meziskládku se složením, na vzdálenost Příplatek k ceně za každý další i započatý 1 km přes 1 km</t>
  </si>
  <si>
    <t>150</t>
  </si>
  <si>
    <t>"dle pol. č. 997013501 - uvažováno celkem 10 km" 23,608*9</t>
  </si>
  <si>
    <t>997013801</t>
  </si>
  <si>
    <t>Poplatek za uložení stavebního odpadu na skládce (skládkovné) z prostého betonu zatříděného do Katalogu odpadů pod kódem 170 101</t>
  </si>
  <si>
    <t>152</t>
  </si>
  <si>
    <t xml:space="preserve">Poznámka k souboru cen:_x000D_
Poznámka k souboru cen: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</si>
  <si>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77</t>
  </si>
  <si>
    <t>997223855</t>
  </si>
  <si>
    <t>154</t>
  </si>
  <si>
    <t>998</t>
  </si>
  <si>
    <t>Přesun hmot</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</si>
  <si>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</si>
  <si>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</si>
  <si>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156</t>
  </si>
  <si>
    <t xml:space="preserve">Poznámka k souboru cen:_x000D_
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</si>
  <si>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</si>
  <si>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</si>
  <si>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783</t>
  </si>
  <si>
    <t>Dokončovací práce - nátěry</t>
  </si>
  <si>
    <t>79</t>
  </si>
  <si>
    <t>783801201</t>
  </si>
  <si>
    <t>Příprava podkladu omítek před provedením nátěru obroušení</t>
  </si>
  <si>
    <t>158</t>
  </si>
  <si>
    <t xml:space="preserve">vnitřní plochy - stěny; </t>
  </si>
  <si>
    <t>10*(2,05*1,43)+2*(0,1*1,43)+(2*0,1+2*0,35+3,51)*0,53</t>
  </si>
  <si>
    <t>783801505</t>
  </si>
  <si>
    <t>Příprava podkladu omítek před provedením nátěru omytí s odmaštěním a následným opláchnutím</t>
  </si>
  <si>
    <t>160</t>
  </si>
  <si>
    <t>81</t>
  </si>
  <si>
    <t>783813101</t>
  </si>
  <si>
    <t>Penetrační nátěr omítek hladkých betonových povrchů syntetický</t>
  </si>
  <si>
    <t>162</t>
  </si>
  <si>
    <t>"vnitřní stěny" 31,938</t>
  </si>
  <si>
    <t>783817401</t>
  </si>
  <si>
    <t>Krycí (ochranný ) nátěr omítek dvojnásobný hladkých betonových povrchů nebo povrchů z desek na bázi dřeva (dřevovláknitých apod.) syntetický</t>
  </si>
  <si>
    <t>164</t>
  </si>
  <si>
    <t>83</t>
  </si>
  <si>
    <t>783933151</t>
  </si>
  <si>
    <t>Penetrační nátěr betonových podlah hladkých (z pohledového nebo gletovaného betonu, stěrky apod.) epoxidový</t>
  </si>
  <si>
    <t>166</t>
  </si>
  <si>
    <t>783937161</t>
  </si>
  <si>
    <t>Krycí (uzavírací) nátěr betonových podlah dvojnásobný epoxidový vodou ředitelný</t>
  </si>
  <si>
    <t>168</t>
  </si>
  <si>
    <t>SO 01.b - Elektroinstalace a přípojka NN</t>
  </si>
  <si>
    <t xml:space="preserve">    741 - Elektroinstalace - silnoproud</t>
  </si>
  <si>
    <t>741</t>
  </si>
  <si>
    <t>Elektroinstalace - silnoproud</t>
  </si>
  <si>
    <t>X74304.03</t>
  </si>
  <si>
    <t>Přípojka NN</t>
  </si>
  <si>
    <t>soubor</t>
  </si>
  <si>
    <t>X74305.03</t>
  </si>
  <si>
    <t>D+M uzemňovací soustavy</t>
  </si>
  <si>
    <t>X74306.03</t>
  </si>
  <si>
    <t>D+M elektroměr. rozvaděče vč. propojení s pojistkovou skříní parkovací věže</t>
  </si>
  <si>
    <t>X.79905.Z01</t>
  </si>
  <si>
    <t>Přemístění sloupu VO</t>
  </si>
  <si>
    <t>SO 01.c - Kanalizace</t>
  </si>
  <si>
    <t xml:space="preserve">    4 - Vodorovné konstrukce</t>
  </si>
  <si>
    <t xml:space="preserve">    8 - Trubní vedení</t>
  </si>
  <si>
    <t xml:space="preserve">    721 - Vnitřní kanalizace</t>
  </si>
  <si>
    <t>131201201</t>
  </si>
  <si>
    <t>Hloubení zapažených jam a zářezů s urovnáním dna do předepsaného profilu a spádu v hornině tř. 3 do 100 m3</t>
  </si>
  <si>
    <t xml:space="preserve">Poznámka k souboru cen:_x000D_
Poznámka k souboru cen: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</si>
  <si>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 xml:space="preserve">Pro osazení nové RŠ </t>
  </si>
  <si>
    <t>3*3*2,1</t>
  </si>
  <si>
    <t>132201101</t>
  </si>
  <si>
    <t>Hloubení zapažených i nezapažených rýh šířky do 600 mm s urovnáním dna do předepsaného profilu a spádu v hornině tř. 3 do 100 m3</t>
  </si>
  <si>
    <t xml:space="preserve">Poznámka k souboru cen:_x000D_
Poznámka k souboru cen: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</si>
  <si>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 xml:space="preserve">Hloubení pro kanalizaci </t>
  </si>
  <si>
    <t>(10,9+0,75+1,5)*0,6*1,7</t>
  </si>
  <si>
    <t>151101102</t>
  </si>
  <si>
    <t>Zřízení pažení a rozepření stěn rýh pro podzemní vedení pro všechny šířky rýhy příložné pro jakoukoliv mezerovitost, hloubky do 4 m</t>
  </si>
  <si>
    <t xml:space="preserve">Poznámka k souboru cen:_x000D_
Poznámka k souboru cen: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</si>
  <si>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Pažení jam</t>
  </si>
  <si>
    <t>4*3*2,1</t>
  </si>
  <si>
    <t>Pažení rýh</t>
  </si>
  <si>
    <t>13,15*1,8*2</t>
  </si>
  <si>
    <t>------------------------------------</t>
  </si>
  <si>
    <t>151101112</t>
  </si>
  <si>
    <t>Odstranění pažení a rozepření stěn rýh pro podzemní vedení s uložením materiálu na vzdálenost do 3 m od kraje výkopu příložné, hloubky přes 2 do 4 m</t>
  </si>
  <si>
    <t>161101102</t>
  </si>
  <si>
    <t>Svislé přemístění výkopku bez naložení do dopravní nádoby avšak s vyprázdněním dopravní nádoby na hromadu nebo do dopravního prostředku z horniny tř. 1 až 4, při hloubce výkopu přes 2,5 do 4 m</t>
  </si>
  <si>
    <t>18,9+13,413</t>
  </si>
  <si>
    <t>"materiály na zásyp a obsyp - manipulace na staveništi" 14,114+19,637</t>
  </si>
  <si>
    <t>odvoz vytěžené zeminy na skládku</t>
  </si>
  <si>
    <t>"vytěžená zemina" 18,9+13,413</t>
  </si>
  <si>
    <t>"materiály na zásyp a obsyp" 14,114+19,637</t>
  </si>
  <si>
    <t>171201201</t>
  </si>
  <si>
    <t>Uložení sypaniny na skládky</t>
  </si>
  <si>
    <t xml:space="preserve">Poznámka k souboru cen:_x000D_
Poznámka k souboru cen: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</si>
  <si>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"vytěžená zemina" (18,9+13,413)*1,9</t>
  </si>
  <si>
    <t>Zásyp kolem revizní šachty</t>
  </si>
  <si>
    <t>3*3*2,1-(pi*1,2*1,2)*1,8-(1,4*1,4*0,3)</t>
  </si>
  <si>
    <t>Zásyp potrubí</t>
  </si>
  <si>
    <t>(10,9+0,75+1,5)*0,6*1,2</t>
  </si>
  <si>
    <t>----------------------------</t>
  </si>
  <si>
    <t>"zásypy jámy a rýh" 19,637*1,9</t>
  </si>
  <si>
    <t>175111101</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</si>
  <si>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</si>
  <si>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Poznámka k souboru cen: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</si>
  <si>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Obsyp revizní šachty</t>
  </si>
  <si>
    <t>Obsyp potrubí</t>
  </si>
  <si>
    <t>(10,9+0,75+1,5)*0,6*0,5</t>
  </si>
  <si>
    <t>58337310</t>
  </si>
  <si>
    <t>štěrkopísek frakce 0/4</t>
  </si>
  <si>
    <t>"obsyp potrubí" 14,114*1,9</t>
  </si>
  <si>
    <t>Vodorovné konstrukce</t>
  </si>
  <si>
    <t>451573111</t>
  </si>
  <si>
    <t>Lože pod potrubí, stoky a drobné objekty v otevřeném výkopu z písku a štěrkopísku do 63 mm</t>
  </si>
  <si>
    <t xml:space="preserve">Poznámka k souboru cen:_x000D_
Poznámka k souboru cen: 1. Ceny -1111 a -1192 lze použít i pro zřízení sběrných vrstev nad drenážními trubkami. 2. V cenách -5111 a -1192 jsou započteny i náklady na prohození výkopku získaného při zemních pracích. </t>
  </si>
  <si>
    <t>Pod revizní šachtu</t>
  </si>
  <si>
    <t>1,5*1,5*0,2</t>
  </si>
  <si>
    <t>Pod kanalizaci</t>
  </si>
  <si>
    <t>(10,9+0,75+1,5)*0,6*0,1</t>
  </si>
  <si>
    <t>Trubní vedení</t>
  </si>
  <si>
    <t>871265211</t>
  </si>
  <si>
    <t>Kanalizační potrubí z tvrdého PVC v otevřeném výkopu ve sklonu do 20 %, hladkého plnostěnného jednovrstvého, tuhost třídy SN 4 DN 110</t>
  </si>
  <si>
    <t xml:space="preserve">Poznámka k souboru cen:_x000D_
Poznámka k souboru cen: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</si>
  <si>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Od podlahových vpustí do revizní šachty</t>
  </si>
  <si>
    <t>(10,9+0,75+1,5)</t>
  </si>
  <si>
    <t>877260310</t>
  </si>
  <si>
    <t>Montáž tvarovek na kanalizačním plastovém potrubí z polypropylenu PP hladkého plnostěnného kolen DN 100</t>
  </si>
  <si>
    <t xml:space="preserve">Poznámka k souboru cen:_x000D_
Poznámka k souboru cen: 1. V cenách montáže tvarovek nejsou započteny náklady na dodání tvarovek. Tyto náklady se oceňují ve specifikaci. 2. V cenách montáže tvarovek jsou započteny náklady na dodání těsnicích kroužků, pokud tyto nejsou součástí dodávky tvarovek. </t>
  </si>
  <si>
    <t>28617180</t>
  </si>
  <si>
    <t>koleno kanalizační PP SN 16 45 ° DN 100</t>
  </si>
  <si>
    <t>28617190</t>
  </si>
  <si>
    <t>koleno kanalizační PP SN 16 87 ° DN 100</t>
  </si>
  <si>
    <t>877260320</t>
  </si>
  <si>
    <t>Montáž tvarovek na kanalizačním plastovém potrubí z polypropylenu PP hladkého plnostěnného odboček DN 100</t>
  </si>
  <si>
    <t>"napojení drenážního potrubí" 2</t>
  </si>
  <si>
    <t>28617200</t>
  </si>
  <si>
    <t>odbočka kanalizační PP SN 16 45° DN 100/DN100</t>
  </si>
  <si>
    <t>894118001</t>
  </si>
  <si>
    <t>Šachty kanalizační zděné Příplatek k cenám za každých dalších 0,60 m výšky vstupu</t>
  </si>
  <si>
    <t xml:space="preserve">Poznámka k souboru cen:_x000D_
Poznámka k souboru cen: 1. V cenách jsou započteny náklady na podkladní konstrukci z betonu C 8/10. V případě použití jiné třídy betonu než C 8/10 se cena stanoví výměnou stávajícího materiálu za beton požadované třídy. 2. V cenách jsou započteny i náklady na montáž a dodávku stupadel. 3. V cenách šachet na stokách kruhových a vejčitých nejsou započteny náklady na bednění a na obetonování konstrukce výplňovým betonem. Tyto náklady se oceňují: a) stěn šachet cenami souboru cen 894 50- . . Bednění stěn šachet části A 01 tohoto katalogu, b) konstrukce výplňovým betonem cenami souboru cen 894 20- . . Ostatní konstrukce na trubním vedení z prostého betonu z prostého betonu části A 01 tohoto katalogu, stavebnicovým způsobem tvorby cen. </t>
  </si>
  <si>
    <t>894411111</t>
  </si>
  <si>
    <t>Zřízení šachet kanalizačních z betonových dílců výšky vstupu do 1,50 m s obložením dna betonem tř. C 25/30, na potrubí DN do 200</t>
  </si>
  <si>
    <t xml:space="preserve">Poznámka k souboru cen:_x000D_
Poznámka k souboru cen: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</si>
  <si>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"nová revizní šachta pro zaústění kanalizace" 1</t>
  </si>
  <si>
    <t>59224050</t>
  </si>
  <si>
    <t>skruž pro kanalizační šachty se zabudovanými stupadly 100 x 25 x 12 cm</t>
  </si>
  <si>
    <t>"nová revizní šachta" 1</t>
  </si>
  <si>
    <t>59224162</t>
  </si>
  <si>
    <t>skruž kanalizační s ocelovými stupadly 100 x 100 x 12 cm</t>
  </si>
  <si>
    <t>59224168</t>
  </si>
  <si>
    <t>skruž betonová přechodová 62,5/100x60x12 cm, stupadla poplastovaná kapsová</t>
  </si>
  <si>
    <t>59224188</t>
  </si>
  <si>
    <t>prstenec šachtový vyrovnávací betonový 625x120x120mm</t>
  </si>
  <si>
    <t>59224348</t>
  </si>
  <si>
    <t>těsnění elastomerové pro spojení šachetních dílů DN 1000</t>
  </si>
  <si>
    <t>"mezi skruže revizní šachty" 3</t>
  </si>
  <si>
    <t>899304111</t>
  </si>
  <si>
    <t>Osazení poklopů železobetonových včetně rámů jakékoliv hmotnosti</t>
  </si>
  <si>
    <t xml:space="preserve">Poznámka k souboru cen:_x000D_
Poznámka k souboru cen: 1. V cenách nejsou započteny náklady na dodání železobetonových poklopů; poklopy včetně rámů se oceňují ve specifikaci. </t>
  </si>
  <si>
    <t>55241011</t>
  </si>
  <si>
    <t>poklop třída B 125, kruhový rám, vstup 600 mm bez ventilace</t>
  </si>
  <si>
    <t>998276101</t>
  </si>
  <si>
    <t>Přesun hmot pro trubní vedení hloubené z trub z plastických hmot nebo sklolaminátových pro vodovody nebo kanalizace v otevřeném výkopu dopravní vzdálenost do 15 m</t>
  </si>
  <si>
    <t xml:space="preserve">Poznámka k souboru cen:_x000D_
Poznámka k souboru cen: 1. Položky přesunu hmot nelze užít pro zeminu, sypaniny, štěrkopísek, kamenivo ap. Případná manipulace s tímto materiálem se oceňuje souborem cen 162 .0-11 Vodorovné přemístění výkopku nebo sypaniny katalogu 800-1 Zemní práce. </t>
  </si>
  <si>
    <t>721</t>
  </si>
  <si>
    <t>Vnitřní kanalizace</t>
  </si>
  <si>
    <t>721194109</t>
  </si>
  <si>
    <t>Vyměření přípojek na potrubí vyvedení a upevnění odpadních výpustek DN 100</t>
  </si>
  <si>
    <t xml:space="preserve">Poznámka k souboru cen:_x000D_
Poznámka k souboru cen: 1. Cenami lze oceňovat i vyvedení a upevnění odpadních výpustek ke strojům a zařízením. 2. Potrubí odpadních výpustek se oceňují cenami souboru cen 721 17- . . Potrubí z plastových trub, části A 01. </t>
  </si>
  <si>
    <t>"podlahové vpusti" 2</t>
  </si>
  <si>
    <t>721211501</t>
  </si>
  <si>
    <t>Podlahové vpusti sklepní vpusti s vodorovným odtokem DN 110 mřížka plast 170x240</t>
  </si>
  <si>
    <t>"Do desky cyklověže" 2</t>
  </si>
  <si>
    <t>721290111</t>
  </si>
  <si>
    <t>Zkouška těsnosti kanalizace v objektech vodou do DN 125</t>
  </si>
  <si>
    <t xml:space="preserve">Poznámka k souboru cen:_x000D_
Poznámka k souboru cen: 1. V ceně -0123 není započteno dodání média; jeho dodávka se oceňuje ve specifikaci. </t>
  </si>
  <si>
    <t>SO 01.d - Slaboproud pro bezdrátové připojení internetu</t>
  </si>
  <si>
    <t xml:space="preserve">    742 - Elektroinstalace - slaboproud</t>
  </si>
  <si>
    <t>742</t>
  </si>
  <si>
    <t>Elektroinstalace - slaboproud</t>
  </si>
  <si>
    <t>742999101.R</t>
  </si>
  <si>
    <t>Přípojka slaboproudu</t>
  </si>
  <si>
    <t>VON - Vedlejší a ostatní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</si>
  <si>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</si>
  <si>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</si>
  <si>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</si>
  <si>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</si>
  <si>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</si>
  <si>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</si>
  <si>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</si>
  <si>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01150301X</t>
  </si>
  <si>
    <t>Stavební průzkum - vytyčení stávajících inž. sítí</t>
  </si>
  <si>
    <t>012103000</t>
  </si>
  <si>
    <t>Geodetické práce před výstavbou</t>
  </si>
  <si>
    <t>012203000</t>
  </si>
  <si>
    <t>Geodetické práce při provádění stavby</t>
  </si>
  <si>
    <t>012303000</t>
  </si>
  <si>
    <t>Geodetické práce po výstavbě</t>
  </si>
  <si>
    <t>013254000</t>
  </si>
  <si>
    <t>Dokumentace skutečného provedení stavby</t>
  </si>
  <si>
    <t>VRN3</t>
  </si>
  <si>
    <t>Zařízení staveniště</t>
  </si>
  <si>
    <t>030001000</t>
  </si>
  <si>
    <t>033103000</t>
  </si>
  <si>
    <t>Připojení energií</t>
  </si>
  <si>
    <t>034103000</t>
  </si>
  <si>
    <t>Oplocení staveniště</t>
  </si>
  <si>
    <t>034203000</t>
  </si>
  <si>
    <t>Opatření na ochranu pozemků sousedních se staveništěm</t>
  </si>
  <si>
    <t>034303000</t>
  </si>
  <si>
    <t>Dopravní značení na staveništi</t>
  </si>
  <si>
    <t>034503000</t>
  </si>
  <si>
    <t>Informační tabule na staveništi</t>
  </si>
  <si>
    <t>VRN4</t>
  </si>
  <si>
    <t>Inženýrská činnost</t>
  </si>
  <si>
    <t>045002000</t>
  </si>
  <si>
    <t>Kompletační a koordinační činnost</t>
  </si>
  <si>
    <t>VRN6</t>
  </si>
  <si>
    <t>Územní vlivy</t>
  </si>
  <si>
    <t>062002000</t>
  </si>
  <si>
    <t>Ztížené dopravní podmínky</t>
  </si>
  <si>
    <t>VRN7</t>
  </si>
  <si>
    <t>Provozní vlivy</t>
  </si>
  <si>
    <t>071002000</t>
  </si>
  <si>
    <t>Provoz investora, třetích osob</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</si>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</sst>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0" fillId="0" borderId="0" xfId="0"/>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1"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29" xfId="0" applyFont="1" applyBorder="1" applyAlignment="1">
      <alignment horizontal="left" wrapText="1"/>
    </xf>
    <xf numFmtId="0" fontId="39" fillId="0" borderId="1" xfId="0" applyFont="1" applyBorder="1" applyAlignment="1">
      <alignment horizontal="center" vertical="center"/>
    </xf>
    <xf numFmtId="49" fontId="41" fillId="0" borderId="1" xfId="0" applyNumberFormat="1"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left" vertical="center"/>
    </xf>
    <xf numFmtId="0" fontId="40"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2"/>
  <sheetViews>
    <sheetView showGridLines="0" tabSelected="1"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8" t="s">
        <v>0</v>
      </c>
      <c r="AZ1" s="18" t="s">
        <v>1</v>
      </c>
      <c r="BA1" s="18" t="s">
        <v>2</v>
      </c>
      <c r="BB1" s="18" t="s">
        <v>3</v>
      </c>
      <c r="BT1" s="18" t="s">
        <v>4</v>
      </c>
      <c r="BU1" s="18" t="s">
        <v>4</v>
      </c>
      <c r="BV1" s="18" t="s">
        <v>5</v>
      </c>
    </row>
    <row r="2" spans="1:74" s="1" customFormat="1" ht="36.9" customHeight="1">
      <c r="AR2" s="345"/>
      <c r="AS2" s="345"/>
      <c r="AT2" s="345"/>
      <c r="AU2" s="345"/>
      <c r="AV2" s="345"/>
      <c r="AW2" s="345"/>
      <c r="AX2" s="345"/>
      <c r="AY2" s="345"/>
      <c r="AZ2" s="345"/>
      <c r="BA2" s="345"/>
      <c r="BB2" s="345"/>
      <c r="BC2" s="345"/>
      <c r="BD2" s="345"/>
      <c r="BE2" s="345"/>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6" t="s">
        <v>14</v>
      </c>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24"/>
      <c r="AQ5" s="24"/>
      <c r="AR5" s="22"/>
      <c r="BE5" s="353" t="s">
        <v>15</v>
      </c>
      <c r="BS5" s="19" t="s">
        <v>6</v>
      </c>
    </row>
    <row r="6" spans="1:74" s="1" customFormat="1" ht="36.9" customHeight="1">
      <c r="B6" s="23"/>
      <c r="C6" s="24"/>
      <c r="D6" s="30" t="s">
        <v>16</v>
      </c>
      <c r="E6" s="24"/>
      <c r="F6" s="24"/>
      <c r="G6" s="24"/>
      <c r="H6" s="24"/>
      <c r="I6" s="24"/>
      <c r="J6" s="24"/>
      <c r="K6" s="358" t="s">
        <v>17</v>
      </c>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24"/>
      <c r="AQ6" s="24"/>
      <c r="AR6" s="22"/>
      <c r="BE6" s="354"/>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4"/>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4"/>
      <c r="BS8" s="19" t="s">
        <v>6</v>
      </c>
    </row>
    <row r="9" spans="1:74"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4"/>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54"/>
      <c r="BS10" s="19" t="s">
        <v>6</v>
      </c>
    </row>
    <row r="11" spans="1:74" s="1" customFormat="1" ht="18.45"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54"/>
      <c r="BS11" s="19" t="s">
        <v>6</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4"/>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54"/>
      <c r="BS13" s="19" t="s">
        <v>6</v>
      </c>
    </row>
    <row r="14" spans="1:74" ht="13.2">
      <c r="B14" s="23"/>
      <c r="C14" s="24"/>
      <c r="D14" s="24"/>
      <c r="E14" s="359" t="s">
        <v>32</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1" t="s">
        <v>29</v>
      </c>
      <c r="AL14" s="24"/>
      <c r="AM14" s="24"/>
      <c r="AN14" s="33" t="s">
        <v>32</v>
      </c>
      <c r="AO14" s="24"/>
      <c r="AP14" s="24"/>
      <c r="AQ14" s="24"/>
      <c r="AR14" s="22"/>
      <c r="BE14" s="354"/>
      <c r="BS14" s="19" t="s">
        <v>6</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4"/>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54"/>
      <c r="BS16" s="19" t="s">
        <v>4</v>
      </c>
    </row>
    <row r="17" spans="1:71" s="1" customFormat="1" ht="18.45"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54"/>
      <c r="BS17" s="19" t="s">
        <v>37</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4"/>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54"/>
      <c r="BS19" s="19" t="s">
        <v>6</v>
      </c>
    </row>
    <row r="20" spans="1:71" s="1" customFormat="1" ht="18.45"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54"/>
      <c r="BS20" s="19" t="s">
        <v>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4"/>
    </row>
    <row r="22" spans="1:71" s="1" customFormat="1" ht="12" customHeight="1">
      <c r="B22" s="23"/>
      <c r="C22" s="24"/>
      <c r="D22" s="31"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4"/>
    </row>
    <row r="23" spans="1:71" s="1" customFormat="1" ht="54.6" customHeight="1">
      <c r="B23" s="23"/>
      <c r="C23" s="24"/>
      <c r="D23" s="24"/>
      <c r="E23" s="361" t="s">
        <v>40</v>
      </c>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24"/>
      <c r="AP23" s="24"/>
      <c r="AQ23" s="24"/>
      <c r="AR23" s="22"/>
      <c r="BE23" s="354"/>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4"/>
    </row>
    <row r="25" spans="1:71" s="1" customFormat="1" ht="6.9"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4"/>
    </row>
    <row r="26" spans="1:71" s="2" customFormat="1" ht="25.95"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2">
        <f>ROUND(AG54,2)</f>
        <v>0</v>
      </c>
      <c r="AL26" s="363"/>
      <c r="AM26" s="363"/>
      <c r="AN26" s="363"/>
      <c r="AO26" s="363"/>
      <c r="AP26" s="38"/>
      <c r="AQ26" s="38"/>
      <c r="AR26" s="41"/>
      <c r="BE26" s="354"/>
    </row>
    <row r="27" spans="1:71" s="2" customFormat="1" ht="6.9"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4"/>
    </row>
    <row r="28" spans="1:71" s="2" customFormat="1" ht="13.2">
      <c r="A28" s="36"/>
      <c r="B28" s="37"/>
      <c r="C28" s="38"/>
      <c r="D28" s="38"/>
      <c r="E28" s="38"/>
      <c r="F28" s="38"/>
      <c r="G28" s="38"/>
      <c r="H28" s="38"/>
      <c r="I28" s="38"/>
      <c r="J28" s="38"/>
      <c r="K28" s="38"/>
      <c r="L28" s="364" t="s">
        <v>42</v>
      </c>
      <c r="M28" s="364"/>
      <c r="N28" s="364"/>
      <c r="O28" s="364"/>
      <c r="P28" s="364"/>
      <c r="Q28" s="38"/>
      <c r="R28" s="38"/>
      <c r="S28" s="38"/>
      <c r="T28" s="38"/>
      <c r="U28" s="38"/>
      <c r="V28" s="38"/>
      <c r="W28" s="364" t="s">
        <v>43</v>
      </c>
      <c r="X28" s="364"/>
      <c r="Y28" s="364"/>
      <c r="Z28" s="364"/>
      <c r="AA28" s="364"/>
      <c r="AB28" s="364"/>
      <c r="AC28" s="364"/>
      <c r="AD28" s="364"/>
      <c r="AE28" s="364"/>
      <c r="AF28" s="38"/>
      <c r="AG28" s="38"/>
      <c r="AH28" s="38"/>
      <c r="AI28" s="38"/>
      <c r="AJ28" s="38"/>
      <c r="AK28" s="364" t="s">
        <v>44</v>
      </c>
      <c r="AL28" s="364"/>
      <c r="AM28" s="364"/>
      <c r="AN28" s="364"/>
      <c r="AO28" s="364"/>
      <c r="AP28" s="38"/>
      <c r="AQ28" s="38"/>
      <c r="AR28" s="41"/>
      <c r="BE28" s="354"/>
    </row>
    <row r="29" spans="1:71" s="3" customFormat="1" ht="14.4" customHeight="1">
      <c r="B29" s="42"/>
      <c r="C29" s="43"/>
      <c r="D29" s="31" t="s">
        <v>45</v>
      </c>
      <c r="E29" s="43"/>
      <c r="F29" s="31" t="s">
        <v>46</v>
      </c>
      <c r="G29" s="43"/>
      <c r="H29" s="43"/>
      <c r="I29" s="43"/>
      <c r="J29" s="43"/>
      <c r="K29" s="43"/>
      <c r="L29" s="348">
        <v>0.21</v>
      </c>
      <c r="M29" s="347"/>
      <c r="N29" s="347"/>
      <c r="O29" s="347"/>
      <c r="P29" s="347"/>
      <c r="Q29" s="43"/>
      <c r="R29" s="43"/>
      <c r="S29" s="43"/>
      <c r="T29" s="43"/>
      <c r="U29" s="43"/>
      <c r="V29" s="43"/>
      <c r="W29" s="346">
        <f>ROUND(AZ54, 2)</f>
        <v>0</v>
      </c>
      <c r="X29" s="347"/>
      <c r="Y29" s="347"/>
      <c r="Z29" s="347"/>
      <c r="AA29" s="347"/>
      <c r="AB29" s="347"/>
      <c r="AC29" s="347"/>
      <c r="AD29" s="347"/>
      <c r="AE29" s="347"/>
      <c r="AF29" s="43"/>
      <c r="AG29" s="43"/>
      <c r="AH29" s="43"/>
      <c r="AI29" s="43"/>
      <c r="AJ29" s="43"/>
      <c r="AK29" s="346">
        <f>ROUND(AV54, 2)</f>
        <v>0</v>
      </c>
      <c r="AL29" s="347"/>
      <c r="AM29" s="347"/>
      <c r="AN29" s="347"/>
      <c r="AO29" s="347"/>
      <c r="AP29" s="43"/>
      <c r="AQ29" s="43"/>
      <c r="AR29" s="44"/>
      <c r="BE29" s="355"/>
    </row>
    <row r="30" spans="1:71" s="3" customFormat="1" ht="14.4" customHeight="1">
      <c r="B30" s="42"/>
      <c r="C30" s="43"/>
      <c r="D30" s="43"/>
      <c r="E30" s="43"/>
      <c r="F30" s="31" t="s">
        <v>47</v>
      </c>
      <c r="G30" s="43"/>
      <c r="H30" s="43"/>
      <c r="I30" s="43"/>
      <c r="J30" s="43"/>
      <c r="K30" s="43"/>
      <c r="L30" s="348">
        <v>0.15</v>
      </c>
      <c r="M30" s="347"/>
      <c r="N30" s="347"/>
      <c r="O30" s="347"/>
      <c r="P30" s="347"/>
      <c r="Q30" s="43"/>
      <c r="R30" s="43"/>
      <c r="S30" s="43"/>
      <c r="T30" s="43"/>
      <c r="U30" s="43"/>
      <c r="V30" s="43"/>
      <c r="W30" s="346">
        <f>ROUND(BA54, 2)</f>
        <v>0</v>
      </c>
      <c r="X30" s="347"/>
      <c r="Y30" s="347"/>
      <c r="Z30" s="347"/>
      <c r="AA30" s="347"/>
      <c r="AB30" s="347"/>
      <c r="AC30" s="347"/>
      <c r="AD30" s="347"/>
      <c r="AE30" s="347"/>
      <c r="AF30" s="43"/>
      <c r="AG30" s="43"/>
      <c r="AH30" s="43"/>
      <c r="AI30" s="43"/>
      <c r="AJ30" s="43"/>
      <c r="AK30" s="346">
        <f>ROUND(AW54, 2)</f>
        <v>0</v>
      </c>
      <c r="AL30" s="347"/>
      <c r="AM30" s="347"/>
      <c r="AN30" s="347"/>
      <c r="AO30" s="347"/>
      <c r="AP30" s="43"/>
      <c r="AQ30" s="43"/>
      <c r="AR30" s="44"/>
      <c r="BE30" s="355"/>
    </row>
    <row r="31" spans="1:71" s="3" customFormat="1" ht="14.4" hidden="1" customHeight="1">
      <c r="B31" s="42"/>
      <c r="C31" s="43"/>
      <c r="D31" s="43"/>
      <c r="E31" s="43"/>
      <c r="F31" s="31" t="s">
        <v>48</v>
      </c>
      <c r="G31" s="43"/>
      <c r="H31" s="43"/>
      <c r="I31" s="43"/>
      <c r="J31" s="43"/>
      <c r="K31" s="43"/>
      <c r="L31" s="348">
        <v>0.21</v>
      </c>
      <c r="M31" s="347"/>
      <c r="N31" s="347"/>
      <c r="O31" s="347"/>
      <c r="P31" s="347"/>
      <c r="Q31" s="43"/>
      <c r="R31" s="43"/>
      <c r="S31" s="43"/>
      <c r="T31" s="43"/>
      <c r="U31" s="43"/>
      <c r="V31" s="43"/>
      <c r="W31" s="346">
        <f>ROUND(BB54, 2)</f>
        <v>0</v>
      </c>
      <c r="X31" s="347"/>
      <c r="Y31" s="347"/>
      <c r="Z31" s="347"/>
      <c r="AA31" s="347"/>
      <c r="AB31" s="347"/>
      <c r="AC31" s="347"/>
      <c r="AD31" s="347"/>
      <c r="AE31" s="347"/>
      <c r="AF31" s="43"/>
      <c r="AG31" s="43"/>
      <c r="AH31" s="43"/>
      <c r="AI31" s="43"/>
      <c r="AJ31" s="43"/>
      <c r="AK31" s="346">
        <v>0</v>
      </c>
      <c r="AL31" s="347"/>
      <c r="AM31" s="347"/>
      <c r="AN31" s="347"/>
      <c r="AO31" s="347"/>
      <c r="AP31" s="43"/>
      <c r="AQ31" s="43"/>
      <c r="AR31" s="44"/>
      <c r="BE31" s="355"/>
    </row>
    <row r="32" spans="1:71" s="3" customFormat="1" ht="14.4" hidden="1" customHeight="1">
      <c r="B32" s="42"/>
      <c r="C32" s="43"/>
      <c r="D32" s="43"/>
      <c r="E32" s="43"/>
      <c r="F32" s="31" t="s">
        <v>49</v>
      </c>
      <c r="G32" s="43"/>
      <c r="H32" s="43"/>
      <c r="I32" s="43"/>
      <c r="J32" s="43"/>
      <c r="K32" s="43"/>
      <c r="L32" s="348">
        <v>0.15</v>
      </c>
      <c r="M32" s="347"/>
      <c r="N32" s="347"/>
      <c r="O32" s="347"/>
      <c r="P32" s="347"/>
      <c r="Q32" s="43"/>
      <c r="R32" s="43"/>
      <c r="S32" s="43"/>
      <c r="T32" s="43"/>
      <c r="U32" s="43"/>
      <c r="V32" s="43"/>
      <c r="W32" s="346">
        <f>ROUND(BC54, 2)</f>
        <v>0</v>
      </c>
      <c r="X32" s="347"/>
      <c r="Y32" s="347"/>
      <c r="Z32" s="347"/>
      <c r="AA32" s="347"/>
      <c r="AB32" s="347"/>
      <c r="AC32" s="347"/>
      <c r="AD32" s="347"/>
      <c r="AE32" s="347"/>
      <c r="AF32" s="43"/>
      <c r="AG32" s="43"/>
      <c r="AH32" s="43"/>
      <c r="AI32" s="43"/>
      <c r="AJ32" s="43"/>
      <c r="AK32" s="346">
        <v>0</v>
      </c>
      <c r="AL32" s="347"/>
      <c r="AM32" s="347"/>
      <c r="AN32" s="347"/>
      <c r="AO32" s="347"/>
      <c r="AP32" s="43"/>
      <c r="AQ32" s="43"/>
      <c r="AR32" s="44"/>
      <c r="BE32" s="355"/>
    </row>
    <row r="33" spans="1:57" s="3" customFormat="1" ht="14.4" hidden="1" customHeight="1">
      <c r="B33" s="42"/>
      <c r="C33" s="43"/>
      <c r="D33" s="43"/>
      <c r="E33" s="43"/>
      <c r="F33" s="31" t="s">
        <v>50</v>
      </c>
      <c r="G33" s="43"/>
      <c r="H33" s="43"/>
      <c r="I33" s="43"/>
      <c r="J33" s="43"/>
      <c r="K33" s="43"/>
      <c r="L33" s="348">
        <v>0</v>
      </c>
      <c r="M33" s="347"/>
      <c r="N33" s="347"/>
      <c r="O33" s="347"/>
      <c r="P33" s="347"/>
      <c r="Q33" s="43"/>
      <c r="R33" s="43"/>
      <c r="S33" s="43"/>
      <c r="T33" s="43"/>
      <c r="U33" s="43"/>
      <c r="V33" s="43"/>
      <c r="W33" s="346">
        <f>ROUND(BD54, 2)</f>
        <v>0</v>
      </c>
      <c r="X33" s="347"/>
      <c r="Y33" s="347"/>
      <c r="Z33" s="347"/>
      <c r="AA33" s="347"/>
      <c r="AB33" s="347"/>
      <c r="AC33" s="347"/>
      <c r="AD33" s="347"/>
      <c r="AE33" s="347"/>
      <c r="AF33" s="43"/>
      <c r="AG33" s="43"/>
      <c r="AH33" s="43"/>
      <c r="AI33" s="43"/>
      <c r="AJ33" s="43"/>
      <c r="AK33" s="346">
        <v>0</v>
      </c>
      <c r="AL33" s="347"/>
      <c r="AM33" s="347"/>
      <c r="AN33" s="347"/>
      <c r="AO33" s="347"/>
      <c r="AP33" s="43"/>
      <c r="AQ33" s="43"/>
      <c r="AR33" s="44"/>
    </row>
    <row r="34" spans="1:57" s="2" customFormat="1" ht="6.9"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5"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52" t="s">
        <v>53</v>
      </c>
      <c r="Y35" s="350"/>
      <c r="Z35" s="350"/>
      <c r="AA35" s="350"/>
      <c r="AB35" s="350"/>
      <c r="AC35" s="47"/>
      <c r="AD35" s="47"/>
      <c r="AE35" s="47"/>
      <c r="AF35" s="47"/>
      <c r="AG35" s="47"/>
      <c r="AH35" s="47"/>
      <c r="AI35" s="47"/>
      <c r="AJ35" s="47"/>
      <c r="AK35" s="349">
        <f>SUM(AK26:AK33)</f>
        <v>0</v>
      </c>
      <c r="AL35" s="350"/>
      <c r="AM35" s="350"/>
      <c r="AN35" s="350"/>
      <c r="AO35" s="351"/>
      <c r="AP35" s="45"/>
      <c r="AQ35" s="45"/>
      <c r="AR35" s="41"/>
      <c r="BE35" s="36"/>
    </row>
    <row r="36" spans="1:57" s="2" customFormat="1" ht="6.9"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 customHeight="1">
      <c r="A42" s="36"/>
      <c r="B42" s="37"/>
      <c r="C42" s="25"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4462-19-4</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 customHeight="1">
      <c r="B45" s="56"/>
      <c r="C45" s="57" t="s">
        <v>16</v>
      </c>
      <c r="D45" s="58"/>
      <c r="E45" s="58"/>
      <c r="F45" s="58"/>
      <c r="G45" s="58"/>
      <c r="H45" s="58"/>
      <c r="I45" s="58"/>
      <c r="J45" s="58"/>
      <c r="K45" s="58"/>
      <c r="L45" s="374" t="str">
        <f>K6</f>
        <v>Automatické parkovací zařízení pro kola v Berouně</v>
      </c>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58"/>
      <c r="AQ45" s="58"/>
      <c r="AR45" s="59"/>
    </row>
    <row r="46" spans="1:57" s="2" customFormat="1" ht="6.9"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6" t="str">
        <f>IF(AN8= "","",AN8)</f>
        <v>5. 2. 2020</v>
      </c>
      <c r="AN47" s="376"/>
      <c r="AO47" s="38"/>
      <c r="AP47" s="38"/>
      <c r="AQ47" s="38"/>
      <c r="AR47" s="41"/>
      <c r="BE47" s="36"/>
    </row>
    <row r="48" spans="1:57" s="2" customFormat="1" ht="6.9"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65" customHeight="1">
      <c r="A49" s="36"/>
      <c r="B49" s="37"/>
      <c r="C49" s="31" t="s">
        <v>25</v>
      </c>
      <c r="D49" s="38"/>
      <c r="E49" s="38"/>
      <c r="F49" s="38"/>
      <c r="G49" s="38"/>
      <c r="H49" s="38"/>
      <c r="I49" s="38"/>
      <c r="J49" s="38"/>
      <c r="K49" s="38"/>
      <c r="L49" s="54" t="str">
        <f>IF(E11= "","",E11)</f>
        <v>Město Beroun, Husovo nám. 68, 266 01 Beroun</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77" t="str">
        <f>IF(E17="","",E17)</f>
        <v>OPTIMA, s.r.o., Žižkova 738/IV, 566 01 Vys. Mýto</v>
      </c>
      <c r="AN49" s="378"/>
      <c r="AO49" s="378"/>
      <c r="AP49" s="378"/>
      <c r="AQ49" s="38"/>
      <c r="AR49" s="41"/>
      <c r="AS49" s="379" t="s">
        <v>55</v>
      </c>
      <c r="AT49" s="380"/>
      <c r="AU49" s="62"/>
      <c r="AV49" s="62"/>
      <c r="AW49" s="62"/>
      <c r="AX49" s="62"/>
      <c r="AY49" s="62"/>
      <c r="AZ49" s="62"/>
      <c r="BA49" s="62"/>
      <c r="BB49" s="62"/>
      <c r="BC49" s="62"/>
      <c r="BD49" s="63"/>
      <c r="BE49" s="36"/>
    </row>
    <row r="50" spans="1:91" s="2" customFormat="1" ht="15.15"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77" t="str">
        <f>IF(E20="","",E20)</f>
        <v xml:space="preserve"> </v>
      </c>
      <c r="AN50" s="378"/>
      <c r="AO50" s="378"/>
      <c r="AP50" s="378"/>
      <c r="AQ50" s="38"/>
      <c r="AR50" s="41"/>
      <c r="AS50" s="381"/>
      <c r="AT50" s="382"/>
      <c r="AU50" s="64"/>
      <c r="AV50" s="64"/>
      <c r="AW50" s="64"/>
      <c r="AX50" s="64"/>
      <c r="AY50" s="64"/>
      <c r="AZ50" s="64"/>
      <c r="BA50" s="64"/>
      <c r="BB50" s="64"/>
      <c r="BC50" s="64"/>
      <c r="BD50" s="65"/>
      <c r="BE50" s="36"/>
    </row>
    <row r="51" spans="1:9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3"/>
      <c r="AT51" s="384"/>
      <c r="AU51" s="66"/>
      <c r="AV51" s="66"/>
      <c r="AW51" s="66"/>
      <c r="AX51" s="66"/>
      <c r="AY51" s="66"/>
      <c r="AZ51" s="66"/>
      <c r="BA51" s="66"/>
      <c r="BB51" s="66"/>
      <c r="BC51" s="66"/>
      <c r="BD51" s="67"/>
      <c r="BE51" s="36"/>
    </row>
    <row r="52" spans="1:91" s="2" customFormat="1" ht="29.25" customHeight="1">
      <c r="A52" s="36"/>
      <c r="B52" s="37"/>
      <c r="C52" s="370" t="s">
        <v>56</v>
      </c>
      <c r="D52" s="371"/>
      <c r="E52" s="371"/>
      <c r="F52" s="371"/>
      <c r="G52" s="371"/>
      <c r="H52" s="68"/>
      <c r="I52" s="373" t="s">
        <v>57</v>
      </c>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2" t="s">
        <v>58</v>
      </c>
      <c r="AH52" s="371"/>
      <c r="AI52" s="371"/>
      <c r="AJ52" s="371"/>
      <c r="AK52" s="371"/>
      <c r="AL52" s="371"/>
      <c r="AM52" s="371"/>
      <c r="AN52" s="373" t="s">
        <v>59</v>
      </c>
      <c r="AO52" s="371"/>
      <c r="AP52" s="371"/>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8">
        <f>ROUND(SUM(AG55:AG60),2)</f>
        <v>0</v>
      </c>
      <c r="AH54" s="368"/>
      <c r="AI54" s="368"/>
      <c r="AJ54" s="368"/>
      <c r="AK54" s="368"/>
      <c r="AL54" s="368"/>
      <c r="AM54" s="368"/>
      <c r="AN54" s="369">
        <f t="shared" ref="AN54:AN60" si="0">SUM(AG54,AT54)</f>
        <v>0</v>
      </c>
      <c r="AO54" s="369"/>
      <c r="AP54" s="369"/>
      <c r="AQ54" s="80" t="s">
        <v>19</v>
      </c>
      <c r="AR54" s="81"/>
      <c r="AS54" s="82">
        <f>ROUND(SUM(AS55:AS60),2)</f>
        <v>0</v>
      </c>
      <c r="AT54" s="83">
        <f t="shared" ref="AT54:AT60" si="1">ROUND(SUM(AV54:AW54),2)</f>
        <v>0</v>
      </c>
      <c r="AU54" s="84">
        <f>ROUND(SUM(AU55:AU60),5)</f>
        <v>0</v>
      </c>
      <c r="AV54" s="83">
        <f>ROUND(AZ54*L29,2)</f>
        <v>0</v>
      </c>
      <c r="AW54" s="83">
        <f>ROUND(BA54*L30,2)</f>
        <v>0</v>
      </c>
      <c r="AX54" s="83">
        <f>ROUND(BB54*L29,2)</f>
        <v>0</v>
      </c>
      <c r="AY54" s="83">
        <f>ROUND(BC54*L30,2)</f>
        <v>0</v>
      </c>
      <c r="AZ54" s="83">
        <f>ROUND(SUM(AZ55:AZ60),2)</f>
        <v>0</v>
      </c>
      <c r="BA54" s="83">
        <f>ROUND(SUM(BA55:BA60),2)</f>
        <v>0</v>
      </c>
      <c r="BB54" s="83">
        <f>ROUND(SUM(BB55:BB60),2)</f>
        <v>0</v>
      </c>
      <c r="BC54" s="83">
        <f>ROUND(SUM(BC55:BC60),2)</f>
        <v>0</v>
      </c>
      <c r="BD54" s="85">
        <f>ROUND(SUM(BD55:BD60),2)</f>
        <v>0</v>
      </c>
      <c r="BS54" s="86" t="s">
        <v>74</v>
      </c>
      <c r="BT54" s="86" t="s">
        <v>75</v>
      </c>
      <c r="BU54" s="87" t="s">
        <v>76</v>
      </c>
      <c r="BV54" s="86" t="s">
        <v>77</v>
      </c>
      <c r="BW54" s="86" t="s">
        <v>5</v>
      </c>
      <c r="BX54" s="86" t="s">
        <v>78</v>
      </c>
      <c r="CL54" s="86" t="s">
        <v>19</v>
      </c>
    </row>
    <row r="55" spans="1:91" s="7" customFormat="1" ht="24.75" customHeight="1">
      <c r="A55" s="88" t="s">
        <v>79</v>
      </c>
      <c r="B55" s="89"/>
      <c r="C55" s="90"/>
      <c r="D55" s="367" t="s">
        <v>80</v>
      </c>
      <c r="E55" s="367"/>
      <c r="F55" s="367"/>
      <c r="G55" s="367"/>
      <c r="H55" s="367"/>
      <c r="I55" s="91"/>
      <c r="J55" s="367" t="s">
        <v>81</v>
      </c>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5">
        <f>'PS 01 - Automatická kolár...'!J30</f>
        <v>0</v>
      </c>
      <c r="AH55" s="366"/>
      <c r="AI55" s="366"/>
      <c r="AJ55" s="366"/>
      <c r="AK55" s="366"/>
      <c r="AL55" s="366"/>
      <c r="AM55" s="366"/>
      <c r="AN55" s="365">
        <f t="shared" si="0"/>
        <v>0</v>
      </c>
      <c r="AO55" s="366"/>
      <c r="AP55" s="366"/>
      <c r="AQ55" s="92" t="s">
        <v>82</v>
      </c>
      <c r="AR55" s="93"/>
      <c r="AS55" s="94">
        <v>0</v>
      </c>
      <c r="AT55" s="95">
        <f t="shared" si="1"/>
        <v>0</v>
      </c>
      <c r="AU55" s="96">
        <f>'PS 01 - Automatická kolár...'!P81</f>
        <v>0</v>
      </c>
      <c r="AV55" s="95">
        <f>'PS 01 - Automatická kolár...'!J33</f>
        <v>0</v>
      </c>
      <c r="AW55" s="95">
        <f>'PS 01 - Automatická kolár...'!J34</f>
        <v>0</v>
      </c>
      <c r="AX55" s="95">
        <f>'PS 01 - Automatická kolár...'!J35</f>
        <v>0</v>
      </c>
      <c r="AY55" s="95">
        <f>'PS 01 - Automatická kolár...'!J36</f>
        <v>0</v>
      </c>
      <c r="AZ55" s="95">
        <f>'PS 01 - Automatická kolár...'!F33</f>
        <v>0</v>
      </c>
      <c r="BA55" s="95">
        <f>'PS 01 - Automatická kolár...'!F34</f>
        <v>0</v>
      </c>
      <c r="BB55" s="95">
        <f>'PS 01 - Automatická kolár...'!F35</f>
        <v>0</v>
      </c>
      <c r="BC55" s="95">
        <f>'PS 01 - Automatická kolár...'!F36</f>
        <v>0</v>
      </c>
      <c r="BD55" s="97">
        <f>'PS 01 - Automatická kolár...'!F37</f>
        <v>0</v>
      </c>
      <c r="BT55" s="98" t="s">
        <v>83</v>
      </c>
      <c r="BV55" s="98" t="s">
        <v>77</v>
      </c>
      <c r="BW55" s="98" t="s">
        <v>84</v>
      </c>
      <c r="BX55" s="98" t="s">
        <v>5</v>
      </c>
      <c r="CL55" s="98" t="s">
        <v>19</v>
      </c>
      <c r="CM55" s="98" t="s">
        <v>85</v>
      </c>
    </row>
    <row r="56" spans="1:91" s="7" customFormat="1" ht="24.75" customHeight="1">
      <c r="A56" s="88" t="s">
        <v>79</v>
      </c>
      <c r="B56" s="89"/>
      <c r="C56" s="90"/>
      <c r="D56" s="367" t="s">
        <v>86</v>
      </c>
      <c r="E56" s="367"/>
      <c r="F56" s="367"/>
      <c r="G56" s="367"/>
      <c r="H56" s="367"/>
      <c r="I56" s="91"/>
      <c r="J56" s="367" t="s">
        <v>87</v>
      </c>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5">
        <f>'SO 01.a - Automatická kol...'!J30</f>
        <v>0</v>
      </c>
      <c r="AH56" s="366"/>
      <c r="AI56" s="366"/>
      <c r="AJ56" s="366"/>
      <c r="AK56" s="366"/>
      <c r="AL56" s="366"/>
      <c r="AM56" s="366"/>
      <c r="AN56" s="365">
        <f t="shared" si="0"/>
        <v>0</v>
      </c>
      <c r="AO56" s="366"/>
      <c r="AP56" s="366"/>
      <c r="AQ56" s="92" t="s">
        <v>82</v>
      </c>
      <c r="AR56" s="93"/>
      <c r="AS56" s="94">
        <v>0</v>
      </c>
      <c r="AT56" s="95">
        <f t="shared" si="1"/>
        <v>0</v>
      </c>
      <c r="AU56" s="96">
        <f>'SO 01.a - Automatická kol...'!P92</f>
        <v>0</v>
      </c>
      <c r="AV56" s="95">
        <f>'SO 01.a - Automatická kol...'!J33</f>
        <v>0</v>
      </c>
      <c r="AW56" s="95">
        <f>'SO 01.a - Automatická kol...'!J34</f>
        <v>0</v>
      </c>
      <c r="AX56" s="95">
        <f>'SO 01.a - Automatická kol...'!J35</f>
        <v>0</v>
      </c>
      <c r="AY56" s="95">
        <f>'SO 01.a - Automatická kol...'!J36</f>
        <v>0</v>
      </c>
      <c r="AZ56" s="95">
        <f>'SO 01.a - Automatická kol...'!F33</f>
        <v>0</v>
      </c>
      <c r="BA56" s="95">
        <f>'SO 01.a - Automatická kol...'!F34</f>
        <v>0</v>
      </c>
      <c r="BB56" s="95">
        <f>'SO 01.a - Automatická kol...'!F35</f>
        <v>0</v>
      </c>
      <c r="BC56" s="95">
        <f>'SO 01.a - Automatická kol...'!F36</f>
        <v>0</v>
      </c>
      <c r="BD56" s="97">
        <f>'SO 01.a - Automatická kol...'!F37</f>
        <v>0</v>
      </c>
      <c r="BT56" s="98" t="s">
        <v>83</v>
      </c>
      <c r="BV56" s="98" t="s">
        <v>77</v>
      </c>
      <c r="BW56" s="98" t="s">
        <v>88</v>
      </c>
      <c r="BX56" s="98" t="s">
        <v>5</v>
      </c>
      <c r="CL56" s="98" t="s">
        <v>19</v>
      </c>
      <c r="CM56" s="98" t="s">
        <v>85</v>
      </c>
    </row>
    <row r="57" spans="1:91" s="7" customFormat="1" ht="24.75" customHeight="1">
      <c r="A57" s="88" t="s">
        <v>79</v>
      </c>
      <c r="B57" s="89"/>
      <c r="C57" s="90"/>
      <c r="D57" s="367" t="s">
        <v>89</v>
      </c>
      <c r="E57" s="367"/>
      <c r="F57" s="367"/>
      <c r="G57" s="367"/>
      <c r="H57" s="367"/>
      <c r="I57" s="91"/>
      <c r="J57" s="367" t="s">
        <v>90</v>
      </c>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5">
        <f>'SO 01.b - Elektroinstalac...'!J30</f>
        <v>0</v>
      </c>
      <c r="AH57" s="366"/>
      <c r="AI57" s="366"/>
      <c r="AJ57" s="366"/>
      <c r="AK57" s="366"/>
      <c r="AL57" s="366"/>
      <c r="AM57" s="366"/>
      <c r="AN57" s="365">
        <f t="shared" si="0"/>
        <v>0</v>
      </c>
      <c r="AO57" s="366"/>
      <c r="AP57" s="366"/>
      <c r="AQ57" s="92" t="s">
        <v>82</v>
      </c>
      <c r="AR57" s="93"/>
      <c r="AS57" s="94">
        <v>0</v>
      </c>
      <c r="AT57" s="95">
        <f t="shared" si="1"/>
        <v>0</v>
      </c>
      <c r="AU57" s="96">
        <f>'SO 01.b - Elektroinstalac...'!P81</f>
        <v>0</v>
      </c>
      <c r="AV57" s="95">
        <f>'SO 01.b - Elektroinstalac...'!J33</f>
        <v>0</v>
      </c>
      <c r="AW57" s="95">
        <f>'SO 01.b - Elektroinstalac...'!J34</f>
        <v>0</v>
      </c>
      <c r="AX57" s="95">
        <f>'SO 01.b - Elektroinstalac...'!J35</f>
        <v>0</v>
      </c>
      <c r="AY57" s="95">
        <f>'SO 01.b - Elektroinstalac...'!J36</f>
        <v>0</v>
      </c>
      <c r="AZ57" s="95">
        <f>'SO 01.b - Elektroinstalac...'!F33</f>
        <v>0</v>
      </c>
      <c r="BA57" s="95">
        <f>'SO 01.b - Elektroinstalac...'!F34</f>
        <v>0</v>
      </c>
      <c r="BB57" s="95">
        <f>'SO 01.b - Elektroinstalac...'!F35</f>
        <v>0</v>
      </c>
      <c r="BC57" s="95">
        <f>'SO 01.b - Elektroinstalac...'!F36</f>
        <v>0</v>
      </c>
      <c r="BD57" s="97">
        <f>'SO 01.b - Elektroinstalac...'!F37</f>
        <v>0</v>
      </c>
      <c r="BT57" s="98" t="s">
        <v>83</v>
      </c>
      <c r="BV57" s="98" t="s">
        <v>77</v>
      </c>
      <c r="BW57" s="98" t="s">
        <v>91</v>
      </c>
      <c r="BX57" s="98" t="s">
        <v>5</v>
      </c>
      <c r="CL57" s="98" t="s">
        <v>19</v>
      </c>
      <c r="CM57" s="98" t="s">
        <v>85</v>
      </c>
    </row>
    <row r="58" spans="1:91" s="7" customFormat="1" ht="24.75" customHeight="1">
      <c r="A58" s="88" t="s">
        <v>79</v>
      </c>
      <c r="B58" s="89"/>
      <c r="C58" s="90"/>
      <c r="D58" s="367" t="s">
        <v>92</v>
      </c>
      <c r="E58" s="367"/>
      <c r="F58" s="367"/>
      <c r="G58" s="367"/>
      <c r="H58" s="367"/>
      <c r="I58" s="91"/>
      <c r="J58" s="367" t="s">
        <v>93</v>
      </c>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5">
        <f>'SO 01.c - Kanalizace'!J30</f>
        <v>0</v>
      </c>
      <c r="AH58" s="366"/>
      <c r="AI58" s="366"/>
      <c r="AJ58" s="366"/>
      <c r="AK58" s="366"/>
      <c r="AL58" s="366"/>
      <c r="AM58" s="366"/>
      <c r="AN58" s="365">
        <f t="shared" si="0"/>
        <v>0</v>
      </c>
      <c r="AO58" s="366"/>
      <c r="AP58" s="366"/>
      <c r="AQ58" s="92" t="s">
        <v>82</v>
      </c>
      <c r="AR58" s="93"/>
      <c r="AS58" s="94">
        <v>0</v>
      </c>
      <c r="AT58" s="95">
        <f t="shared" si="1"/>
        <v>0</v>
      </c>
      <c r="AU58" s="96">
        <f>'SO 01.c - Kanalizace'!P86</f>
        <v>0</v>
      </c>
      <c r="AV58" s="95">
        <f>'SO 01.c - Kanalizace'!J33</f>
        <v>0</v>
      </c>
      <c r="AW58" s="95">
        <f>'SO 01.c - Kanalizace'!J34</f>
        <v>0</v>
      </c>
      <c r="AX58" s="95">
        <f>'SO 01.c - Kanalizace'!J35</f>
        <v>0</v>
      </c>
      <c r="AY58" s="95">
        <f>'SO 01.c - Kanalizace'!J36</f>
        <v>0</v>
      </c>
      <c r="AZ58" s="95">
        <f>'SO 01.c - Kanalizace'!F33</f>
        <v>0</v>
      </c>
      <c r="BA58" s="95">
        <f>'SO 01.c - Kanalizace'!F34</f>
        <v>0</v>
      </c>
      <c r="BB58" s="95">
        <f>'SO 01.c - Kanalizace'!F35</f>
        <v>0</v>
      </c>
      <c r="BC58" s="95">
        <f>'SO 01.c - Kanalizace'!F36</f>
        <v>0</v>
      </c>
      <c r="BD58" s="97">
        <f>'SO 01.c - Kanalizace'!F37</f>
        <v>0</v>
      </c>
      <c r="BT58" s="98" t="s">
        <v>83</v>
      </c>
      <c r="BV58" s="98" t="s">
        <v>77</v>
      </c>
      <c r="BW58" s="98" t="s">
        <v>94</v>
      </c>
      <c r="BX58" s="98" t="s">
        <v>5</v>
      </c>
      <c r="CL58" s="98" t="s">
        <v>19</v>
      </c>
      <c r="CM58" s="98" t="s">
        <v>85</v>
      </c>
    </row>
    <row r="59" spans="1:91" s="7" customFormat="1" ht="24.75" customHeight="1">
      <c r="A59" s="88" t="s">
        <v>79</v>
      </c>
      <c r="B59" s="89"/>
      <c r="C59" s="90"/>
      <c r="D59" s="367" t="s">
        <v>95</v>
      </c>
      <c r="E59" s="367"/>
      <c r="F59" s="367"/>
      <c r="G59" s="367"/>
      <c r="H59" s="367"/>
      <c r="I59" s="91"/>
      <c r="J59" s="367" t="s">
        <v>96</v>
      </c>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5">
        <f>'SO 01.d - Slaboproud pro ...'!J30</f>
        <v>0</v>
      </c>
      <c r="AH59" s="366"/>
      <c r="AI59" s="366"/>
      <c r="AJ59" s="366"/>
      <c r="AK59" s="366"/>
      <c r="AL59" s="366"/>
      <c r="AM59" s="366"/>
      <c r="AN59" s="365">
        <f t="shared" si="0"/>
        <v>0</v>
      </c>
      <c r="AO59" s="366"/>
      <c r="AP59" s="366"/>
      <c r="AQ59" s="92" t="s">
        <v>82</v>
      </c>
      <c r="AR59" s="93"/>
      <c r="AS59" s="94">
        <v>0</v>
      </c>
      <c r="AT59" s="95">
        <f t="shared" si="1"/>
        <v>0</v>
      </c>
      <c r="AU59" s="96">
        <f>'SO 01.d - Slaboproud pro ...'!P81</f>
        <v>0</v>
      </c>
      <c r="AV59" s="95">
        <f>'SO 01.d - Slaboproud pro ...'!J33</f>
        <v>0</v>
      </c>
      <c r="AW59" s="95">
        <f>'SO 01.d - Slaboproud pro ...'!J34</f>
        <v>0</v>
      </c>
      <c r="AX59" s="95">
        <f>'SO 01.d - Slaboproud pro ...'!J35</f>
        <v>0</v>
      </c>
      <c r="AY59" s="95">
        <f>'SO 01.d - Slaboproud pro ...'!J36</f>
        <v>0</v>
      </c>
      <c r="AZ59" s="95">
        <f>'SO 01.d - Slaboproud pro ...'!F33</f>
        <v>0</v>
      </c>
      <c r="BA59" s="95">
        <f>'SO 01.d - Slaboproud pro ...'!F34</f>
        <v>0</v>
      </c>
      <c r="BB59" s="95">
        <f>'SO 01.d - Slaboproud pro ...'!F35</f>
        <v>0</v>
      </c>
      <c r="BC59" s="95">
        <f>'SO 01.d - Slaboproud pro ...'!F36</f>
        <v>0</v>
      </c>
      <c r="BD59" s="97">
        <f>'SO 01.d - Slaboproud pro ...'!F37</f>
        <v>0</v>
      </c>
      <c r="BT59" s="98" t="s">
        <v>83</v>
      </c>
      <c r="BV59" s="98" t="s">
        <v>77</v>
      </c>
      <c r="BW59" s="98" t="s">
        <v>97</v>
      </c>
      <c r="BX59" s="98" t="s">
        <v>5</v>
      </c>
      <c r="CL59" s="98" t="s">
        <v>19</v>
      </c>
      <c r="CM59" s="98" t="s">
        <v>85</v>
      </c>
    </row>
    <row r="60" spans="1:91" s="7" customFormat="1" ht="16.5" customHeight="1">
      <c r="A60" s="88" t="s">
        <v>79</v>
      </c>
      <c r="B60" s="89"/>
      <c r="C60" s="90"/>
      <c r="D60" s="367" t="s">
        <v>98</v>
      </c>
      <c r="E60" s="367"/>
      <c r="F60" s="367"/>
      <c r="G60" s="367"/>
      <c r="H60" s="367"/>
      <c r="I60" s="91"/>
      <c r="J60" s="367" t="s">
        <v>99</v>
      </c>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5">
        <f>'VON - Vedlejší a ostatní ...'!J30</f>
        <v>0</v>
      </c>
      <c r="AH60" s="366"/>
      <c r="AI60" s="366"/>
      <c r="AJ60" s="366"/>
      <c r="AK60" s="366"/>
      <c r="AL60" s="366"/>
      <c r="AM60" s="366"/>
      <c r="AN60" s="365">
        <f t="shared" si="0"/>
        <v>0</v>
      </c>
      <c r="AO60" s="366"/>
      <c r="AP60" s="366"/>
      <c r="AQ60" s="92" t="s">
        <v>82</v>
      </c>
      <c r="AR60" s="93"/>
      <c r="AS60" s="99">
        <v>0</v>
      </c>
      <c r="AT60" s="100">
        <f t="shared" si="1"/>
        <v>0</v>
      </c>
      <c r="AU60" s="101">
        <f>'VON - Vedlejší a ostatní ...'!P85</f>
        <v>0</v>
      </c>
      <c r="AV60" s="100">
        <f>'VON - Vedlejší a ostatní ...'!J33</f>
        <v>0</v>
      </c>
      <c r="AW60" s="100">
        <f>'VON - Vedlejší a ostatní ...'!J34</f>
        <v>0</v>
      </c>
      <c r="AX60" s="100">
        <f>'VON - Vedlejší a ostatní ...'!J35</f>
        <v>0</v>
      </c>
      <c r="AY60" s="100">
        <f>'VON - Vedlejší a ostatní ...'!J36</f>
        <v>0</v>
      </c>
      <c r="AZ60" s="100">
        <f>'VON - Vedlejší a ostatní ...'!F33</f>
        <v>0</v>
      </c>
      <c r="BA60" s="100">
        <f>'VON - Vedlejší a ostatní ...'!F34</f>
        <v>0</v>
      </c>
      <c r="BB60" s="100">
        <f>'VON - Vedlejší a ostatní ...'!F35</f>
        <v>0</v>
      </c>
      <c r="BC60" s="100">
        <f>'VON - Vedlejší a ostatní ...'!F36</f>
        <v>0</v>
      </c>
      <c r="BD60" s="102">
        <f>'VON - Vedlejší a ostatní ...'!F37</f>
        <v>0</v>
      </c>
      <c r="BT60" s="98" t="s">
        <v>83</v>
      </c>
      <c r="BV60" s="98" t="s">
        <v>77</v>
      </c>
      <c r="BW60" s="98" t="s">
        <v>100</v>
      </c>
      <c r="BX60" s="98" t="s">
        <v>5</v>
      </c>
      <c r="CL60" s="98" t="s">
        <v>19</v>
      </c>
      <c r="CM60" s="98" t="s">
        <v>85</v>
      </c>
    </row>
    <row r="61" spans="1:91" s="2" customFormat="1" ht="30" customHeight="1">
      <c r="A61" s="36"/>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41"/>
      <c r="AS61" s="36"/>
      <c r="AT61" s="36"/>
      <c r="AU61" s="36"/>
      <c r="AV61" s="36"/>
      <c r="AW61" s="36"/>
      <c r="AX61" s="36"/>
      <c r="AY61" s="36"/>
      <c r="AZ61" s="36"/>
      <c r="BA61" s="36"/>
      <c r="BB61" s="36"/>
      <c r="BC61" s="36"/>
      <c r="BD61" s="36"/>
      <c r="BE61" s="36"/>
    </row>
    <row r="62" spans="1:91" s="2" customFormat="1" ht="6.9" customHeight="1">
      <c r="A62" s="36"/>
      <c r="B62" s="49"/>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41"/>
      <c r="AS62" s="36"/>
      <c r="AT62" s="36"/>
      <c r="AU62" s="36"/>
      <c r="AV62" s="36"/>
      <c r="AW62" s="36"/>
      <c r="AX62" s="36"/>
      <c r="AY62" s="36"/>
      <c r="AZ62" s="36"/>
      <c r="BA62" s="36"/>
      <c r="BB62" s="36"/>
      <c r="BC62" s="36"/>
      <c r="BD62" s="36"/>
      <c r="BE62" s="36"/>
    </row>
  </sheetData>
  <sheetProtection algorithmName="SHA-512" hashValue="4SS3pWp2z5NwkbIOm/de1lpqdwg7s26USqW++dvGcjgPICteivCuiPAl/DTbr6c7xXwVFAL3AXX52I4B182uZg==" saltValue="PTggRttiH1IHLsw6b/M7tIwJ1HeAo05O9fyoDnTCpLwYIP9Af0P8O1pN+8bWVFxsDblNBBneitpWlrXIbHnA+Q==" spinCount="100000" sheet="1" objects="1" scenarios="1" formatColumns="0" formatRows="0"/>
  <mergeCells count="62">
    <mergeCell ref="AS49:AT51"/>
    <mergeCell ref="AM50:AP50"/>
    <mergeCell ref="D57:H57"/>
    <mergeCell ref="J57:AF57"/>
    <mergeCell ref="AG57:AM57"/>
    <mergeCell ref="C52:G52"/>
    <mergeCell ref="AG52:AM52"/>
    <mergeCell ref="I52:AF52"/>
    <mergeCell ref="D55:H55"/>
    <mergeCell ref="AG55:AM55"/>
    <mergeCell ref="J55:AF55"/>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K30:AO30"/>
    <mergeCell ref="L30:P30"/>
    <mergeCell ref="W30:AE30"/>
    <mergeCell ref="L31:P31"/>
    <mergeCell ref="AN60:AP60"/>
    <mergeCell ref="AG60:AM60"/>
    <mergeCell ref="AN57:AP57"/>
    <mergeCell ref="AN52:AP52"/>
    <mergeCell ref="AN55:AP55"/>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PS 01 - Automatická kolár...'!C2" display="/" xr:uid="{00000000-0004-0000-0000-000000000000}"/>
    <hyperlink ref="A56" location="'SO 01.a - Automatická kol...'!C2" display="/" xr:uid="{00000000-0004-0000-0000-000001000000}"/>
    <hyperlink ref="A57" location="'SO 01.b - Elektroinstalac...'!C2" display="/" xr:uid="{00000000-0004-0000-0000-000002000000}"/>
    <hyperlink ref="A58" location="'SO 01.c - Kanalizace'!C2" display="/" xr:uid="{00000000-0004-0000-0000-000003000000}"/>
    <hyperlink ref="A59" location="'SO 01.d - Slaboproud pro ...'!C2" display="/" xr:uid="{00000000-0004-0000-0000-000004000000}"/>
    <hyperlink ref="A60" location="'VON - Vedlejší a ostatní ...'!C2" display="/" xr:uid="{00000000-0004-0000-0000-000005000000}"/>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90"/>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03"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3"/>
      <c r="L2" s="345"/>
      <c r="M2" s="345"/>
      <c r="N2" s="345"/>
      <c r="O2" s="345"/>
      <c r="P2" s="345"/>
      <c r="Q2" s="345"/>
      <c r="R2" s="345"/>
      <c r="S2" s="345"/>
      <c r="T2" s="345"/>
      <c r="U2" s="345"/>
      <c r="V2" s="345"/>
      <c r="AT2" s="19" t="s">
        <v>84</v>
      </c>
    </row>
    <row r="3" spans="1:46" s="1" customFormat="1" ht="6.9" customHeight="1">
      <c r="B3" s="104"/>
      <c r="C3" s="105"/>
      <c r="D3" s="105"/>
      <c r="E3" s="105"/>
      <c r="F3" s="105"/>
      <c r="G3" s="105"/>
      <c r="H3" s="105"/>
      <c r="I3" s="106"/>
      <c r="J3" s="105"/>
      <c r="K3" s="105"/>
      <c r="L3" s="22"/>
      <c r="AT3" s="19" t="s">
        <v>85</v>
      </c>
    </row>
    <row r="4" spans="1:46" s="1" customFormat="1" ht="24.9" customHeight="1">
      <c r="B4" s="22"/>
      <c r="D4" s="107" t="s">
        <v>101</v>
      </c>
      <c r="I4" s="103"/>
      <c r="L4" s="22"/>
      <c r="M4" s="108" t="s">
        <v>10</v>
      </c>
      <c r="AT4" s="19" t="s">
        <v>4</v>
      </c>
    </row>
    <row r="5" spans="1:46" s="1" customFormat="1" ht="6.9" customHeight="1">
      <c r="B5" s="22"/>
      <c r="I5" s="103"/>
      <c r="L5" s="22"/>
    </row>
    <row r="6" spans="1:46" s="1" customFormat="1" ht="12" customHeight="1">
      <c r="B6" s="22"/>
      <c r="D6" s="109" t="s">
        <v>16</v>
      </c>
      <c r="I6" s="103"/>
      <c r="L6" s="22"/>
    </row>
    <row r="7" spans="1:46" s="1" customFormat="1" ht="16.5" customHeight="1">
      <c r="B7" s="22"/>
      <c r="E7" s="388" t="str">
        <f>'Rekapitulace stavby'!K6</f>
        <v>Automatické parkovací zařízení pro kola v Berouně</v>
      </c>
      <c r="F7" s="389"/>
      <c r="G7" s="389"/>
      <c r="H7" s="389"/>
      <c r="I7" s="103"/>
      <c r="L7" s="22"/>
    </row>
    <row r="8" spans="1:46" s="2" customFormat="1" ht="12" customHeight="1">
      <c r="A8" s="36"/>
      <c r="B8" s="41"/>
      <c r="C8" s="36"/>
      <c r="D8" s="109" t="s">
        <v>102</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90" t="s">
        <v>103</v>
      </c>
      <c r="F9" s="391"/>
      <c r="G9" s="391"/>
      <c r="H9" s="391"/>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5. 2. 2020</v>
      </c>
      <c r="K12" s="36"/>
      <c r="L12" s="111"/>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tr">
        <f>IF('Rekapitulace stavby'!AN10="","",'Rekapitulace stavby'!AN10)</f>
        <v>00233129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Město Beroun, Husovo nám. 68, 266 01 Beroun</v>
      </c>
      <c r="F15" s="36"/>
      <c r="G15" s="36"/>
      <c r="H15" s="36"/>
      <c r="I15" s="113" t="s">
        <v>29</v>
      </c>
      <c r="J15" s="112" t="str">
        <f>IF('Rekapitulace stavby'!AN11="","",'Rekapitulace stavby'!AN11)</f>
        <v>CZ00233129</v>
      </c>
      <c r="K15" s="36"/>
      <c r="L15" s="111"/>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15030709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OPTIMA, s.r.o., Žižkova 738/IV, 566 01 Vys. Mýto</v>
      </c>
      <c r="F21" s="36"/>
      <c r="G21" s="36"/>
      <c r="H21" s="36"/>
      <c r="I21" s="113" t="s">
        <v>29</v>
      </c>
      <c r="J21" s="112" t="str">
        <f>IF('Rekapitulace stavby'!AN17="","",'Rekapitulace stavby'!AN17)</f>
        <v>CZ15030709</v>
      </c>
      <c r="K21" s="36"/>
      <c r="L21" s="111"/>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38</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94" t="s">
        <v>19</v>
      </c>
      <c r="F27" s="394"/>
      <c r="G27" s="394"/>
      <c r="H27" s="394"/>
      <c r="I27" s="117"/>
      <c r="J27" s="115"/>
      <c r="K27" s="115"/>
      <c r="L27" s="118"/>
      <c r="S27" s="115"/>
      <c r="T27" s="115"/>
      <c r="U27" s="115"/>
      <c r="V27" s="115"/>
      <c r="W27" s="115"/>
      <c r="X27" s="115"/>
      <c r="Y27" s="115"/>
      <c r="Z27" s="115"/>
      <c r="AA27" s="115"/>
      <c r="AB27" s="115"/>
      <c r="AC27" s="115"/>
      <c r="AD27" s="115"/>
      <c r="AE27" s="115"/>
    </row>
    <row r="28" spans="1:31" s="2" customFormat="1" ht="6.9"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110"/>
      <c r="J30" s="122">
        <f>ROUND(J81, 2)</f>
        <v>0</v>
      </c>
      <c r="K30" s="36"/>
      <c r="L30" s="111"/>
      <c r="S30" s="36"/>
      <c r="T30" s="36"/>
      <c r="U30" s="36"/>
      <c r="V30" s="36"/>
      <c r="W30" s="36"/>
      <c r="X30" s="36"/>
      <c r="Y30" s="36"/>
      <c r="Z30" s="36"/>
      <c r="AA30" s="36"/>
      <c r="AB30" s="36"/>
      <c r="AC30" s="36"/>
      <c r="AD30" s="36"/>
      <c r="AE30" s="36"/>
    </row>
    <row r="31" spans="1:31" s="2" customFormat="1" ht="6.9"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 customHeight="1">
      <c r="A32" s="36"/>
      <c r="B32" s="41"/>
      <c r="C32" s="36"/>
      <c r="D32" s="36"/>
      <c r="E32" s="36"/>
      <c r="F32" s="123" t="s">
        <v>43</v>
      </c>
      <c r="G32" s="36"/>
      <c r="H32" s="36"/>
      <c r="I32" s="124" t="s">
        <v>42</v>
      </c>
      <c r="J32" s="123" t="s">
        <v>44</v>
      </c>
      <c r="K32" s="36"/>
      <c r="L32" s="111"/>
      <c r="S32" s="36"/>
      <c r="T32" s="36"/>
      <c r="U32" s="36"/>
      <c r="V32" s="36"/>
      <c r="W32" s="36"/>
      <c r="X32" s="36"/>
      <c r="Y32" s="36"/>
      <c r="Z32" s="36"/>
      <c r="AA32" s="36"/>
      <c r="AB32" s="36"/>
      <c r="AC32" s="36"/>
      <c r="AD32" s="36"/>
      <c r="AE32" s="36"/>
    </row>
    <row r="33" spans="1:31" s="2" customFormat="1" ht="14.4" customHeight="1">
      <c r="A33" s="36"/>
      <c r="B33" s="41"/>
      <c r="C33" s="36"/>
      <c r="D33" s="125" t="s">
        <v>45</v>
      </c>
      <c r="E33" s="109" t="s">
        <v>46</v>
      </c>
      <c r="F33" s="126">
        <f>ROUND((SUM(BE81:BE89)),  2)</f>
        <v>0</v>
      </c>
      <c r="G33" s="36"/>
      <c r="H33" s="36"/>
      <c r="I33" s="127">
        <v>0.21</v>
      </c>
      <c r="J33" s="126">
        <f>ROUND(((SUM(BE81:BE89))*I33),  2)</f>
        <v>0</v>
      </c>
      <c r="K33" s="36"/>
      <c r="L33" s="111"/>
      <c r="S33" s="36"/>
      <c r="T33" s="36"/>
      <c r="U33" s="36"/>
      <c r="V33" s="36"/>
      <c r="W33" s="36"/>
      <c r="X33" s="36"/>
      <c r="Y33" s="36"/>
      <c r="Z33" s="36"/>
      <c r="AA33" s="36"/>
      <c r="AB33" s="36"/>
      <c r="AC33" s="36"/>
      <c r="AD33" s="36"/>
      <c r="AE33" s="36"/>
    </row>
    <row r="34" spans="1:31" s="2" customFormat="1" ht="14.4" customHeight="1">
      <c r="A34" s="36"/>
      <c r="B34" s="41"/>
      <c r="C34" s="36"/>
      <c r="D34" s="36"/>
      <c r="E34" s="109" t="s">
        <v>47</v>
      </c>
      <c r="F34" s="126">
        <f>ROUND((SUM(BF81:BF89)),  2)</f>
        <v>0</v>
      </c>
      <c r="G34" s="36"/>
      <c r="H34" s="36"/>
      <c r="I34" s="127">
        <v>0.15</v>
      </c>
      <c r="J34" s="126">
        <f>ROUND(((SUM(BF81:BF89))*I34),  2)</f>
        <v>0</v>
      </c>
      <c r="K34" s="36"/>
      <c r="L34" s="111"/>
      <c r="S34" s="36"/>
      <c r="T34" s="36"/>
      <c r="U34" s="36"/>
      <c r="V34" s="36"/>
      <c r="W34" s="36"/>
      <c r="X34" s="36"/>
      <c r="Y34" s="36"/>
      <c r="Z34" s="36"/>
      <c r="AA34" s="36"/>
      <c r="AB34" s="36"/>
      <c r="AC34" s="36"/>
      <c r="AD34" s="36"/>
      <c r="AE34" s="36"/>
    </row>
    <row r="35" spans="1:31" s="2" customFormat="1" ht="14.4" hidden="1" customHeight="1">
      <c r="A35" s="36"/>
      <c r="B35" s="41"/>
      <c r="C35" s="36"/>
      <c r="D35" s="36"/>
      <c r="E35" s="109" t="s">
        <v>48</v>
      </c>
      <c r="F35" s="126">
        <f>ROUND((SUM(BG81:BG89)),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 hidden="1" customHeight="1">
      <c r="A36" s="36"/>
      <c r="B36" s="41"/>
      <c r="C36" s="36"/>
      <c r="D36" s="36"/>
      <c r="E36" s="109" t="s">
        <v>49</v>
      </c>
      <c r="F36" s="126">
        <f>ROUND((SUM(BH81:BH89)),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 hidden="1" customHeight="1">
      <c r="A37" s="36"/>
      <c r="B37" s="41"/>
      <c r="C37" s="36"/>
      <c r="D37" s="36"/>
      <c r="E37" s="109" t="s">
        <v>50</v>
      </c>
      <c r="F37" s="126">
        <f>ROUND((SUM(BI81:BI89)),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51</v>
      </c>
      <c r="E39" s="130"/>
      <c r="F39" s="130"/>
      <c r="G39" s="131" t="s">
        <v>52</v>
      </c>
      <c r="H39" s="132" t="s">
        <v>53</v>
      </c>
      <c r="I39" s="133"/>
      <c r="J39" s="134">
        <f>SUM(J30:J37)</f>
        <v>0</v>
      </c>
      <c r="K39" s="135"/>
      <c r="L39" s="111"/>
      <c r="S39" s="36"/>
      <c r="T39" s="36"/>
      <c r="U39" s="36"/>
      <c r="V39" s="36"/>
      <c r="W39" s="36"/>
      <c r="X39" s="36"/>
      <c r="Y39" s="36"/>
      <c r="Z39" s="36"/>
      <c r="AA39" s="36"/>
      <c r="AB39" s="36"/>
      <c r="AC39" s="36"/>
      <c r="AD39" s="36"/>
      <c r="AE39" s="36"/>
    </row>
    <row r="40" spans="1:31" s="2" customFormat="1" ht="14.4"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 customHeight="1">
      <c r="A45" s="36"/>
      <c r="B45" s="37"/>
      <c r="C45" s="25" t="s">
        <v>104</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6" t="str">
        <f>E7</f>
        <v>Automatické parkovací zařízení pro kola v Berouně</v>
      </c>
      <c r="F48" s="387"/>
      <c r="G48" s="387"/>
      <c r="H48" s="387"/>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102</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74" t="str">
        <f>E9</f>
        <v>PS 01 - Automatická kolárna - provozní soubor technologie</v>
      </c>
      <c r="F50" s="385"/>
      <c r="G50" s="385"/>
      <c r="H50" s="385"/>
      <c r="I50" s="110"/>
      <c r="J50" s="38"/>
      <c r="K50" s="38"/>
      <c r="L50" s="111"/>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3" t="s">
        <v>23</v>
      </c>
      <c r="J52" s="61" t="str">
        <f>IF(J12="","",J12)</f>
        <v>5. 2. 2020</v>
      </c>
      <c r="K52" s="38"/>
      <c r="L52" s="111"/>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40.049999999999997" customHeight="1">
      <c r="A54" s="36"/>
      <c r="B54" s="37"/>
      <c r="C54" s="31" t="s">
        <v>25</v>
      </c>
      <c r="D54" s="38"/>
      <c r="E54" s="38"/>
      <c r="F54" s="29" t="str">
        <f>E15</f>
        <v>Město Beroun, Husovo nám. 68, 266 01 Beroun</v>
      </c>
      <c r="G54" s="38"/>
      <c r="H54" s="38"/>
      <c r="I54" s="113" t="s">
        <v>33</v>
      </c>
      <c r="J54" s="34" t="str">
        <f>E21</f>
        <v>OPTIMA, s.r.o., Žižkova 738/IV, 566 01 Vys. Mýto</v>
      </c>
      <c r="K54" s="38"/>
      <c r="L54" s="111"/>
      <c r="S54" s="36"/>
      <c r="T54" s="36"/>
      <c r="U54" s="36"/>
      <c r="V54" s="36"/>
      <c r="W54" s="36"/>
      <c r="X54" s="36"/>
      <c r="Y54" s="36"/>
      <c r="Z54" s="36"/>
      <c r="AA54" s="36"/>
      <c r="AB54" s="36"/>
      <c r="AC54" s="36"/>
      <c r="AD54" s="36"/>
      <c r="AE54" s="36"/>
    </row>
    <row r="55" spans="1:47" s="2" customFormat="1" ht="15.15" customHeight="1">
      <c r="A55" s="36"/>
      <c r="B55" s="37"/>
      <c r="C55" s="31" t="s">
        <v>31</v>
      </c>
      <c r="D55" s="38"/>
      <c r="E55" s="38"/>
      <c r="F55" s="29" t="str">
        <f>IF(E18="","",E18)</f>
        <v>Vyplň údaj</v>
      </c>
      <c r="G55" s="38"/>
      <c r="H55" s="38"/>
      <c r="I55" s="113" t="s">
        <v>38</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105</v>
      </c>
      <c r="D57" s="143"/>
      <c r="E57" s="143"/>
      <c r="F57" s="143"/>
      <c r="G57" s="143"/>
      <c r="H57" s="143"/>
      <c r="I57" s="144"/>
      <c r="J57" s="145" t="s">
        <v>106</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8" customHeight="1">
      <c r="A59" s="36"/>
      <c r="B59" s="37"/>
      <c r="C59" s="146" t="s">
        <v>73</v>
      </c>
      <c r="D59" s="38"/>
      <c r="E59" s="38"/>
      <c r="F59" s="38"/>
      <c r="G59" s="38"/>
      <c r="H59" s="38"/>
      <c r="I59" s="110"/>
      <c r="J59" s="79">
        <f>J81</f>
        <v>0</v>
      </c>
      <c r="K59" s="38"/>
      <c r="L59" s="111"/>
      <c r="S59" s="36"/>
      <c r="T59" s="36"/>
      <c r="U59" s="36"/>
      <c r="V59" s="36"/>
      <c r="W59" s="36"/>
      <c r="X59" s="36"/>
      <c r="Y59" s="36"/>
      <c r="Z59" s="36"/>
      <c r="AA59" s="36"/>
      <c r="AB59" s="36"/>
      <c r="AC59" s="36"/>
      <c r="AD59" s="36"/>
      <c r="AE59" s="36"/>
      <c r="AU59" s="19" t="s">
        <v>107</v>
      </c>
    </row>
    <row r="60" spans="1:47" s="9" customFormat="1" ht="24.9" customHeight="1">
      <c r="B60" s="147"/>
      <c r="C60" s="148"/>
      <c r="D60" s="149" t="s">
        <v>108</v>
      </c>
      <c r="E60" s="150"/>
      <c r="F60" s="150"/>
      <c r="G60" s="150"/>
      <c r="H60" s="150"/>
      <c r="I60" s="151"/>
      <c r="J60" s="152">
        <f>J82</f>
        <v>0</v>
      </c>
      <c r="K60" s="148"/>
      <c r="L60" s="153"/>
    </row>
    <row r="61" spans="1:47" s="10" customFormat="1" ht="19.95" customHeight="1">
      <c r="B61" s="154"/>
      <c r="C61" s="155"/>
      <c r="D61" s="156" t="s">
        <v>109</v>
      </c>
      <c r="E61" s="157"/>
      <c r="F61" s="157"/>
      <c r="G61" s="157"/>
      <c r="H61" s="157"/>
      <c r="I61" s="158"/>
      <c r="J61" s="159">
        <f>J83</f>
        <v>0</v>
      </c>
      <c r="K61" s="155"/>
      <c r="L61" s="160"/>
    </row>
    <row r="62" spans="1:47" s="2" customFormat="1" ht="21.75" customHeight="1">
      <c r="A62" s="36"/>
      <c r="B62" s="37"/>
      <c r="C62" s="38"/>
      <c r="D62" s="38"/>
      <c r="E62" s="38"/>
      <c r="F62" s="38"/>
      <c r="G62" s="38"/>
      <c r="H62" s="38"/>
      <c r="I62" s="110"/>
      <c r="J62" s="38"/>
      <c r="K62" s="38"/>
      <c r="L62" s="111"/>
      <c r="S62" s="36"/>
      <c r="T62" s="36"/>
      <c r="U62" s="36"/>
      <c r="V62" s="36"/>
      <c r="W62" s="36"/>
      <c r="X62" s="36"/>
      <c r="Y62" s="36"/>
      <c r="Z62" s="36"/>
      <c r="AA62" s="36"/>
      <c r="AB62" s="36"/>
      <c r="AC62" s="36"/>
      <c r="AD62" s="36"/>
      <c r="AE62" s="36"/>
    </row>
    <row r="63" spans="1:47" s="2" customFormat="1" ht="6.9" customHeight="1">
      <c r="A63" s="36"/>
      <c r="B63" s="49"/>
      <c r="C63" s="50"/>
      <c r="D63" s="50"/>
      <c r="E63" s="50"/>
      <c r="F63" s="50"/>
      <c r="G63" s="50"/>
      <c r="H63" s="50"/>
      <c r="I63" s="138"/>
      <c r="J63" s="50"/>
      <c r="K63" s="50"/>
      <c r="L63" s="111"/>
      <c r="S63" s="36"/>
      <c r="T63" s="36"/>
      <c r="U63" s="36"/>
      <c r="V63" s="36"/>
      <c r="W63" s="36"/>
      <c r="X63" s="36"/>
      <c r="Y63" s="36"/>
      <c r="Z63" s="36"/>
      <c r="AA63" s="36"/>
      <c r="AB63" s="36"/>
      <c r="AC63" s="36"/>
      <c r="AD63" s="36"/>
      <c r="AE63" s="36"/>
    </row>
    <row r="67" spans="1:31" s="2" customFormat="1" ht="6.9" customHeight="1">
      <c r="A67" s="36"/>
      <c r="B67" s="51"/>
      <c r="C67" s="52"/>
      <c r="D67" s="52"/>
      <c r="E67" s="52"/>
      <c r="F67" s="52"/>
      <c r="G67" s="52"/>
      <c r="H67" s="52"/>
      <c r="I67" s="141"/>
      <c r="J67" s="52"/>
      <c r="K67" s="52"/>
      <c r="L67" s="111"/>
      <c r="S67" s="36"/>
      <c r="T67" s="36"/>
      <c r="U67" s="36"/>
      <c r="V67" s="36"/>
      <c r="W67" s="36"/>
      <c r="X67" s="36"/>
      <c r="Y67" s="36"/>
      <c r="Z67" s="36"/>
      <c r="AA67" s="36"/>
      <c r="AB67" s="36"/>
      <c r="AC67" s="36"/>
      <c r="AD67" s="36"/>
      <c r="AE67" s="36"/>
    </row>
    <row r="68" spans="1:31" s="2" customFormat="1" ht="24.9" customHeight="1">
      <c r="A68" s="36"/>
      <c r="B68" s="37"/>
      <c r="C68" s="25" t="s">
        <v>110</v>
      </c>
      <c r="D68" s="38"/>
      <c r="E68" s="38"/>
      <c r="F68" s="38"/>
      <c r="G68" s="38"/>
      <c r="H68" s="38"/>
      <c r="I68" s="110"/>
      <c r="J68" s="38"/>
      <c r="K68" s="38"/>
      <c r="L68" s="111"/>
      <c r="S68" s="36"/>
      <c r="T68" s="36"/>
      <c r="U68" s="36"/>
      <c r="V68" s="36"/>
      <c r="W68" s="36"/>
      <c r="X68" s="36"/>
      <c r="Y68" s="36"/>
      <c r="Z68" s="36"/>
      <c r="AA68" s="36"/>
      <c r="AB68" s="36"/>
      <c r="AC68" s="36"/>
      <c r="AD68" s="36"/>
      <c r="AE68" s="36"/>
    </row>
    <row r="69" spans="1:31" s="2" customFormat="1" ht="6.9" customHeight="1">
      <c r="A69" s="36"/>
      <c r="B69" s="37"/>
      <c r="C69" s="38"/>
      <c r="D69" s="38"/>
      <c r="E69" s="38"/>
      <c r="F69" s="38"/>
      <c r="G69" s="38"/>
      <c r="H69" s="38"/>
      <c r="I69" s="110"/>
      <c r="J69" s="38"/>
      <c r="K69" s="38"/>
      <c r="L69" s="111"/>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16.5" customHeight="1">
      <c r="A71" s="36"/>
      <c r="B71" s="37"/>
      <c r="C71" s="38"/>
      <c r="D71" s="38"/>
      <c r="E71" s="386" t="str">
        <f>E7</f>
        <v>Automatické parkovací zařízení pro kola v Berouně</v>
      </c>
      <c r="F71" s="387"/>
      <c r="G71" s="387"/>
      <c r="H71" s="387"/>
      <c r="I71" s="110"/>
      <c r="J71" s="38"/>
      <c r="K71" s="38"/>
      <c r="L71" s="111"/>
      <c r="S71" s="36"/>
      <c r="T71" s="36"/>
      <c r="U71" s="36"/>
      <c r="V71" s="36"/>
      <c r="W71" s="36"/>
      <c r="X71" s="36"/>
      <c r="Y71" s="36"/>
      <c r="Z71" s="36"/>
      <c r="AA71" s="36"/>
      <c r="AB71" s="36"/>
      <c r="AC71" s="36"/>
      <c r="AD71" s="36"/>
      <c r="AE71" s="36"/>
    </row>
    <row r="72" spans="1:31" s="2" customFormat="1" ht="12" customHeight="1">
      <c r="A72" s="36"/>
      <c r="B72" s="37"/>
      <c r="C72" s="31" t="s">
        <v>102</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16.5" customHeight="1">
      <c r="A73" s="36"/>
      <c r="B73" s="37"/>
      <c r="C73" s="38"/>
      <c r="D73" s="38"/>
      <c r="E73" s="374" t="str">
        <f>E9</f>
        <v>PS 01 - Automatická kolárna - provozní soubor technologie</v>
      </c>
      <c r="F73" s="385"/>
      <c r="G73" s="385"/>
      <c r="H73" s="385"/>
      <c r="I73" s="110"/>
      <c r="J73" s="38"/>
      <c r="K73" s="38"/>
      <c r="L73" s="111"/>
      <c r="S73" s="36"/>
      <c r="T73" s="36"/>
      <c r="U73" s="36"/>
      <c r="V73" s="36"/>
      <c r="W73" s="36"/>
      <c r="X73" s="36"/>
      <c r="Y73" s="36"/>
      <c r="Z73" s="36"/>
      <c r="AA73" s="36"/>
      <c r="AB73" s="36"/>
      <c r="AC73" s="36"/>
      <c r="AD73" s="36"/>
      <c r="AE73" s="36"/>
    </row>
    <row r="74" spans="1:31" s="2" customFormat="1" ht="6.9" customHeight="1">
      <c r="A74" s="36"/>
      <c r="B74" s="37"/>
      <c r="C74" s="38"/>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113" t="s">
        <v>23</v>
      </c>
      <c r="J75" s="61" t="str">
        <f>IF(J12="","",J12)</f>
        <v>5. 2. 2020</v>
      </c>
      <c r="K75" s="38"/>
      <c r="L75" s="111"/>
      <c r="S75" s="36"/>
      <c r="T75" s="36"/>
      <c r="U75" s="36"/>
      <c r="V75" s="36"/>
      <c r="W75" s="36"/>
      <c r="X75" s="36"/>
      <c r="Y75" s="36"/>
      <c r="Z75" s="36"/>
      <c r="AA75" s="36"/>
      <c r="AB75" s="36"/>
      <c r="AC75" s="36"/>
      <c r="AD75" s="36"/>
      <c r="AE75" s="36"/>
    </row>
    <row r="76" spans="1:31" s="2" customFormat="1" ht="6.9"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40.049999999999997" customHeight="1">
      <c r="A77" s="36"/>
      <c r="B77" s="37"/>
      <c r="C77" s="31" t="s">
        <v>25</v>
      </c>
      <c r="D77" s="38"/>
      <c r="E77" s="38"/>
      <c r="F77" s="29" t="str">
        <f>E15</f>
        <v>Město Beroun, Husovo nám. 68, 266 01 Beroun</v>
      </c>
      <c r="G77" s="38"/>
      <c r="H77" s="38"/>
      <c r="I77" s="113" t="s">
        <v>33</v>
      </c>
      <c r="J77" s="34" t="str">
        <f>E21</f>
        <v>OPTIMA, s.r.o., Žižkova 738/IV, 566 01 Vys. Mýto</v>
      </c>
      <c r="K77" s="38"/>
      <c r="L77" s="111"/>
      <c r="S77" s="36"/>
      <c r="T77" s="36"/>
      <c r="U77" s="36"/>
      <c r="V77" s="36"/>
      <c r="W77" s="36"/>
      <c r="X77" s="36"/>
      <c r="Y77" s="36"/>
      <c r="Z77" s="36"/>
      <c r="AA77" s="36"/>
      <c r="AB77" s="36"/>
      <c r="AC77" s="36"/>
      <c r="AD77" s="36"/>
      <c r="AE77" s="36"/>
    </row>
    <row r="78" spans="1:31" s="2" customFormat="1" ht="15.15" customHeight="1">
      <c r="A78" s="36"/>
      <c r="B78" s="37"/>
      <c r="C78" s="31" t="s">
        <v>31</v>
      </c>
      <c r="D78" s="38"/>
      <c r="E78" s="38"/>
      <c r="F78" s="29" t="str">
        <f>IF(E18="","",E18)</f>
        <v>Vyplň údaj</v>
      </c>
      <c r="G78" s="38"/>
      <c r="H78" s="38"/>
      <c r="I78" s="113" t="s">
        <v>38</v>
      </c>
      <c r="J78" s="34" t="str">
        <f>E24</f>
        <v xml:space="preserve"> </v>
      </c>
      <c r="K78" s="38"/>
      <c r="L78" s="111"/>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11" customFormat="1" ht="29.25" customHeight="1">
      <c r="A80" s="161"/>
      <c r="B80" s="162"/>
      <c r="C80" s="163" t="s">
        <v>111</v>
      </c>
      <c r="D80" s="164" t="s">
        <v>60</v>
      </c>
      <c r="E80" s="164" t="s">
        <v>56</v>
      </c>
      <c r="F80" s="164" t="s">
        <v>57</v>
      </c>
      <c r="G80" s="164" t="s">
        <v>112</v>
      </c>
      <c r="H80" s="164" t="s">
        <v>113</v>
      </c>
      <c r="I80" s="165" t="s">
        <v>114</v>
      </c>
      <c r="J80" s="164" t="s">
        <v>106</v>
      </c>
      <c r="K80" s="166" t="s">
        <v>115</v>
      </c>
      <c r="L80" s="167"/>
      <c r="M80" s="70" t="s">
        <v>19</v>
      </c>
      <c r="N80" s="71" t="s">
        <v>45</v>
      </c>
      <c r="O80" s="71" t="s">
        <v>116</v>
      </c>
      <c r="P80" s="71" t="s">
        <v>117</v>
      </c>
      <c r="Q80" s="71" t="s">
        <v>118</v>
      </c>
      <c r="R80" s="71" t="s">
        <v>119</v>
      </c>
      <c r="S80" s="71" t="s">
        <v>120</v>
      </c>
      <c r="T80" s="72" t="s">
        <v>121</v>
      </c>
      <c r="U80" s="161"/>
      <c r="V80" s="161"/>
      <c r="W80" s="161"/>
      <c r="X80" s="161"/>
      <c r="Y80" s="161"/>
      <c r="Z80" s="161"/>
      <c r="AA80" s="161"/>
      <c r="AB80" s="161"/>
      <c r="AC80" s="161"/>
      <c r="AD80" s="161"/>
      <c r="AE80" s="161"/>
    </row>
    <row r="81" spans="1:65" s="2" customFormat="1" ht="22.8" customHeight="1">
      <c r="A81" s="36"/>
      <c r="B81" s="37"/>
      <c r="C81" s="77" t="s">
        <v>122</v>
      </c>
      <c r="D81" s="38"/>
      <c r="E81" s="38"/>
      <c r="F81" s="38"/>
      <c r="G81" s="38"/>
      <c r="H81" s="38"/>
      <c r="I81" s="110"/>
      <c r="J81" s="168">
        <f>BK81</f>
        <v>0</v>
      </c>
      <c r="K81" s="38"/>
      <c r="L81" s="41"/>
      <c r="M81" s="73"/>
      <c r="N81" s="169"/>
      <c r="O81" s="74"/>
      <c r="P81" s="170">
        <f>P82</f>
        <v>0</v>
      </c>
      <c r="Q81" s="74"/>
      <c r="R81" s="170">
        <f>R82</f>
        <v>0</v>
      </c>
      <c r="S81" s="74"/>
      <c r="T81" s="171">
        <f>T82</f>
        <v>0</v>
      </c>
      <c r="U81" s="36"/>
      <c r="V81" s="36"/>
      <c r="W81" s="36"/>
      <c r="X81" s="36"/>
      <c r="Y81" s="36"/>
      <c r="Z81" s="36"/>
      <c r="AA81" s="36"/>
      <c r="AB81" s="36"/>
      <c r="AC81" s="36"/>
      <c r="AD81" s="36"/>
      <c r="AE81" s="36"/>
      <c r="AT81" s="19" t="s">
        <v>74</v>
      </c>
      <c r="AU81" s="19" t="s">
        <v>107</v>
      </c>
      <c r="BK81" s="172">
        <f>BK82</f>
        <v>0</v>
      </c>
    </row>
    <row r="82" spans="1:65" s="12" customFormat="1" ht="25.95" customHeight="1">
      <c r="B82" s="173"/>
      <c r="C82" s="174"/>
      <c r="D82" s="175" t="s">
        <v>74</v>
      </c>
      <c r="E82" s="176" t="s">
        <v>123</v>
      </c>
      <c r="F82" s="176" t="s">
        <v>124</v>
      </c>
      <c r="G82" s="174"/>
      <c r="H82" s="174"/>
      <c r="I82" s="177"/>
      <c r="J82" s="178">
        <f>BK82</f>
        <v>0</v>
      </c>
      <c r="K82" s="174"/>
      <c r="L82" s="179"/>
      <c r="M82" s="180"/>
      <c r="N82" s="181"/>
      <c r="O82" s="181"/>
      <c r="P82" s="182">
        <f>P83</f>
        <v>0</v>
      </c>
      <c r="Q82" s="181"/>
      <c r="R82" s="182">
        <f>R83</f>
        <v>0</v>
      </c>
      <c r="S82" s="181"/>
      <c r="T82" s="183">
        <f>T83</f>
        <v>0</v>
      </c>
      <c r="AR82" s="184" t="s">
        <v>83</v>
      </c>
      <c r="AT82" s="185" t="s">
        <v>74</v>
      </c>
      <c r="AU82" s="185" t="s">
        <v>75</v>
      </c>
      <c r="AY82" s="184" t="s">
        <v>125</v>
      </c>
      <c r="BK82" s="186">
        <f>BK83</f>
        <v>0</v>
      </c>
    </row>
    <row r="83" spans="1:65" s="12" customFormat="1" ht="22.8" customHeight="1">
      <c r="B83" s="173"/>
      <c r="C83" s="174"/>
      <c r="D83" s="175" t="s">
        <v>74</v>
      </c>
      <c r="E83" s="187" t="s">
        <v>126</v>
      </c>
      <c r="F83" s="187" t="s">
        <v>127</v>
      </c>
      <c r="G83" s="174"/>
      <c r="H83" s="174"/>
      <c r="I83" s="177"/>
      <c r="J83" s="188">
        <f>BK83</f>
        <v>0</v>
      </c>
      <c r="K83" s="174"/>
      <c r="L83" s="179"/>
      <c r="M83" s="180"/>
      <c r="N83" s="181"/>
      <c r="O83" s="181"/>
      <c r="P83" s="182">
        <f>SUM(P84:P89)</f>
        <v>0</v>
      </c>
      <c r="Q83" s="181"/>
      <c r="R83" s="182">
        <f>SUM(R84:R89)</f>
        <v>0</v>
      </c>
      <c r="S83" s="181"/>
      <c r="T83" s="183">
        <f>SUM(T84:T89)</f>
        <v>0</v>
      </c>
      <c r="AR83" s="184" t="s">
        <v>83</v>
      </c>
      <c r="AT83" s="185" t="s">
        <v>74</v>
      </c>
      <c r="AU83" s="185" t="s">
        <v>83</v>
      </c>
      <c r="AY83" s="184" t="s">
        <v>125</v>
      </c>
      <c r="BK83" s="186">
        <f>SUM(BK84:BK89)</f>
        <v>0</v>
      </c>
    </row>
    <row r="84" spans="1:65" s="2" customFormat="1" ht="16.5" customHeight="1">
      <c r="A84" s="36"/>
      <c r="B84" s="37"/>
      <c r="C84" s="189" t="s">
        <v>83</v>
      </c>
      <c r="D84" s="189" t="s">
        <v>128</v>
      </c>
      <c r="E84" s="190" t="s">
        <v>129</v>
      </c>
      <c r="F84" s="191" t="s">
        <v>130</v>
      </c>
      <c r="G84" s="192" t="s">
        <v>131</v>
      </c>
      <c r="H84" s="193">
        <v>1</v>
      </c>
      <c r="I84" s="194"/>
      <c r="J84" s="195">
        <f t="shared" ref="J84:J89" si="0">ROUND(I84*H84,2)</f>
        <v>0</v>
      </c>
      <c r="K84" s="191" t="s">
        <v>132</v>
      </c>
      <c r="L84" s="41"/>
      <c r="M84" s="196" t="s">
        <v>19</v>
      </c>
      <c r="N84" s="197" t="s">
        <v>46</v>
      </c>
      <c r="O84" s="66"/>
      <c r="P84" s="198">
        <f t="shared" ref="P84:P89" si="1">O84*H84</f>
        <v>0</v>
      </c>
      <c r="Q84" s="198">
        <v>0</v>
      </c>
      <c r="R84" s="198">
        <f t="shared" ref="R84:R89" si="2">Q84*H84</f>
        <v>0</v>
      </c>
      <c r="S84" s="198">
        <v>0</v>
      </c>
      <c r="T84" s="199">
        <f t="shared" ref="T84:T89" si="3">S84*H84</f>
        <v>0</v>
      </c>
      <c r="U84" s="36"/>
      <c r="V84" s="36"/>
      <c r="W84" s="36"/>
      <c r="X84" s="36"/>
      <c r="Y84" s="36"/>
      <c r="Z84" s="36"/>
      <c r="AA84" s="36"/>
      <c r="AB84" s="36"/>
      <c r="AC84" s="36"/>
      <c r="AD84" s="36"/>
      <c r="AE84" s="36"/>
      <c r="AR84" s="200" t="s">
        <v>133</v>
      </c>
      <c r="AT84" s="200" t="s">
        <v>128</v>
      </c>
      <c r="AU84" s="200" t="s">
        <v>85</v>
      </c>
      <c r="AY84" s="19" t="s">
        <v>125</v>
      </c>
      <c r="BE84" s="201">
        <f t="shared" ref="BE84:BE89" si="4">IF(N84="základní",J84,0)</f>
        <v>0</v>
      </c>
      <c r="BF84" s="201">
        <f t="shared" ref="BF84:BF89" si="5">IF(N84="snížená",J84,0)</f>
        <v>0</v>
      </c>
      <c r="BG84" s="201">
        <f t="shared" ref="BG84:BG89" si="6">IF(N84="zákl. přenesená",J84,0)</f>
        <v>0</v>
      </c>
      <c r="BH84" s="201">
        <f t="shared" ref="BH84:BH89" si="7">IF(N84="sníž. přenesená",J84,0)</f>
        <v>0</v>
      </c>
      <c r="BI84" s="201">
        <f t="shared" ref="BI84:BI89" si="8">IF(N84="nulová",J84,0)</f>
        <v>0</v>
      </c>
      <c r="BJ84" s="19" t="s">
        <v>83</v>
      </c>
      <c r="BK84" s="201">
        <f t="shared" ref="BK84:BK89" si="9">ROUND(I84*H84,2)</f>
        <v>0</v>
      </c>
      <c r="BL84" s="19" t="s">
        <v>133</v>
      </c>
      <c r="BM84" s="200" t="s">
        <v>85</v>
      </c>
    </row>
    <row r="85" spans="1:65" s="2" customFormat="1" ht="16.5" customHeight="1">
      <c r="A85" s="36"/>
      <c r="B85" s="37"/>
      <c r="C85" s="202" t="s">
        <v>85</v>
      </c>
      <c r="D85" s="202" t="s">
        <v>134</v>
      </c>
      <c r="E85" s="203" t="s">
        <v>135</v>
      </c>
      <c r="F85" s="204" t="s">
        <v>136</v>
      </c>
      <c r="G85" s="205" t="s">
        <v>131</v>
      </c>
      <c r="H85" s="206">
        <v>1</v>
      </c>
      <c r="I85" s="207"/>
      <c r="J85" s="208">
        <f t="shared" si="0"/>
        <v>0</v>
      </c>
      <c r="K85" s="204" t="s">
        <v>132</v>
      </c>
      <c r="L85" s="209"/>
      <c r="M85" s="210" t="s">
        <v>19</v>
      </c>
      <c r="N85" s="211" t="s">
        <v>46</v>
      </c>
      <c r="O85" s="66"/>
      <c r="P85" s="198">
        <f t="shared" si="1"/>
        <v>0</v>
      </c>
      <c r="Q85" s="198">
        <v>0</v>
      </c>
      <c r="R85" s="198">
        <f t="shared" si="2"/>
        <v>0</v>
      </c>
      <c r="S85" s="198">
        <v>0</v>
      </c>
      <c r="T85" s="199">
        <f t="shared" si="3"/>
        <v>0</v>
      </c>
      <c r="U85" s="36"/>
      <c r="V85" s="36"/>
      <c r="W85" s="36"/>
      <c r="X85" s="36"/>
      <c r="Y85" s="36"/>
      <c r="Z85" s="36"/>
      <c r="AA85" s="36"/>
      <c r="AB85" s="36"/>
      <c r="AC85" s="36"/>
      <c r="AD85" s="36"/>
      <c r="AE85" s="36"/>
      <c r="AR85" s="200" t="s">
        <v>137</v>
      </c>
      <c r="AT85" s="200" t="s">
        <v>134</v>
      </c>
      <c r="AU85" s="200" t="s">
        <v>85</v>
      </c>
      <c r="AY85" s="19" t="s">
        <v>125</v>
      </c>
      <c r="BE85" s="201">
        <f t="shared" si="4"/>
        <v>0</v>
      </c>
      <c r="BF85" s="201">
        <f t="shared" si="5"/>
        <v>0</v>
      </c>
      <c r="BG85" s="201">
        <f t="shared" si="6"/>
        <v>0</v>
      </c>
      <c r="BH85" s="201">
        <f t="shared" si="7"/>
        <v>0</v>
      </c>
      <c r="BI85" s="201">
        <f t="shared" si="8"/>
        <v>0</v>
      </c>
      <c r="BJ85" s="19" t="s">
        <v>83</v>
      </c>
      <c r="BK85" s="201">
        <f t="shared" si="9"/>
        <v>0</v>
      </c>
      <c r="BL85" s="19" t="s">
        <v>133</v>
      </c>
      <c r="BM85" s="200" t="s">
        <v>133</v>
      </c>
    </row>
    <row r="86" spans="1:65" s="2" customFormat="1" ht="16.5" customHeight="1">
      <c r="A86" s="36"/>
      <c r="B86" s="37"/>
      <c r="C86" s="189" t="s">
        <v>138</v>
      </c>
      <c r="D86" s="189" t="s">
        <v>128</v>
      </c>
      <c r="E86" s="190" t="s">
        <v>139</v>
      </c>
      <c r="F86" s="191" t="s">
        <v>140</v>
      </c>
      <c r="G86" s="192" t="s">
        <v>131</v>
      </c>
      <c r="H86" s="193">
        <v>1</v>
      </c>
      <c r="I86" s="194"/>
      <c r="J86" s="195">
        <f t="shared" si="0"/>
        <v>0</v>
      </c>
      <c r="K86" s="191" t="s">
        <v>132</v>
      </c>
      <c r="L86" s="41"/>
      <c r="M86" s="196" t="s">
        <v>19</v>
      </c>
      <c r="N86" s="197" t="s">
        <v>46</v>
      </c>
      <c r="O86" s="66"/>
      <c r="P86" s="198">
        <f t="shared" si="1"/>
        <v>0</v>
      </c>
      <c r="Q86" s="198">
        <v>0</v>
      </c>
      <c r="R86" s="198">
        <f t="shared" si="2"/>
        <v>0</v>
      </c>
      <c r="S86" s="198">
        <v>0</v>
      </c>
      <c r="T86" s="199">
        <f t="shared" si="3"/>
        <v>0</v>
      </c>
      <c r="U86" s="36"/>
      <c r="V86" s="36"/>
      <c r="W86" s="36"/>
      <c r="X86" s="36"/>
      <c r="Y86" s="36"/>
      <c r="Z86" s="36"/>
      <c r="AA86" s="36"/>
      <c r="AB86" s="36"/>
      <c r="AC86" s="36"/>
      <c r="AD86" s="36"/>
      <c r="AE86" s="36"/>
      <c r="AR86" s="200" t="s">
        <v>133</v>
      </c>
      <c r="AT86" s="200" t="s">
        <v>128</v>
      </c>
      <c r="AU86" s="200" t="s">
        <v>85</v>
      </c>
      <c r="AY86" s="19" t="s">
        <v>125</v>
      </c>
      <c r="BE86" s="201">
        <f t="shared" si="4"/>
        <v>0</v>
      </c>
      <c r="BF86" s="201">
        <f t="shared" si="5"/>
        <v>0</v>
      </c>
      <c r="BG86" s="201">
        <f t="shared" si="6"/>
        <v>0</v>
      </c>
      <c r="BH86" s="201">
        <f t="shared" si="7"/>
        <v>0</v>
      </c>
      <c r="BI86" s="201">
        <f t="shared" si="8"/>
        <v>0</v>
      </c>
      <c r="BJ86" s="19" t="s">
        <v>83</v>
      </c>
      <c r="BK86" s="201">
        <f t="shared" si="9"/>
        <v>0</v>
      </c>
      <c r="BL86" s="19" t="s">
        <v>133</v>
      </c>
      <c r="BM86" s="200" t="s">
        <v>141</v>
      </c>
    </row>
    <row r="87" spans="1:65" s="2" customFormat="1" ht="16.5" customHeight="1">
      <c r="A87" s="36"/>
      <c r="B87" s="37"/>
      <c r="C87" s="189" t="s">
        <v>133</v>
      </c>
      <c r="D87" s="189" t="s">
        <v>128</v>
      </c>
      <c r="E87" s="190" t="s">
        <v>142</v>
      </c>
      <c r="F87" s="191" t="s">
        <v>143</v>
      </c>
      <c r="G87" s="192" t="s">
        <v>131</v>
      </c>
      <c r="H87" s="193">
        <v>1</v>
      </c>
      <c r="I87" s="194"/>
      <c r="J87" s="195">
        <f t="shared" si="0"/>
        <v>0</v>
      </c>
      <c r="K87" s="191" t="s">
        <v>132</v>
      </c>
      <c r="L87" s="41"/>
      <c r="M87" s="196" t="s">
        <v>19</v>
      </c>
      <c r="N87" s="197" t="s">
        <v>46</v>
      </c>
      <c r="O87" s="66"/>
      <c r="P87" s="198">
        <f t="shared" si="1"/>
        <v>0</v>
      </c>
      <c r="Q87" s="198">
        <v>0</v>
      </c>
      <c r="R87" s="198">
        <f t="shared" si="2"/>
        <v>0</v>
      </c>
      <c r="S87" s="198">
        <v>0</v>
      </c>
      <c r="T87" s="199">
        <f t="shared" si="3"/>
        <v>0</v>
      </c>
      <c r="U87" s="36"/>
      <c r="V87" s="36"/>
      <c r="W87" s="36"/>
      <c r="X87" s="36"/>
      <c r="Y87" s="36"/>
      <c r="Z87" s="36"/>
      <c r="AA87" s="36"/>
      <c r="AB87" s="36"/>
      <c r="AC87" s="36"/>
      <c r="AD87" s="36"/>
      <c r="AE87" s="36"/>
      <c r="AR87" s="200" t="s">
        <v>133</v>
      </c>
      <c r="AT87" s="200" t="s">
        <v>128</v>
      </c>
      <c r="AU87" s="200" t="s">
        <v>85</v>
      </c>
      <c r="AY87" s="19" t="s">
        <v>125</v>
      </c>
      <c r="BE87" s="201">
        <f t="shared" si="4"/>
        <v>0</v>
      </c>
      <c r="BF87" s="201">
        <f t="shared" si="5"/>
        <v>0</v>
      </c>
      <c r="BG87" s="201">
        <f t="shared" si="6"/>
        <v>0</v>
      </c>
      <c r="BH87" s="201">
        <f t="shared" si="7"/>
        <v>0</v>
      </c>
      <c r="BI87" s="201">
        <f t="shared" si="8"/>
        <v>0</v>
      </c>
      <c r="BJ87" s="19" t="s">
        <v>83</v>
      </c>
      <c r="BK87" s="201">
        <f t="shared" si="9"/>
        <v>0</v>
      </c>
      <c r="BL87" s="19" t="s">
        <v>133</v>
      </c>
      <c r="BM87" s="200" t="s">
        <v>137</v>
      </c>
    </row>
    <row r="88" spans="1:65" s="2" customFormat="1" ht="16.5" customHeight="1">
      <c r="A88" s="36"/>
      <c r="B88" s="37"/>
      <c r="C88" s="189" t="s">
        <v>144</v>
      </c>
      <c r="D88" s="189" t="s">
        <v>128</v>
      </c>
      <c r="E88" s="190" t="s">
        <v>145</v>
      </c>
      <c r="F88" s="191" t="s">
        <v>146</v>
      </c>
      <c r="G88" s="192" t="s">
        <v>131</v>
      </c>
      <c r="H88" s="193">
        <v>1</v>
      </c>
      <c r="I88" s="194"/>
      <c r="J88" s="195">
        <f t="shared" si="0"/>
        <v>0</v>
      </c>
      <c r="K88" s="191" t="s">
        <v>132</v>
      </c>
      <c r="L88" s="41"/>
      <c r="M88" s="196" t="s">
        <v>19</v>
      </c>
      <c r="N88" s="197" t="s">
        <v>46</v>
      </c>
      <c r="O88" s="66"/>
      <c r="P88" s="198">
        <f t="shared" si="1"/>
        <v>0</v>
      </c>
      <c r="Q88" s="198">
        <v>0</v>
      </c>
      <c r="R88" s="198">
        <f t="shared" si="2"/>
        <v>0</v>
      </c>
      <c r="S88" s="198">
        <v>0</v>
      </c>
      <c r="T88" s="199">
        <f t="shared" si="3"/>
        <v>0</v>
      </c>
      <c r="U88" s="36"/>
      <c r="V88" s="36"/>
      <c r="W88" s="36"/>
      <c r="X88" s="36"/>
      <c r="Y88" s="36"/>
      <c r="Z88" s="36"/>
      <c r="AA88" s="36"/>
      <c r="AB88" s="36"/>
      <c r="AC88" s="36"/>
      <c r="AD88" s="36"/>
      <c r="AE88" s="36"/>
      <c r="AR88" s="200" t="s">
        <v>133</v>
      </c>
      <c r="AT88" s="200" t="s">
        <v>128</v>
      </c>
      <c r="AU88" s="200" t="s">
        <v>85</v>
      </c>
      <c r="AY88" s="19" t="s">
        <v>125</v>
      </c>
      <c r="BE88" s="201">
        <f t="shared" si="4"/>
        <v>0</v>
      </c>
      <c r="BF88" s="201">
        <f t="shared" si="5"/>
        <v>0</v>
      </c>
      <c r="BG88" s="201">
        <f t="shared" si="6"/>
        <v>0</v>
      </c>
      <c r="BH88" s="201">
        <f t="shared" si="7"/>
        <v>0</v>
      </c>
      <c r="BI88" s="201">
        <f t="shared" si="8"/>
        <v>0</v>
      </c>
      <c r="BJ88" s="19" t="s">
        <v>83</v>
      </c>
      <c r="BK88" s="201">
        <f t="shared" si="9"/>
        <v>0</v>
      </c>
      <c r="BL88" s="19" t="s">
        <v>133</v>
      </c>
      <c r="BM88" s="200" t="s">
        <v>147</v>
      </c>
    </row>
    <row r="89" spans="1:65" s="2" customFormat="1" ht="16.5" customHeight="1">
      <c r="A89" s="36"/>
      <c r="B89" s="37"/>
      <c r="C89" s="189" t="s">
        <v>141</v>
      </c>
      <c r="D89" s="189" t="s">
        <v>128</v>
      </c>
      <c r="E89" s="190" t="s">
        <v>148</v>
      </c>
      <c r="F89" s="191" t="s">
        <v>149</v>
      </c>
      <c r="G89" s="192" t="s">
        <v>150</v>
      </c>
      <c r="H89" s="193">
        <v>1</v>
      </c>
      <c r="I89" s="194"/>
      <c r="J89" s="195">
        <f t="shared" si="0"/>
        <v>0</v>
      </c>
      <c r="K89" s="191" t="s">
        <v>132</v>
      </c>
      <c r="L89" s="41"/>
      <c r="M89" s="212" t="s">
        <v>19</v>
      </c>
      <c r="N89" s="213" t="s">
        <v>46</v>
      </c>
      <c r="O89" s="214"/>
      <c r="P89" s="215">
        <f t="shared" si="1"/>
        <v>0</v>
      </c>
      <c r="Q89" s="215">
        <v>0</v>
      </c>
      <c r="R89" s="215">
        <f t="shared" si="2"/>
        <v>0</v>
      </c>
      <c r="S89" s="215">
        <v>0</v>
      </c>
      <c r="T89" s="216">
        <f t="shared" si="3"/>
        <v>0</v>
      </c>
      <c r="U89" s="36"/>
      <c r="V89" s="36"/>
      <c r="W89" s="36"/>
      <c r="X89" s="36"/>
      <c r="Y89" s="36"/>
      <c r="Z89" s="36"/>
      <c r="AA89" s="36"/>
      <c r="AB89" s="36"/>
      <c r="AC89" s="36"/>
      <c r="AD89" s="36"/>
      <c r="AE89" s="36"/>
      <c r="AR89" s="200" t="s">
        <v>133</v>
      </c>
      <c r="AT89" s="200" t="s">
        <v>128</v>
      </c>
      <c r="AU89" s="200" t="s">
        <v>85</v>
      </c>
      <c r="AY89" s="19" t="s">
        <v>125</v>
      </c>
      <c r="BE89" s="201">
        <f t="shared" si="4"/>
        <v>0</v>
      </c>
      <c r="BF89" s="201">
        <f t="shared" si="5"/>
        <v>0</v>
      </c>
      <c r="BG89" s="201">
        <f t="shared" si="6"/>
        <v>0</v>
      </c>
      <c r="BH89" s="201">
        <f t="shared" si="7"/>
        <v>0</v>
      </c>
      <c r="BI89" s="201">
        <f t="shared" si="8"/>
        <v>0</v>
      </c>
      <c r="BJ89" s="19" t="s">
        <v>83</v>
      </c>
      <c r="BK89" s="201">
        <f t="shared" si="9"/>
        <v>0</v>
      </c>
      <c r="BL89" s="19" t="s">
        <v>133</v>
      </c>
      <c r="BM89" s="200" t="s">
        <v>151</v>
      </c>
    </row>
    <row r="90" spans="1:65" s="2" customFormat="1" ht="6.9" customHeight="1">
      <c r="A90" s="36"/>
      <c r="B90" s="49"/>
      <c r="C90" s="50"/>
      <c r="D90" s="50"/>
      <c r="E90" s="50"/>
      <c r="F90" s="50"/>
      <c r="G90" s="50"/>
      <c r="H90" s="50"/>
      <c r="I90" s="138"/>
      <c r="J90" s="50"/>
      <c r="K90" s="50"/>
      <c r="L90" s="41"/>
      <c r="M90" s="36"/>
      <c r="O90" s="36"/>
      <c r="P90" s="36"/>
      <c r="Q90" s="36"/>
      <c r="R90" s="36"/>
      <c r="S90" s="36"/>
      <c r="T90" s="36"/>
      <c r="U90" s="36"/>
      <c r="V90" s="36"/>
      <c r="W90" s="36"/>
      <c r="X90" s="36"/>
      <c r="Y90" s="36"/>
      <c r="Z90" s="36"/>
      <c r="AA90" s="36"/>
      <c r="AB90" s="36"/>
      <c r="AC90" s="36"/>
      <c r="AD90" s="36"/>
      <c r="AE90" s="36"/>
    </row>
  </sheetData>
  <sheetProtection algorithmName="SHA-512" hashValue="YKi56/OjBR6oVM5Ku9i8ao/GShhO5vEd1M7NYwCg/1609KJGbwsBqCVXnEXgFznPbEpl+IwQDov1b3Lt/IHjwQ==" saltValue="SXoMzdUmRHKp71mTgb47rL8rtLz2ud0nNEnoxM80TvEc/ond4bVm1JhTs9kYnsKuN3AShnnP/X4EF1r8WgMtZA==" spinCount="100000" sheet="1" objects="1" scenarios="1" formatColumns="0" formatRows="0" autoFilter="0"/>
  <autoFilter ref="C80:K89"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6"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21"/>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03"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3"/>
      <c r="L2" s="345"/>
      <c r="M2" s="345"/>
      <c r="N2" s="345"/>
      <c r="O2" s="345"/>
      <c r="P2" s="345"/>
      <c r="Q2" s="345"/>
      <c r="R2" s="345"/>
      <c r="S2" s="345"/>
      <c r="T2" s="345"/>
      <c r="U2" s="345"/>
      <c r="V2" s="345"/>
      <c r="AT2" s="19" t="s">
        <v>88</v>
      </c>
    </row>
    <row r="3" spans="1:46" s="1" customFormat="1" ht="6.9" customHeight="1">
      <c r="B3" s="104"/>
      <c r="C3" s="105"/>
      <c r="D3" s="105"/>
      <c r="E3" s="105"/>
      <c r="F3" s="105"/>
      <c r="G3" s="105"/>
      <c r="H3" s="105"/>
      <c r="I3" s="106"/>
      <c r="J3" s="105"/>
      <c r="K3" s="105"/>
      <c r="L3" s="22"/>
      <c r="AT3" s="19" t="s">
        <v>85</v>
      </c>
    </row>
    <row r="4" spans="1:46" s="1" customFormat="1" ht="24.9" customHeight="1">
      <c r="B4" s="22"/>
      <c r="D4" s="107" t="s">
        <v>101</v>
      </c>
      <c r="I4" s="103"/>
      <c r="L4" s="22"/>
      <c r="M4" s="108" t="s">
        <v>10</v>
      </c>
      <c r="AT4" s="19" t="s">
        <v>4</v>
      </c>
    </row>
    <row r="5" spans="1:46" s="1" customFormat="1" ht="6.9" customHeight="1">
      <c r="B5" s="22"/>
      <c r="I5" s="103"/>
      <c r="L5" s="22"/>
    </row>
    <row r="6" spans="1:46" s="1" customFormat="1" ht="12" customHeight="1">
      <c r="B6" s="22"/>
      <c r="D6" s="109" t="s">
        <v>16</v>
      </c>
      <c r="I6" s="103"/>
      <c r="L6" s="22"/>
    </row>
    <row r="7" spans="1:46" s="1" customFormat="1" ht="16.5" customHeight="1">
      <c r="B7" s="22"/>
      <c r="E7" s="388" t="str">
        <f>'Rekapitulace stavby'!K6</f>
        <v>Automatické parkovací zařízení pro kola v Berouně</v>
      </c>
      <c r="F7" s="389"/>
      <c r="G7" s="389"/>
      <c r="H7" s="389"/>
      <c r="I7" s="103"/>
      <c r="L7" s="22"/>
    </row>
    <row r="8" spans="1:46" s="2" customFormat="1" ht="12" customHeight="1">
      <c r="A8" s="36"/>
      <c r="B8" s="41"/>
      <c r="C8" s="36"/>
      <c r="D8" s="109" t="s">
        <v>102</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90" t="s">
        <v>152</v>
      </c>
      <c r="F9" s="391"/>
      <c r="G9" s="391"/>
      <c r="H9" s="391"/>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5. 2. 2020</v>
      </c>
      <c r="K12" s="36"/>
      <c r="L12" s="111"/>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tr">
        <f>IF('Rekapitulace stavby'!AN10="","",'Rekapitulace stavby'!AN10)</f>
        <v>00233129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Město Beroun, Husovo nám. 68, 266 01 Beroun</v>
      </c>
      <c r="F15" s="36"/>
      <c r="G15" s="36"/>
      <c r="H15" s="36"/>
      <c r="I15" s="113" t="s">
        <v>29</v>
      </c>
      <c r="J15" s="112" t="str">
        <f>IF('Rekapitulace stavby'!AN11="","",'Rekapitulace stavby'!AN11)</f>
        <v>CZ00233129</v>
      </c>
      <c r="K15" s="36"/>
      <c r="L15" s="111"/>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15030709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OPTIMA, s.r.o., Žižkova 738/IV, 566 01 Vys. Mýto</v>
      </c>
      <c r="F21" s="36"/>
      <c r="G21" s="36"/>
      <c r="H21" s="36"/>
      <c r="I21" s="113" t="s">
        <v>29</v>
      </c>
      <c r="J21" s="112" t="str">
        <f>IF('Rekapitulace stavby'!AN17="","",'Rekapitulace stavby'!AN17)</f>
        <v>CZ15030709</v>
      </c>
      <c r="K21" s="36"/>
      <c r="L21" s="111"/>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38</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94" t="s">
        <v>19</v>
      </c>
      <c r="F27" s="394"/>
      <c r="G27" s="394"/>
      <c r="H27" s="394"/>
      <c r="I27" s="117"/>
      <c r="J27" s="115"/>
      <c r="K27" s="115"/>
      <c r="L27" s="118"/>
      <c r="S27" s="115"/>
      <c r="T27" s="115"/>
      <c r="U27" s="115"/>
      <c r="V27" s="115"/>
      <c r="W27" s="115"/>
      <c r="X27" s="115"/>
      <c r="Y27" s="115"/>
      <c r="Z27" s="115"/>
      <c r="AA27" s="115"/>
      <c r="AB27" s="115"/>
      <c r="AC27" s="115"/>
      <c r="AD27" s="115"/>
      <c r="AE27" s="115"/>
    </row>
    <row r="28" spans="1:31" s="2" customFormat="1" ht="6.9"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110"/>
      <c r="J30" s="122">
        <f>ROUND(J92, 2)</f>
        <v>0</v>
      </c>
      <c r="K30" s="36"/>
      <c r="L30" s="111"/>
      <c r="S30" s="36"/>
      <c r="T30" s="36"/>
      <c r="U30" s="36"/>
      <c r="V30" s="36"/>
      <c r="W30" s="36"/>
      <c r="X30" s="36"/>
      <c r="Y30" s="36"/>
      <c r="Z30" s="36"/>
      <c r="AA30" s="36"/>
      <c r="AB30" s="36"/>
      <c r="AC30" s="36"/>
      <c r="AD30" s="36"/>
      <c r="AE30" s="36"/>
    </row>
    <row r="31" spans="1:31" s="2" customFormat="1" ht="6.9"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 customHeight="1">
      <c r="A32" s="36"/>
      <c r="B32" s="41"/>
      <c r="C32" s="36"/>
      <c r="D32" s="36"/>
      <c r="E32" s="36"/>
      <c r="F32" s="123" t="s">
        <v>43</v>
      </c>
      <c r="G32" s="36"/>
      <c r="H32" s="36"/>
      <c r="I32" s="124" t="s">
        <v>42</v>
      </c>
      <c r="J32" s="123" t="s">
        <v>44</v>
      </c>
      <c r="K32" s="36"/>
      <c r="L32" s="111"/>
      <c r="S32" s="36"/>
      <c r="T32" s="36"/>
      <c r="U32" s="36"/>
      <c r="V32" s="36"/>
      <c r="W32" s="36"/>
      <c r="X32" s="36"/>
      <c r="Y32" s="36"/>
      <c r="Z32" s="36"/>
      <c r="AA32" s="36"/>
      <c r="AB32" s="36"/>
      <c r="AC32" s="36"/>
      <c r="AD32" s="36"/>
      <c r="AE32" s="36"/>
    </row>
    <row r="33" spans="1:31" s="2" customFormat="1" ht="14.4" customHeight="1">
      <c r="A33" s="36"/>
      <c r="B33" s="41"/>
      <c r="C33" s="36"/>
      <c r="D33" s="125" t="s">
        <v>45</v>
      </c>
      <c r="E33" s="109" t="s">
        <v>46</v>
      </c>
      <c r="F33" s="126">
        <f>ROUND((SUM(BE92:BE520)),  2)</f>
        <v>0</v>
      </c>
      <c r="G33" s="36"/>
      <c r="H33" s="36"/>
      <c r="I33" s="127">
        <v>0.21</v>
      </c>
      <c r="J33" s="126">
        <f>ROUND(((SUM(BE92:BE520))*I33),  2)</f>
        <v>0</v>
      </c>
      <c r="K33" s="36"/>
      <c r="L33" s="111"/>
      <c r="S33" s="36"/>
      <c r="T33" s="36"/>
      <c r="U33" s="36"/>
      <c r="V33" s="36"/>
      <c r="W33" s="36"/>
      <c r="X33" s="36"/>
      <c r="Y33" s="36"/>
      <c r="Z33" s="36"/>
      <c r="AA33" s="36"/>
      <c r="AB33" s="36"/>
      <c r="AC33" s="36"/>
      <c r="AD33" s="36"/>
      <c r="AE33" s="36"/>
    </row>
    <row r="34" spans="1:31" s="2" customFormat="1" ht="14.4" customHeight="1">
      <c r="A34" s="36"/>
      <c r="B34" s="41"/>
      <c r="C34" s="36"/>
      <c r="D34" s="36"/>
      <c r="E34" s="109" t="s">
        <v>47</v>
      </c>
      <c r="F34" s="126">
        <f>ROUND((SUM(BF92:BF520)),  2)</f>
        <v>0</v>
      </c>
      <c r="G34" s="36"/>
      <c r="H34" s="36"/>
      <c r="I34" s="127">
        <v>0.15</v>
      </c>
      <c r="J34" s="126">
        <f>ROUND(((SUM(BF92:BF520))*I34),  2)</f>
        <v>0</v>
      </c>
      <c r="K34" s="36"/>
      <c r="L34" s="111"/>
      <c r="S34" s="36"/>
      <c r="T34" s="36"/>
      <c r="U34" s="36"/>
      <c r="V34" s="36"/>
      <c r="W34" s="36"/>
      <c r="X34" s="36"/>
      <c r="Y34" s="36"/>
      <c r="Z34" s="36"/>
      <c r="AA34" s="36"/>
      <c r="AB34" s="36"/>
      <c r="AC34" s="36"/>
      <c r="AD34" s="36"/>
      <c r="AE34" s="36"/>
    </row>
    <row r="35" spans="1:31" s="2" customFormat="1" ht="14.4" hidden="1" customHeight="1">
      <c r="A35" s="36"/>
      <c r="B35" s="41"/>
      <c r="C35" s="36"/>
      <c r="D35" s="36"/>
      <c r="E35" s="109" t="s">
        <v>48</v>
      </c>
      <c r="F35" s="126">
        <f>ROUND((SUM(BG92:BG520)),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 hidden="1" customHeight="1">
      <c r="A36" s="36"/>
      <c r="B36" s="41"/>
      <c r="C36" s="36"/>
      <c r="D36" s="36"/>
      <c r="E36" s="109" t="s">
        <v>49</v>
      </c>
      <c r="F36" s="126">
        <f>ROUND((SUM(BH92:BH520)),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 hidden="1" customHeight="1">
      <c r="A37" s="36"/>
      <c r="B37" s="41"/>
      <c r="C37" s="36"/>
      <c r="D37" s="36"/>
      <c r="E37" s="109" t="s">
        <v>50</v>
      </c>
      <c r="F37" s="126">
        <f>ROUND((SUM(BI92:BI520)),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51</v>
      </c>
      <c r="E39" s="130"/>
      <c r="F39" s="130"/>
      <c r="G39" s="131" t="s">
        <v>52</v>
      </c>
      <c r="H39" s="132" t="s">
        <v>53</v>
      </c>
      <c r="I39" s="133"/>
      <c r="J39" s="134">
        <f>SUM(J30:J37)</f>
        <v>0</v>
      </c>
      <c r="K39" s="135"/>
      <c r="L39" s="111"/>
      <c r="S39" s="36"/>
      <c r="T39" s="36"/>
      <c r="U39" s="36"/>
      <c r="V39" s="36"/>
      <c r="W39" s="36"/>
      <c r="X39" s="36"/>
      <c r="Y39" s="36"/>
      <c r="Z39" s="36"/>
      <c r="AA39" s="36"/>
      <c r="AB39" s="36"/>
      <c r="AC39" s="36"/>
      <c r="AD39" s="36"/>
      <c r="AE39" s="36"/>
    </row>
    <row r="40" spans="1:31" s="2" customFormat="1" ht="14.4"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 customHeight="1">
      <c r="A45" s="36"/>
      <c r="B45" s="37"/>
      <c r="C45" s="25" t="s">
        <v>104</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6" t="str">
        <f>E7</f>
        <v>Automatické parkovací zařízení pro kola v Berouně</v>
      </c>
      <c r="F48" s="387"/>
      <c r="G48" s="387"/>
      <c r="H48" s="387"/>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102</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74" t="str">
        <f>E9</f>
        <v>SO 01.a - Automatická kolárna - spodní stavba</v>
      </c>
      <c r="F50" s="385"/>
      <c r="G50" s="385"/>
      <c r="H50" s="385"/>
      <c r="I50" s="110"/>
      <c r="J50" s="38"/>
      <c r="K50" s="38"/>
      <c r="L50" s="111"/>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3" t="s">
        <v>23</v>
      </c>
      <c r="J52" s="61" t="str">
        <f>IF(J12="","",J12)</f>
        <v>5. 2. 2020</v>
      </c>
      <c r="K52" s="38"/>
      <c r="L52" s="111"/>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40.049999999999997" customHeight="1">
      <c r="A54" s="36"/>
      <c r="B54" s="37"/>
      <c r="C54" s="31" t="s">
        <v>25</v>
      </c>
      <c r="D54" s="38"/>
      <c r="E54" s="38"/>
      <c r="F54" s="29" t="str">
        <f>E15</f>
        <v>Město Beroun, Husovo nám. 68, 266 01 Beroun</v>
      </c>
      <c r="G54" s="38"/>
      <c r="H54" s="38"/>
      <c r="I54" s="113" t="s">
        <v>33</v>
      </c>
      <c r="J54" s="34" t="str">
        <f>E21</f>
        <v>OPTIMA, s.r.o., Žižkova 738/IV, 566 01 Vys. Mýto</v>
      </c>
      <c r="K54" s="38"/>
      <c r="L54" s="111"/>
      <c r="S54" s="36"/>
      <c r="T54" s="36"/>
      <c r="U54" s="36"/>
      <c r="V54" s="36"/>
      <c r="W54" s="36"/>
      <c r="X54" s="36"/>
      <c r="Y54" s="36"/>
      <c r="Z54" s="36"/>
      <c r="AA54" s="36"/>
      <c r="AB54" s="36"/>
      <c r="AC54" s="36"/>
      <c r="AD54" s="36"/>
      <c r="AE54" s="36"/>
    </row>
    <row r="55" spans="1:47" s="2" customFormat="1" ht="15.15" customHeight="1">
      <c r="A55" s="36"/>
      <c r="B55" s="37"/>
      <c r="C55" s="31" t="s">
        <v>31</v>
      </c>
      <c r="D55" s="38"/>
      <c r="E55" s="38"/>
      <c r="F55" s="29" t="str">
        <f>IF(E18="","",E18)</f>
        <v>Vyplň údaj</v>
      </c>
      <c r="G55" s="38"/>
      <c r="H55" s="38"/>
      <c r="I55" s="113" t="s">
        <v>38</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105</v>
      </c>
      <c r="D57" s="143"/>
      <c r="E57" s="143"/>
      <c r="F57" s="143"/>
      <c r="G57" s="143"/>
      <c r="H57" s="143"/>
      <c r="I57" s="144"/>
      <c r="J57" s="145" t="s">
        <v>106</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8" customHeight="1">
      <c r="A59" s="36"/>
      <c r="B59" s="37"/>
      <c r="C59" s="146" t="s">
        <v>73</v>
      </c>
      <c r="D59" s="38"/>
      <c r="E59" s="38"/>
      <c r="F59" s="38"/>
      <c r="G59" s="38"/>
      <c r="H59" s="38"/>
      <c r="I59" s="110"/>
      <c r="J59" s="79">
        <f>J92</f>
        <v>0</v>
      </c>
      <c r="K59" s="38"/>
      <c r="L59" s="111"/>
      <c r="S59" s="36"/>
      <c r="T59" s="36"/>
      <c r="U59" s="36"/>
      <c r="V59" s="36"/>
      <c r="W59" s="36"/>
      <c r="X59" s="36"/>
      <c r="Y59" s="36"/>
      <c r="Z59" s="36"/>
      <c r="AA59" s="36"/>
      <c r="AB59" s="36"/>
      <c r="AC59" s="36"/>
      <c r="AD59" s="36"/>
      <c r="AE59" s="36"/>
      <c r="AU59" s="19" t="s">
        <v>107</v>
      </c>
    </row>
    <row r="60" spans="1:47" s="9" customFormat="1" ht="24.9" customHeight="1">
      <c r="B60" s="147"/>
      <c r="C60" s="148"/>
      <c r="D60" s="149" t="s">
        <v>153</v>
      </c>
      <c r="E60" s="150"/>
      <c r="F60" s="150"/>
      <c r="G60" s="150"/>
      <c r="H60" s="150"/>
      <c r="I60" s="151"/>
      <c r="J60" s="152">
        <f>J93</f>
        <v>0</v>
      </c>
      <c r="K60" s="148"/>
      <c r="L60" s="153"/>
    </row>
    <row r="61" spans="1:47" s="10" customFormat="1" ht="19.95" customHeight="1">
      <c r="B61" s="154"/>
      <c r="C61" s="155"/>
      <c r="D61" s="156" t="s">
        <v>154</v>
      </c>
      <c r="E61" s="157"/>
      <c r="F61" s="157"/>
      <c r="G61" s="157"/>
      <c r="H61" s="157"/>
      <c r="I61" s="158"/>
      <c r="J61" s="159">
        <f>J94</f>
        <v>0</v>
      </c>
      <c r="K61" s="155"/>
      <c r="L61" s="160"/>
    </row>
    <row r="62" spans="1:47" s="10" customFormat="1" ht="19.95" customHeight="1">
      <c r="B62" s="154"/>
      <c r="C62" s="155"/>
      <c r="D62" s="156" t="s">
        <v>155</v>
      </c>
      <c r="E62" s="157"/>
      <c r="F62" s="157"/>
      <c r="G62" s="157"/>
      <c r="H62" s="157"/>
      <c r="I62" s="158"/>
      <c r="J62" s="159">
        <f>J193</f>
        <v>0</v>
      </c>
      <c r="K62" s="155"/>
      <c r="L62" s="160"/>
    </row>
    <row r="63" spans="1:47" s="10" customFormat="1" ht="19.95" customHeight="1">
      <c r="B63" s="154"/>
      <c r="C63" s="155"/>
      <c r="D63" s="156" t="s">
        <v>156</v>
      </c>
      <c r="E63" s="157"/>
      <c r="F63" s="157"/>
      <c r="G63" s="157"/>
      <c r="H63" s="157"/>
      <c r="I63" s="158"/>
      <c r="J63" s="159">
        <f>J244</f>
        <v>0</v>
      </c>
      <c r="K63" s="155"/>
      <c r="L63" s="160"/>
    </row>
    <row r="64" spans="1:47" s="10" customFormat="1" ht="19.95" customHeight="1">
      <c r="B64" s="154"/>
      <c r="C64" s="155"/>
      <c r="D64" s="156" t="s">
        <v>157</v>
      </c>
      <c r="E64" s="157"/>
      <c r="F64" s="157"/>
      <c r="G64" s="157"/>
      <c r="H64" s="157"/>
      <c r="I64" s="158"/>
      <c r="J64" s="159">
        <f>J303</f>
        <v>0</v>
      </c>
      <c r="K64" s="155"/>
      <c r="L64" s="160"/>
    </row>
    <row r="65" spans="1:31" s="10" customFormat="1" ht="19.95" customHeight="1">
      <c r="B65" s="154"/>
      <c r="C65" s="155"/>
      <c r="D65" s="156" t="s">
        <v>158</v>
      </c>
      <c r="E65" s="157"/>
      <c r="F65" s="157"/>
      <c r="G65" s="157"/>
      <c r="H65" s="157"/>
      <c r="I65" s="158"/>
      <c r="J65" s="159">
        <f>J370</f>
        <v>0</v>
      </c>
      <c r="K65" s="155"/>
      <c r="L65" s="160"/>
    </row>
    <row r="66" spans="1:31" s="10" customFormat="1" ht="19.95" customHeight="1">
      <c r="B66" s="154"/>
      <c r="C66" s="155"/>
      <c r="D66" s="156" t="s">
        <v>159</v>
      </c>
      <c r="E66" s="157"/>
      <c r="F66" s="157"/>
      <c r="G66" s="157"/>
      <c r="H66" s="157"/>
      <c r="I66" s="158"/>
      <c r="J66" s="159">
        <f>J415</f>
        <v>0</v>
      </c>
      <c r="K66" s="155"/>
      <c r="L66" s="160"/>
    </row>
    <row r="67" spans="1:31" s="10" customFormat="1" ht="19.95" customHeight="1">
      <c r="B67" s="154"/>
      <c r="C67" s="155"/>
      <c r="D67" s="156" t="s">
        <v>160</v>
      </c>
      <c r="E67" s="157"/>
      <c r="F67" s="157"/>
      <c r="G67" s="157"/>
      <c r="H67" s="157"/>
      <c r="I67" s="158"/>
      <c r="J67" s="159">
        <f>J439</f>
        <v>0</v>
      </c>
      <c r="K67" s="155"/>
      <c r="L67" s="160"/>
    </row>
    <row r="68" spans="1:31" s="10" customFormat="1" ht="19.95" customHeight="1">
      <c r="B68" s="154"/>
      <c r="C68" s="155"/>
      <c r="D68" s="156" t="s">
        <v>161</v>
      </c>
      <c r="E68" s="157"/>
      <c r="F68" s="157"/>
      <c r="G68" s="157"/>
      <c r="H68" s="157"/>
      <c r="I68" s="158"/>
      <c r="J68" s="159">
        <f>J445</f>
        <v>0</v>
      </c>
      <c r="K68" s="155"/>
      <c r="L68" s="160"/>
    </row>
    <row r="69" spans="1:31" s="10" customFormat="1" ht="19.95" customHeight="1">
      <c r="B69" s="154"/>
      <c r="C69" s="155"/>
      <c r="D69" s="156" t="s">
        <v>162</v>
      </c>
      <c r="E69" s="157"/>
      <c r="F69" s="157"/>
      <c r="G69" s="157"/>
      <c r="H69" s="157"/>
      <c r="I69" s="158"/>
      <c r="J69" s="159">
        <f>J472</f>
        <v>0</v>
      </c>
      <c r="K69" s="155"/>
      <c r="L69" s="160"/>
    </row>
    <row r="70" spans="1:31" s="10" customFormat="1" ht="19.95" customHeight="1">
      <c r="B70" s="154"/>
      <c r="C70" s="155"/>
      <c r="D70" s="156" t="s">
        <v>163</v>
      </c>
      <c r="E70" s="157"/>
      <c r="F70" s="157"/>
      <c r="G70" s="157"/>
      <c r="H70" s="157"/>
      <c r="I70" s="158"/>
      <c r="J70" s="159">
        <f>J494</f>
        <v>0</v>
      </c>
      <c r="K70" s="155"/>
      <c r="L70" s="160"/>
    </row>
    <row r="71" spans="1:31" s="9" customFormat="1" ht="24.9" customHeight="1">
      <c r="B71" s="147"/>
      <c r="C71" s="148"/>
      <c r="D71" s="149" t="s">
        <v>164</v>
      </c>
      <c r="E71" s="150"/>
      <c r="F71" s="150"/>
      <c r="G71" s="150"/>
      <c r="H71" s="150"/>
      <c r="I71" s="151"/>
      <c r="J71" s="152">
        <f>J497</f>
        <v>0</v>
      </c>
      <c r="K71" s="148"/>
      <c r="L71" s="153"/>
    </row>
    <row r="72" spans="1:31" s="10" customFormat="1" ht="19.95" customHeight="1">
      <c r="B72" s="154"/>
      <c r="C72" s="155"/>
      <c r="D72" s="156" t="s">
        <v>165</v>
      </c>
      <c r="E72" s="157"/>
      <c r="F72" s="157"/>
      <c r="G72" s="157"/>
      <c r="H72" s="157"/>
      <c r="I72" s="158"/>
      <c r="J72" s="159">
        <f>J498</f>
        <v>0</v>
      </c>
      <c r="K72" s="155"/>
      <c r="L72" s="160"/>
    </row>
    <row r="73" spans="1:31" s="2" customFormat="1" ht="21.75" customHeight="1">
      <c r="A73" s="36"/>
      <c r="B73" s="37"/>
      <c r="C73" s="38"/>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6.9" customHeight="1">
      <c r="A74" s="36"/>
      <c r="B74" s="49"/>
      <c r="C74" s="50"/>
      <c r="D74" s="50"/>
      <c r="E74" s="50"/>
      <c r="F74" s="50"/>
      <c r="G74" s="50"/>
      <c r="H74" s="50"/>
      <c r="I74" s="138"/>
      <c r="J74" s="50"/>
      <c r="K74" s="50"/>
      <c r="L74" s="111"/>
      <c r="S74" s="36"/>
      <c r="T74" s="36"/>
      <c r="U74" s="36"/>
      <c r="V74" s="36"/>
      <c r="W74" s="36"/>
      <c r="X74" s="36"/>
      <c r="Y74" s="36"/>
      <c r="Z74" s="36"/>
      <c r="AA74" s="36"/>
      <c r="AB74" s="36"/>
      <c r="AC74" s="36"/>
      <c r="AD74" s="36"/>
      <c r="AE74" s="36"/>
    </row>
    <row r="78" spans="1:31" s="2" customFormat="1" ht="6.9" customHeight="1">
      <c r="A78" s="36"/>
      <c r="B78" s="51"/>
      <c r="C78" s="52"/>
      <c r="D78" s="52"/>
      <c r="E78" s="52"/>
      <c r="F78" s="52"/>
      <c r="G78" s="52"/>
      <c r="H78" s="52"/>
      <c r="I78" s="141"/>
      <c r="J78" s="52"/>
      <c r="K78" s="52"/>
      <c r="L78" s="111"/>
      <c r="S78" s="36"/>
      <c r="T78" s="36"/>
      <c r="U78" s="36"/>
      <c r="V78" s="36"/>
      <c r="W78" s="36"/>
      <c r="X78" s="36"/>
      <c r="Y78" s="36"/>
      <c r="Z78" s="36"/>
      <c r="AA78" s="36"/>
      <c r="AB78" s="36"/>
      <c r="AC78" s="36"/>
      <c r="AD78" s="36"/>
      <c r="AE78" s="36"/>
    </row>
    <row r="79" spans="1:31" s="2" customFormat="1" ht="24.9" customHeight="1">
      <c r="A79" s="36"/>
      <c r="B79" s="37"/>
      <c r="C79" s="25" t="s">
        <v>110</v>
      </c>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6.9" customHeight="1">
      <c r="A80" s="36"/>
      <c r="B80" s="37"/>
      <c r="C80" s="38"/>
      <c r="D80" s="38"/>
      <c r="E80" s="38"/>
      <c r="F80" s="38"/>
      <c r="G80" s="38"/>
      <c r="H80" s="38"/>
      <c r="I80" s="110"/>
      <c r="J80" s="38"/>
      <c r="K80" s="38"/>
      <c r="L80" s="111"/>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110"/>
      <c r="J81" s="38"/>
      <c r="K81" s="38"/>
      <c r="L81" s="111"/>
      <c r="S81" s="36"/>
      <c r="T81" s="36"/>
      <c r="U81" s="36"/>
      <c r="V81" s="36"/>
      <c r="W81" s="36"/>
      <c r="X81" s="36"/>
      <c r="Y81" s="36"/>
      <c r="Z81" s="36"/>
      <c r="AA81" s="36"/>
      <c r="AB81" s="36"/>
      <c r="AC81" s="36"/>
      <c r="AD81" s="36"/>
      <c r="AE81" s="36"/>
    </row>
    <row r="82" spans="1:65" s="2" customFormat="1" ht="16.5" customHeight="1">
      <c r="A82" s="36"/>
      <c r="B82" s="37"/>
      <c r="C82" s="38"/>
      <c r="D82" s="38"/>
      <c r="E82" s="386" t="str">
        <f>E7</f>
        <v>Automatické parkovací zařízení pro kola v Berouně</v>
      </c>
      <c r="F82" s="387"/>
      <c r="G82" s="387"/>
      <c r="H82" s="387"/>
      <c r="I82" s="110"/>
      <c r="J82" s="38"/>
      <c r="K82" s="38"/>
      <c r="L82" s="111"/>
      <c r="S82" s="36"/>
      <c r="T82" s="36"/>
      <c r="U82" s="36"/>
      <c r="V82" s="36"/>
      <c r="W82" s="36"/>
      <c r="X82" s="36"/>
      <c r="Y82" s="36"/>
      <c r="Z82" s="36"/>
      <c r="AA82" s="36"/>
      <c r="AB82" s="36"/>
      <c r="AC82" s="36"/>
      <c r="AD82" s="36"/>
      <c r="AE82" s="36"/>
    </row>
    <row r="83" spans="1:65" s="2" customFormat="1" ht="12" customHeight="1">
      <c r="A83" s="36"/>
      <c r="B83" s="37"/>
      <c r="C83" s="31" t="s">
        <v>102</v>
      </c>
      <c r="D83" s="38"/>
      <c r="E83" s="38"/>
      <c r="F83" s="38"/>
      <c r="G83" s="38"/>
      <c r="H83" s="38"/>
      <c r="I83" s="110"/>
      <c r="J83" s="38"/>
      <c r="K83" s="38"/>
      <c r="L83" s="111"/>
      <c r="S83" s="36"/>
      <c r="T83" s="36"/>
      <c r="U83" s="36"/>
      <c r="V83" s="36"/>
      <c r="W83" s="36"/>
      <c r="X83" s="36"/>
      <c r="Y83" s="36"/>
      <c r="Z83" s="36"/>
      <c r="AA83" s="36"/>
      <c r="AB83" s="36"/>
      <c r="AC83" s="36"/>
      <c r="AD83" s="36"/>
      <c r="AE83" s="36"/>
    </row>
    <row r="84" spans="1:65" s="2" customFormat="1" ht="16.5" customHeight="1">
      <c r="A84" s="36"/>
      <c r="B84" s="37"/>
      <c r="C84" s="38"/>
      <c r="D84" s="38"/>
      <c r="E84" s="374" t="str">
        <f>E9</f>
        <v>SO 01.a - Automatická kolárna - spodní stavba</v>
      </c>
      <c r="F84" s="385"/>
      <c r="G84" s="385"/>
      <c r="H84" s="385"/>
      <c r="I84" s="110"/>
      <c r="J84" s="38"/>
      <c r="K84" s="38"/>
      <c r="L84" s="111"/>
      <c r="S84" s="36"/>
      <c r="T84" s="36"/>
      <c r="U84" s="36"/>
      <c r="V84" s="36"/>
      <c r="W84" s="36"/>
      <c r="X84" s="36"/>
      <c r="Y84" s="36"/>
      <c r="Z84" s="36"/>
      <c r="AA84" s="36"/>
      <c r="AB84" s="36"/>
      <c r="AC84" s="36"/>
      <c r="AD84" s="36"/>
      <c r="AE84" s="36"/>
    </row>
    <row r="85" spans="1:65" s="2" customFormat="1" ht="6.9" customHeight="1">
      <c r="A85" s="36"/>
      <c r="B85" s="37"/>
      <c r="C85" s="38"/>
      <c r="D85" s="38"/>
      <c r="E85" s="38"/>
      <c r="F85" s="38"/>
      <c r="G85" s="38"/>
      <c r="H85" s="38"/>
      <c r="I85" s="110"/>
      <c r="J85" s="38"/>
      <c r="K85" s="38"/>
      <c r="L85" s="111"/>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F12</f>
        <v xml:space="preserve"> </v>
      </c>
      <c r="G86" s="38"/>
      <c r="H86" s="38"/>
      <c r="I86" s="113" t="s">
        <v>23</v>
      </c>
      <c r="J86" s="61" t="str">
        <f>IF(J12="","",J12)</f>
        <v>5. 2. 2020</v>
      </c>
      <c r="K86" s="38"/>
      <c r="L86" s="111"/>
      <c r="S86" s="36"/>
      <c r="T86" s="36"/>
      <c r="U86" s="36"/>
      <c r="V86" s="36"/>
      <c r="W86" s="36"/>
      <c r="X86" s="36"/>
      <c r="Y86" s="36"/>
      <c r="Z86" s="36"/>
      <c r="AA86" s="36"/>
      <c r="AB86" s="36"/>
      <c r="AC86" s="36"/>
      <c r="AD86" s="36"/>
      <c r="AE86" s="36"/>
    </row>
    <row r="87" spans="1:65" s="2" customFormat="1" ht="6.9" customHeight="1">
      <c r="A87" s="36"/>
      <c r="B87" s="37"/>
      <c r="C87" s="38"/>
      <c r="D87" s="38"/>
      <c r="E87" s="38"/>
      <c r="F87" s="38"/>
      <c r="G87" s="38"/>
      <c r="H87" s="38"/>
      <c r="I87" s="110"/>
      <c r="J87" s="38"/>
      <c r="K87" s="38"/>
      <c r="L87" s="111"/>
      <c r="S87" s="36"/>
      <c r="T87" s="36"/>
      <c r="U87" s="36"/>
      <c r="V87" s="36"/>
      <c r="W87" s="36"/>
      <c r="X87" s="36"/>
      <c r="Y87" s="36"/>
      <c r="Z87" s="36"/>
      <c r="AA87" s="36"/>
      <c r="AB87" s="36"/>
      <c r="AC87" s="36"/>
      <c r="AD87" s="36"/>
      <c r="AE87" s="36"/>
    </row>
    <row r="88" spans="1:65" s="2" customFormat="1" ht="40.049999999999997" customHeight="1">
      <c r="A88" s="36"/>
      <c r="B88" s="37"/>
      <c r="C88" s="31" t="s">
        <v>25</v>
      </c>
      <c r="D88" s="38"/>
      <c r="E88" s="38"/>
      <c r="F88" s="29" t="str">
        <f>E15</f>
        <v>Město Beroun, Husovo nám. 68, 266 01 Beroun</v>
      </c>
      <c r="G88" s="38"/>
      <c r="H88" s="38"/>
      <c r="I88" s="113" t="s">
        <v>33</v>
      </c>
      <c r="J88" s="34" t="str">
        <f>E21</f>
        <v>OPTIMA, s.r.o., Žižkova 738/IV, 566 01 Vys. Mýto</v>
      </c>
      <c r="K88" s="38"/>
      <c r="L88" s="111"/>
      <c r="S88" s="36"/>
      <c r="T88" s="36"/>
      <c r="U88" s="36"/>
      <c r="V88" s="36"/>
      <c r="W88" s="36"/>
      <c r="X88" s="36"/>
      <c r="Y88" s="36"/>
      <c r="Z88" s="36"/>
      <c r="AA88" s="36"/>
      <c r="AB88" s="36"/>
      <c r="AC88" s="36"/>
      <c r="AD88" s="36"/>
      <c r="AE88" s="36"/>
    </row>
    <row r="89" spans="1:65" s="2" customFormat="1" ht="15.15" customHeight="1">
      <c r="A89" s="36"/>
      <c r="B89" s="37"/>
      <c r="C89" s="31" t="s">
        <v>31</v>
      </c>
      <c r="D89" s="38"/>
      <c r="E89" s="38"/>
      <c r="F89" s="29" t="str">
        <f>IF(E18="","",E18)</f>
        <v>Vyplň údaj</v>
      </c>
      <c r="G89" s="38"/>
      <c r="H89" s="38"/>
      <c r="I89" s="113" t="s">
        <v>38</v>
      </c>
      <c r="J89" s="34" t="str">
        <f>E24</f>
        <v xml:space="preserve"> </v>
      </c>
      <c r="K89" s="38"/>
      <c r="L89" s="111"/>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0"/>
      <c r="J90" s="38"/>
      <c r="K90" s="38"/>
      <c r="L90" s="111"/>
      <c r="S90" s="36"/>
      <c r="T90" s="36"/>
      <c r="U90" s="36"/>
      <c r="V90" s="36"/>
      <c r="W90" s="36"/>
      <c r="X90" s="36"/>
      <c r="Y90" s="36"/>
      <c r="Z90" s="36"/>
      <c r="AA90" s="36"/>
      <c r="AB90" s="36"/>
      <c r="AC90" s="36"/>
      <c r="AD90" s="36"/>
      <c r="AE90" s="36"/>
    </row>
    <row r="91" spans="1:65" s="11" customFormat="1" ht="29.25" customHeight="1">
      <c r="A91" s="161"/>
      <c r="B91" s="162"/>
      <c r="C91" s="163" t="s">
        <v>111</v>
      </c>
      <c r="D91" s="164" t="s">
        <v>60</v>
      </c>
      <c r="E91" s="164" t="s">
        <v>56</v>
      </c>
      <c r="F91" s="164" t="s">
        <v>57</v>
      </c>
      <c r="G91" s="164" t="s">
        <v>112</v>
      </c>
      <c r="H91" s="164" t="s">
        <v>113</v>
      </c>
      <c r="I91" s="165" t="s">
        <v>114</v>
      </c>
      <c r="J91" s="164" t="s">
        <v>106</v>
      </c>
      <c r="K91" s="166" t="s">
        <v>115</v>
      </c>
      <c r="L91" s="167"/>
      <c r="M91" s="70" t="s">
        <v>19</v>
      </c>
      <c r="N91" s="71" t="s">
        <v>45</v>
      </c>
      <c r="O91" s="71" t="s">
        <v>116</v>
      </c>
      <c r="P91" s="71" t="s">
        <v>117</v>
      </c>
      <c r="Q91" s="71" t="s">
        <v>118</v>
      </c>
      <c r="R91" s="71" t="s">
        <v>119</v>
      </c>
      <c r="S91" s="71" t="s">
        <v>120</v>
      </c>
      <c r="T91" s="72" t="s">
        <v>121</v>
      </c>
      <c r="U91" s="161"/>
      <c r="V91" s="161"/>
      <c r="W91" s="161"/>
      <c r="X91" s="161"/>
      <c r="Y91" s="161"/>
      <c r="Z91" s="161"/>
      <c r="AA91" s="161"/>
      <c r="AB91" s="161"/>
      <c r="AC91" s="161"/>
      <c r="AD91" s="161"/>
      <c r="AE91" s="161"/>
    </row>
    <row r="92" spans="1:65" s="2" customFormat="1" ht="22.8" customHeight="1">
      <c r="A92" s="36"/>
      <c r="B92" s="37"/>
      <c r="C92" s="77" t="s">
        <v>122</v>
      </c>
      <c r="D92" s="38"/>
      <c r="E92" s="38"/>
      <c r="F92" s="38"/>
      <c r="G92" s="38"/>
      <c r="H92" s="38"/>
      <c r="I92" s="110"/>
      <c r="J92" s="168">
        <f>BK92</f>
        <v>0</v>
      </c>
      <c r="K92" s="38"/>
      <c r="L92" s="41"/>
      <c r="M92" s="73"/>
      <c r="N92" s="169"/>
      <c r="O92" s="74"/>
      <c r="P92" s="170">
        <f>P93+P497</f>
        <v>0</v>
      </c>
      <c r="Q92" s="74"/>
      <c r="R92" s="170">
        <f>R93+R497</f>
        <v>0</v>
      </c>
      <c r="S92" s="74"/>
      <c r="T92" s="171">
        <f>T93+T497</f>
        <v>0</v>
      </c>
      <c r="U92" s="36"/>
      <c r="V92" s="36"/>
      <c r="W92" s="36"/>
      <c r="X92" s="36"/>
      <c r="Y92" s="36"/>
      <c r="Z92" s="36"/>
      <c r="AA92" s="36"/>
      <c r="AB92" s="36"/>
      <c r="AC92" s="36"/>
      <c r="AD92" s="36"/>
      <c r="AE92" s="36"/>
      <c r="AT92" s="19" t="s">
        <v>74</v>
      </c>
      <c r="AU92" s="19" t="s">
        <v>107</v>
      </c>
      <c r="BK92" s="172">
        <f>BK93+BK497</f>
        <v>0</v>
      </c>
    </row>
    <row r="93" spans="1:65" s="12" customFormat="1" ht="25.95" customHeight="1">
      <c r="B93" s="173"/>
      <c r="C93" s="174"/>
      <c r="D93" s="175" t="s">
        <v>74</v>
      </c>
      <c r="E93" s="176" t="s">
        <v>166</v>
      </c>
      <c r="F93" s="176" t="s">
        <v>167</v>
      </c>
      <c r="G93" s="174"/>
      <c r="H93" s="174"/>
      <c r="I93" s="177"/>
      <c r="J93" s="178">
        <f>BK93</f>
        <v>0</v>
      </c>
      <c r="K93" s="174"/>
      <c r="L93" s="179"/>
      <c r="M93" s="180"/>
      <c r="N93" s="181"/>
      <c r="O93" s="181"/>
      <c r="P93" s="182">
        <f>P94+P193+P244+P303+P370+P415+P439+P445+P472+P494</f>
        <v>0</v>
      </c>
      <c r="Q93" s="181"/>
      <c r="R93" s="182">
        <f>R94+R193+R244+R303+R370+R415+R439+R445+R472+R494</f>
        <v>0</v>
      </c>
      <c r="S93" s="181"/>
      <c r="T93" s="183">
        <f>T94+T193+T244+T303+T370+T415+T439+T445+T472+T494</f>
        <v>0</v>
      </c>
      <c r="AR93" s="184" t="s">
        <v>83</v>
      </c>
      <c r="AT93" s="185" t="s">
        <v>74</v>
      </c>
      <c r="AU93" s="185" t="s">
        <v>75</v>
      </c>
      <c r="AY93" s="184" t="s">
        <v>125</v>
      </c>
      <c r="BK93" s="186">
        <f>BK94+BK193+BK244+BK303+BK370+BK415+BK439+BK445+BK472+BK494</f>
        <v>0</v>
      </c>
    </row>
    <row r="94" spans="1:65" s="12" customFormat="1" ht="22.8" customHeight="1">
      <c r="B94" s="173"/>
      <c r="C94" s="174"/>
      <c r="D94" s="175" t="s">
        <v>74</v>
      </c>
      <c r="E94" s="187" t="s">
        <v>83</v>
      </c>
      <c r="F94" s="187" t="s">
        <v>168</v>
      </c>
      <c r="G94" s="174"/>
      <c r="H94" s="174"/>
      <c r="I94" s="177"/>
      <c r="J94" s="188">
        <f>BK94</f>
        <v>0</v>
      </c>
      <c r="K94" s="174"/>
      <c r="L94" s="179"/>
      <c r="M94" s="180"/>
      <c r="N94" s="181"/>
      <c r="O94" s="181"/>
      <c r="P94" s="182">
        <f>SUM(P95:P192)</f>
        <v>0</v>
      </c>
      <c r="Q94" s="181"/>
      <c r="R94" s="182">
        <f>SUM(R95:R192)</f>
        <v>0</v>
      </c>
      <c r="S94" s="181"/>
      <c r="T94" s="183">
        <f>SUM(T95:T192)</f>
        <v>0</v>
      </c>
      <c r="AR94" s="184" t="s">
        <v>83</v>
      </c>
      <c r="AT94" s="185" t="s">
        <v>74</v>
      </c>
      <c r="AU94" s="185" t="s">
        <v>83</v>
      </c>
      <c r="AY94" s="184" t="s">
        <v>125</v>
      </c>
      <c r="BK94" s="186">
        <f>SUM(BK95:BK192)</f>
        <v>0</v>
      </c>
    </row>
    <row r="95" spans="1:65" s="2" customFormat="1" ht="21.75" customHeight="1">
      <c r="A95" s="36"/>
      <c r="B95" s="37"/>
      <c r="C95" s="189" t="s">
        <v>83</v>
      </c>
      <c r="D95" s="189" t="s">
        <v>128</v>
      </c>
      <c r="E95" s="190" t="s">
        <v>169</v>
      </c>
      <c r="F95" s="191" t="s">
        <v>170</v>
      </c>
      <c r="G95" s="192" t="s">
        <v>171</v>
      </c>
      <c r="H95" s="193">
        <v>42.53</v>
      </c>
      <c r="I95" s="194"/>
      <c r="J95" s="195">
        <f>ROUND(I95*H95,2)</f>
        <v>0</v>
      </c>
      <c r="K95" s="191" t="s">
        <v>172</v>
      </c>
      <c r="L95" s="41"/>
      <c r="M95" s="196" t="s">
        <v>19</v>
      </c>
      <c r="N95" s="197" t="s">
        <v>46</v>
      </c>
      <c r="O95" s="66"/>
      <c r="P95" s="198">
        <f>O95*H95</f>
        <v>0</v>
      </c>
      <c r="Q95" s="198">
        <v>0</v>
      </c>
      <c r="R95" s="198">
        <f>Q95*H95</f>
        <v>0</v>
      </c>
      <c r="S95" s="198">
        <v>0</v>
      </c>
      <c r="T95" s="199">
        <f>S95*H95</f>
        <v>0</v>
      </c>
      <c r="U95" s="36"/>
      <c r="V95" s="36"/>
      <c r="W95" s="36"/>
      <c r="X95" s="36"/>
      <c r="Y95" s="36"/>
      <c r="Z95" s="36"/>
      <c r="AA95" s="36"/>
      <c r="AB95" s="36"/>
      <c r="AC95" s="36"/>
      <c r="AD95" s="36"/>
      <c r="AE95" s="36"/>
      <c r="AR95" s="200" t="s">
        <v>133</v>
      </c>
      <c r="AT95" s="200" t="s">
        <v>128</v>
      </c>
      <c r="AU95" s="200" t="s">
        <v>85</v>
      </c>
      <c r="AY95" s="19" t="s">
        <v>125</v>
      </c>
      <c r="BE95" s="201">
        <f>IF(N95="základní",J95,0)</f>
        <v>0</v>
      </c>
      <c r="BF95" s="201">
        <f>IF(N95="snížená",J95,0)</f>
        <v>0</v>
      </c>
      <c r="BG95" s="201">
        <f>IF(N95="zákl. přenesená",J95,0)</f>
        <v>0</v>
      </c>
      <c r="BH95" s="201">
        <f>IF(N95="sníž. přenesená",J95,0)</f>
        <v>0</v>
      </c>
      <c r="BI95" s="201">
        <f>IF(N95="nulová",J95,0)</f>
        <v>0</v>
      </c>
      <c r="BJ95" s="19" t="s">
        <v>83</v>
      </c>
      <c r="BK95" s="201">
        <f>ROUND(I95*H95,2)</f>
        <v>0</v>
      </c>
      <c r="BL95" s="19" t="s">
        <v>133</v>
      </c>
      <c r="BM95" s="200" t="s">
        <v>85</v>
      </c>
    </row>
    <row r="96" spans="1:65" s="2" customFormat="1" ht="67.2">
      <c r="A96" s="36"/>
      <c r="B96" s="37"/>
      <c r="C96" s="38"/>
      <c r="D96" s="217" t="s">
        <v>173</v>
      </c>
      <c r="E96" s="38"/>
      <c r="F96" s="218" t="s">
        <v>174</v>
      </c>
      <c r="G96" s="38"/>
      <c r="H96" s="38"/>
      <c r="I96" s="110"/>
      <c r="J96" s="38"/>
      <c r="K96" s="38"/>
      <c r="L96" s="41"/>
      <c r="M96" s="219"/>
      <c r="N96" s="220"/>
      <c r="O96" s="66"/>
      <c r="P96" s="66"/>
      <c r="Q96" s="66"/>
      <c r="R96" s="66"/>
      <c r="S96" s="66"/>
      <c r="T96" s="67"/>
      <c r="U96" s="36"/>
      <c r="V96" s="36"/>
      <c r="W96" s="36"/>
      <c r="X96" s="36"/>
      <c r="Y96" s="36"/>
      <c r="Z96" s="36"/>
      <c r="AA96" s="36"/>
      <c r="AB96" s="36"/>
      <c r="AC96" s="36"/>
      <c r="AD96" s="36"/>
      <c r="AE96" s="36"/>
      <c r="AT96" s="19" t="s">
        <v>173</v>
      </c>
      <c r="AU96" s="19" t="s">
        <v>85</v>
      </c>
    </row>
    <row r="97" spans="1:65" s="13" customFormat="1">
      <c r="B97" s="221"/>
      <c r="C97" s="222"/>
      <c r="D97" s="217" t="s">
        <v>175</v>
      </c>
      <c r="E97" s="223" t="s">
        <v>19</v>
      </c>
      <c r="F97" s="224" t="s">
        <v>176</v>
      </c>
      <c r="G97" s="222"/>
      <c r="H97" s="223" t="s">
        <v>19</v>
      </c>
      <c r="I97" s="225"/>
      <c r="J97" s="222"/>
      <c r="K97" s="222"/>
      <c r="L97" s="226"/>
      <c r="M97" s="227"/>
      <c r="N97" s="228"/>
      <c r="O97" s="228"/>
      <c r="P97" s="228"/>
      <c r="Q97" s="228"/>
      <c r="R97" s="228"/>
      <c r="S97" s="228"/>
      <c r="T97" s="229"/>
      <c r="AT97" s="230" t="s">
        <v>175</v>
      </c>
      <c r="AU97" s="230" t="s">
        <v>85</v>
      </c>
      <c r="AV97" s="13" t="s">
        <v>83</v>
      </c>
      <c r="AW97" s="13" t="s">
        <v>37</v>
      </c>
      <c r="AX97" s="13" t="s">
        <v>75</v>
      </c>
      <c r="AY97" s="230" t="s">
        <v>125</v>
      </c>
    </row>
    <row r="98" spans="1:65" s="14" customFormat="1">
      <c r="B98" s="231"/>
      <c r="C98" s="232"/>
      <c r="D98" s="217" t="s">
        <v>175</v>
      </c>
      <c r="E98" s="233" t="s">
        <v>19</v>
      </c>
      <c r="F98" s="234" t="s">
        <v>177</v>
      </c>
      <c r="G98" s="232"/>
      <c r="H98" s="235">
        <v>38.44</v>
      </c>
      <c r="I98" s="236"/>
      <c r="J98" s="232"/>
      <c r="K98" s="232"/>
      <c r="L98" s="237"/>
      <c r="M98" s="238"/>
      <c r="N98" s="239"/>
      <c r="O98" s="239"/>
      <c r="P98" s="239"/>
      <c r="Q98" s="239"/>
      <c r="R98" s="239"/>
      <c r="S98" s="239"/>
      <c r="T98" s="240"/>
      <c r="AT98" s="241" t="s">
        <v>175</v>
      </c>
      <c r="AU98" s="241" t="s">
        <v>85</v>
      </c>
      <c r="AV98" s="14" t="s">
        <v>85</v>
      </c>
      <c r="AW98" s="14" t="s">
        <v>37</v>
      </c>
      <c r="AX98" s="14" t="s">
        <v>75</v>
      </c>
      <c r="AY98" s="241" t="s">
        <v>125</v>
      </c>
    </row>
    <row r="99" spans="1:65" s="13" customFormat="1">
      <c r="B99" s="221"/>
      <c r="C99" s="222"/>
      <c r="D99" s="217" t="s">
        <v>175</v>
      </c>
      <c r="E99" s="223" t="s">
        <v>19</v>
      </c>
      <c r="F99" s="224" t="s">
        <v>178</v>
      </c>
      <c r="G99" s="222"/>
      <c r="H99" s="223" t="s">
        <v>19</v>
      </c>
      <c r="I99" s="225"/>
      <c r="J99" s="222"/>
      <c r="K99" s="222"/>
      <c r="L99" s="226"/>
      <c r="M99" s="227"/>
      <c r="N99" s="228"/>
      <c r="O99" s="228"/>
      <c r="P99" s="228"/>
      <c r="Q99" s="228"/>
      <c r="R99" s="228"/>
      <c r="S99" s="228"/>
      <c r="T99" s="229"/>
      <c r="AT99" s="230" t="s">
        <v>175</v>
      </c>
      <c r="AU99" s="230" t="s">
        <v>85</v>
      </c>
      <c r="AV99" s="13" t="s">
        <v>83</v>
      </c>
      <c r="AW99" s="13" t="s">
        <v>37</v>
      </c>
      <c r="AX99" s="13" t="s">
        <v>75</v>
      </c>
      <c r="AY99" s="230" t="s">
        <v>125</v>
      </c>
    </row>
    <row r="100" spans="1:65" s="14" customFormat="1">
      <c r="B100" s="231"/>
      <c r="C100" s="232"/>
      <c r="D100" s="217" t="s">
        <v>175</v>
      </c>
      <c r="E100" s="233" t="s">
        <v>19</v>
      </c>
      <c r="F100" s="234" t="s">
        <v>179</v>
      </c>
      <c r="G100" s="232"/>
      <c r="H100" s="235">
        <v>4.09</v>
      </c>
      <c r="I100" s="236"/>
      <c r="J100" s="232"/>
      <c r="K100" s="232"/>
      <c r="L100" s="237"/>
      <c r="M100" s="238"/>
      <c r="N100" s="239"/>
      <c r="O100" s="239"/>
      <c r="P100" s="239"/>
      <c r="Q100" s="239"/>
      <c r="R100" s="239"/>
      <c r="S100" s="239"/>
      <c r="T100" s="240"/>
      <c r="AT100" s="241" t="s">
        <v>175</v>
      </c>
      <c r="AU100" s="241" t="s">
        <v>85</v>
      </c>
      <c r="AV100" s="14" t="s">
        <v>85</v>
      </c>
      <c r="AW100" s="14" t="s">
        <v>37</v>
      </c>
      <c r="AX100" s="14" t="s">
        <v>75</v>
      </c>
      <c r="AY100" s="241" t="s">
        <v>125</v>
      </c>
    </row>
    <row r="101" spans="1:65" s="13" customFormat="1">
      <c r="B101" s="221"/>
      <c r="C101" s="222"/>
      <c r="D101" s="217" t="s">
        <v>175</v>
      </c>
      <c r="E101" s="223" t="s">
        <v>19</v>
      </c>
      <c r="F101" s="224" t="s">
        <v>180</v>
      </c>
      <c r="G101" s="222"/>
      <c r="H101" s="223" t="s">
        <v>19</v>
      </c>
      <c r="I101" s="225"/>
      <c r="J101" s="222"/>
      <c r="K101" s="222"/>
      <c r="L101" s="226"/>
      <c r="M101" s="227"/>
      <c r="N101" s="228"/>
      <c r="O101" s="228"/>
      <c r="P101" s="228"/>
      <c r="Q101" s="228"/>
      <c r="R101" s="228"/>
      <c r="S101" s="228"/>
      <c r="T101" s="229"/>
      <c r="AT101" s="230" t="s">
        <v>175</v>
      </c>
      <c r="AU101" s="230" t="s">
        <v>85</v>
      </c>
      <c r="AV101" s="13" t="s">
        <v>83</v>
      </c>
      <c r="AW101" s="13" t="s">
        <v>37</v>
      </c>
      <c r="AX101" s="13" t="s">
        <v>75</v>
      </c>
      <c r="AY101" s="230" t="s">
        <v>125</v>
      </c>
    </row>
    <row r="102" spans="1:65" s="15" customFormat="1">
      <c r="B102" s="242"/>
      <c r="C102" s="243"/>
      <c r="D102" s="217" t="s">
        <v>175</v>
      </c>
      <c r="E102" s="244" t="s">
        <v>19</v>
      </c>
      <c r="F102" s="245" t="s">
        <v>181</v>
      </c>
      <c r="G102" s="243"/>
      <c r="H102" s="246">
        <v>42.53</v>
      </c>
      <c r="I102" s="247"/>
      <c r="J102" s="243"/>
      <c r="K102" s="243"/>
      <c r="L102" s="248"/>
      <c r="M102" s="249"/>
      <c r="N102" s="250"/>
      <c r="O102" s="250"/>
      <c r="P102" s="250"/>
      <c r="Q102" s="250"/>
      <c r="R102" s="250"/>
      <c r="S102" s="250"/>
      <c r="T102" s="251"/>
      <c r="AT102" s="252" t="s">
        <v>175</v>
      </c>
      <c r="AU102" s="252" t="s">
        <v>85</v>
      </c>
      <c r="AV102" s="15" t="s">
        <v>133</v>
      </c>
      <c r="AW102" s="15" t="s">
        <v>37</v>
      </c>
      <c r="AX102" s="15" t="s">
        <v>83</v>
      </c>
      <c r="AY102" s="252" t="s">
        <v>125</v>
      </c>
    </row>
    <row r="103" spans="1:65" s="2" customFormat="1" ht="21.75" customHeight="1">
      <c r="A103" s="36"/>
      <c r="B103" s="37"/>
      <c r="C103" s="189" t="s">
        <v>85</v>
      </c>
      <c r="D103" s="189" t="s">
        <v>128</v>
      </c>
      <c r="E103" s="190" t="s">
        <v>182</v>
      </c>
      <c r="F103" s="191" t="s">
        <v>183</v>
      </c>
      <c r="G103" s="192" t="s">
        <v>171</v>
      </c>
      <c r="H103" s="193">
        <v>4.09</v>
      </c>
      <c r="I103" s="194"/>
      <c r="J103" s="195">
        <f>ROUND(I103*H103,2)</f>
        <v>0</v>
      </c>
      <c r="K103" s="191" t="s">
        <v>172</v>
      </c>
      <c r="L103" s="41"/>
      <c r="M103" s="196" t="s">
        <v>19</v>
      </c>
      <c r="N103" s="197" t="s">
        <v>46</v>
      </c>
      <c r="O103" s="66"/>
      <c r="P103" s="198">
        <f>O103*H103</f>
        <v>0</v>
      </c>
      <c r="Q103" s="198">
        <v>0</v>
      </c>
      <c r="R103" s="198">
        <f>Q103*H103</f>
        <v>0</v>
      </c>
      <c r="S103" s="198">
        <v>0</v>
      </c>
      <c r="T103" s="199">
        <f>S103*H103</f>
        <v>0</v>
      </c>
      <c r="U103" s="36"/>
      <c r="V103" s="36"/>
      <c r="W103" s="36"/>
      <c r="X103" s="36"/>
      <c r="Y103" s="36"/>
      <c r="Z103" s="36"/>
      <c r="AA103" s="36"/>
      <c r="AB103" s="36"/>
      <c r="AC103" s="36"/>
      <c r="AD103" s="36"/>
      <c r="AE103" s="36"/>
      <c r="AR103" s="200" t="s">
        <v>133</v>
      </c>
      <c r="AT103" s="200" t="s">
        <v>128</v>
      </c>
      <c r="AU103" s="200" t="s">
        <v>85</v>
      </c>
      <c r="AY103" s="19" t="s">
        <v>125</v>
      </c>
      <c r="BE103" s="201">
        <f>IF(N103="základní",J103,0)</f>
        <v>0</v>
      </c>
      <c r="BF103" s="201">
        <f>IF(N103="snížená",J103,0)</f>
        <v>0</v>
      </c>
      <c r="BG103" s="201">
        <f>IF(N103="zákl. přenesená",J103,0)</f>
        <v>0</v>
      </c>
      <c r="BH103" s="201">
        <f>IF(N103="sníž. přenesená",J103,0)</f>
        <v>0</v>
      </c>
      <c r="BI103" s="201">
        <f>IF(N103="nulová",J103,0)</f>
        <v>0</v>
      </c>
      <c r="BJ103" s="19" t="s">
        <v>83</v>
      </c>
      <c r="BK103" s="201">
        <f>ROUND(I103*H103,2)</f>
        <v>0</v>
      </c>
      <c r="BL103" s="19" t="s">
        <v>133</v>
      </c>
      <c r="BM103" s="200" t="s">
        <v>133</v>
      </c>
    </row>
    <row r="104" spans="1:65" s="2" customFormat="1" ht="67.2">
      <c r="A104" s="36"/>
      <c r="B104" s="37"/>
      <c r="C104" s="38"/>
      <c r="D104" s="217" t="s">
        <v>173</v>
      </c>
      <c r="E104" s="38"/>
      <c r="F104" s="218" t="s">
        <v>174</v>
      </c>
      <c r="G104" s="38"/>
      <c r="H104" s="38"/>
      <c r="I104" s="110"/>
      <c r="J104" s="38"/>
      <c r="K104" s="38"/>
      <c r="L104" s="41"/>
      <c r="M104" s="219"/>
      <c r="N104" s="220"/>
      <c r="O104" s="66"/>
      <c r="P104" s="66"/>
      <c r="Q104" s="66"/>
      <c r="R104" s="66"/>
      <c r="S104" s="66"/>
      <c r="T104" s="67"/>
      <c r="U104" s="36"/>
      <c r="V104" s="36"/>
      <c r="W104" s="36"/>
      <c r="X104" s="36"/>
      <c r="Y104" s="36"/>
      <c r="Z104" s="36"/>
      <c r="AA104" s="36"/>
      <c r="AB104" s="36"/>
      <c r="AC104" s="36"/>
      <c r="AD104" s="36"/>
      <c r="AE104" s="36"/>
      <c r="AT104" s="19" t="s">
        <v>173</v>
      </c>
      <c r="AU104" s="19" t="s">
        <v>85</v>
      </c>
    </row>
    <row r="105" spans="1:65" s="13" customFormat="1">
      <c r="B105" s="221"/>
      <c r="C105" s="222"/>
      <c r="D105" s="217" t="s">
        <v>175</v>
      </c>
      <c r="E105" s="223" t="s">
        <v>19</v>
      </c>
      <c r="F105" s="224" t="s">
        <v>178</v>
      </c>
      <c r="G105" s="222"/>
      <c r="H105" s="223" t="s">
        <v>19</v>
      </c>
      <c r="I105" s="225"/>
      <c r="J105" s="222"/>
      <c r="K105" s="222"/>
      <c r="L105" s="226"/>
      <c r="M105" s="227"/>
      <c r="N105" s="228"/>
      <c r="O105" s="228"/>
      <c r="P105" s="228"/>
      <c r="Q105" s="228"/>
      <c r="R105" s="228"/>
      <c r="S105" s="228"/>
      <c r="T105" s="229"/>
      <c r="AT105" s="230" t="s">
        <v>175</v>
      </c>
      <c r="AU105" s="230" t="s">
        <v>85</v>
      </c>
      <c r="AV105" s="13" t="s">
        <v>83</v>
      </c>
      <c r="AW105" s="13" t="s">
        <v>37</v>
      </c>
      <c r="AX105" s="13" t="s">
        <v>75</v>
      </c>
      <c r="AY105" s="230" t="s">
        <v>125</v>
      </c>
    </row>
    <row r="106" spans="1:65" s="14" customFormat="1">
      <c r="B106" s="231"/>
      <c r="C106" s="232"/>
      <c r="D106" s="217" t="s">
        <v>175</v>
      </c>
      <c r="E106" s="233" t="s">
        <v>19</v>
      </c>
      <c r="F106" s="234" t="s">
        <v>179</v>
      </c>
      <c r="G106" s="232"/>
      <c r="H106" s="235">
        <v>4.09</v>
      </c>
      <c r="I106" s="236"/>
      <c r="J106" s="232"/>
      <c r="K106" s="232"/>
      <c r="L106" s="237"/>
      <c r="M106" s="238"/>
      <c r="N106" s="239"/>
      <c r="O106" s="239"/>
      <c r="P106" s="239"/>
      <c r="Q106" s="239"/>
      <c r="R106" s="239"/>
      <c r="S106" s="239"/>
      <c r="T106" s="240"/>
      <c r="AT106" s="241" t="s">
        <v>175</v>
      </c>
      <c r="AU106" s="241" t="s">
        <v>85</v>
      </c>
      <c r="AV106" s="14" t="s">
        <v>85</v>
      </c>
      <c r="AW106" s="14" t="s">
        <v>37</v>
      </c>
      <c r="AX106" s="14" t="s">
        <v>75</v>
      </c>
      <c r="AY106" s="241" t="s">
        <v>125</v>
      </c>
    </row>
    <row r="107" spans="1:65" s="15" customFormat="1">
      <c r="B107" s="242"/>
      <c r="C107" s="243"/>
      <c r="D107" s="217" t="s">
        <v>175</v>
      </c>
      <c r="E107" s="244" t="s">
        <v>19</v>
      </c>
      <c r="F107" s="245" t="s">
        <v>181</v>
      </c>
      <c r="G107" s="243"/>
      <c r="H107" s="246">
        <v>4.09</v>
      </c>
      <c r="I107" s="247"/>
      <c r="J107" s="243"/>
      <c r="K107" s="243"/>
      <c r="L107" s="248"/>
      <c r="M107" s="249"/>
      <c r="N107" s="250"/>
      <c r="O107" s="250"/>
      <c r="P107" s="250"/>
      <c r="Q107" s="250"/>
      <c r="R107" s="250"/>
      <c r="S107" s="250"/>
      <c r="T107" s="251"/>
      <c r="AT107" s="252" t="s">
        <v>175</v>
      </c>
      <c r="AU107" s="252" t="s">
        <v>85</v>
      </c>
      <c r="AV107" s="15" t="s">
        <v>133</v>
      </c>
      <c r="AW107" s="15" t="s">
        <v>37</v>
      </c>
      <c r="AX107" s="15" t="s">
        <v>83</v>
      </c>
      <c r="AY107" s="252" t="s">
        <v>125</v>
      </c>
    </row>
    <row r="108" spans="1:65" s="2" customFormat="1" ht="21.75" customHeight="1">
      <c r="A108" s="36"/>
      <c r="B108" s="37"/>
      <c r="C108" s="189" t="s">
        <v>138</v>
      </c>
      <c r="D108" s="189" t="s">
        <v>128</v>
      </c>
      <c r="E108" s="190" t="s">
        <v>184</v>
      </c>
      <c r="F108" s="191" t="s">
        <v>185</v>
      </c>
      <c r="G108" s="192" t="s">
        <v>171</v>
      </c>
      <c r="H108" s="193">
        <v>105.51600000000001</v>
      </c>
      <c r="I108" s="194"/>
      <c r="J108" s="195">
        <f>ROUND(I108*H108,2)</f>
        <v>0</v>
      </c>
      <c r="K108" s="191" t="s">
        <v>172</v>
      </c>
      <c r="L108" s="41"/>
      <c r="M108" s="196" t="s">
        <v>19</v>
      </c>
      <c r="N108" s="197" t="s">
        <v>46</v>
      </c>
      <c r="O108" s="66"/>
      <c r="P108" s="198">
        <f>O108*H108</f>
        <v>0</v>
      </c>
      <c r="Q108" s="198">
        <v>0</v>
      </c>
      <c r="R108" s="198">
        <f>Q108*H108</f>
        <v>0</v>
      </c>
      <c r="S108" s="198">
        <v>0</v>
      </c>
      <c r="T108" s="199">
        <f>S108*H108</f>
        <v>0</v>
      </c>
      <c r="U108" s="36"/>
      <c r="V108" s="36"/>
      <c r="W108" s="36"/>
      <c r="X108" s="36"/>
      <c r="Y108" s="36"/>
      <c r="Z108" s="36"/>
      <c r="AA108" s="36"/>
      <c r="AB108" s="36"/>
      <c r="AC108" s="36"/>
      <c r="AD108" s="36"/>
      <c r="AE108" s="36"/>
      <c r="AR108" s="200" t="s">
        <v>133</v>
      </c>
      <c r="AT108" s="200" t="s">
        <v>128</v>
      </c>
      <c r="AU108" s="200" t="s">
        <v>85</v>
      </c>
      <c r="AY108" s="19" t="s">
        <v>125</v>
      </c>
      <c r="BE108" s="201">
        <f>IF(N108="základní",J108,0)</f>
        <v>0</v>
      </c>
      <c r="BF108" s="201">
        <f>IF(N108="snížená",J108,0)</f>
        <v>0</v>
      </c>
      <c r="BG108" s="201">
        <f>IF(N108="zákl. přenesená",J108,0)</f>
        <v>0</v>
      </c>
      <c r="BH108" s="201">
        <f>IF(N108="sníž. přenesená",J108,0)</f>
        <v>0</v>
      </c>
      <c r="BI108" s="201">
        <f>IF(N108="nulová",J108,0)</f>
        <v>0</v>
      </c>
      <c r="BJ108" s="19" t="s">
        <v>83</v>
      </c>
      <c r="BK108" s="201">
        <f>ROUND(I108*H108,2)</f>
        <v>0</v>
      </c>
      <c r="BL108" s="19" t="s">
        <v>133</v>
      </c>
      <c r="BM108" s="200" t="s">
        <v>141</v>
      </c>
    </row>
    <row r="109" spans="1:65" s="2" customFormat="1" ht="115.2">
      <c r="A109" s="36"/>
      <c r="B109" s="37"/>
      <c r="C109" s="38"/>
      <c r="D109" s="217" t="s">
        <v>173</v>
      </c>
      <c r="E109" s="38"/>
      <c r="F109" s="218" t="s">
        <v>186</v>
      </c>
      <c r="G109" s="38"/>
      <c r="H109" s="38"/>
      <c r="I109" s="110"/>
      <c r="J109" s="38"/>
      <c r="K109" s="38"/>
      <c r="L109" s="41"/>
      <c r="M109" s="219"/>
      <c r="N109" s="220"/>
      <c r="O109" s="66"/>
      <c r="P109" s="66"/>
      <c r="Q109" s="66"/>
      <c r="R109" s="66"/>
      <c r="S109" s="66"/>
      <c r="T109" s="67"/>
      <c r="U109" s="36"/>
      <c r="V109" s="36"/>
      <c r="W109" s="36"/>
      <c r="X109" s="36"/>
      <c r="Y109" s="36"/>
      <c r="Z109" s="36"/>
      <c r="AA109" s="36"/>
      <c r="AB109" s="36"/>
      <c r="AC109" s="36"/>
      <c r="AD109" s="36"/>
      <c r="AE109" s="36"/>
      <c r="AT109" s="19" t="s">
        <v>173</v>
      </c>
      <c r="AU109" s="19" t="s">
        <v>85</v>
      </c>
    </row>
    <row r="110" spans="1:65" s="13" customFormat="1">
      <c r="B110" s="221"/>
      <c r="C110" s="222"/>
      <c r="D110" s="217" t="s">
        <v>175</v>
      </c>
      <c r="E110" s="223" t="s">
        <v>19</v>
      </c>
      <c r="F110" s="224" t="s">
        <v>187</v>
      </c>
      <c r="G110" s="222"/>
      <c r="H110" s="223" t="s">
        <v>19</v>
      </c>
      <c r="I110" s="225"/>
      <c r="J110" s="222"/>
      <c r="K110" s="222"/>
      <c r="L110" s="226"/>
      <c r="M110" s="227"/>
      <c r="N110" s="228"/>
      <c r="O110" s="228"/>
      <c r="P110" s="228"/>
      <c r="Q110" s="228"/>
      <c r="R110" s="228"/>
      <c r="S110" s="228"/>
      <c r="T110" s="229"/>
      <c r="AT110" s="230" t="s">
        <v>175</v>
      </c>
      <c r="AU110" s="230" t="s">
        <v>85</v>
      </c>
      <c r="AV110" s="13" t="s">
        <v>83</v>
      </c>
      <c r="AW110" s="13" t="s">
        <v>37</v>
      </c>
      <c r="AX110" s="13" t="s">
        <v>75</v>
      </c>
      <c r="AY110" s="230" t="s">
        <v>125</v>
      </c>
    </row>
    <row r="111" spans="1:65" s="14" customFormat="1">
      <c r="B111" s="231"/>
      <c r="C111" s="232"/>
      <c r="D111" s="217" t="s">
        <v>175</v>
      </c>
      <c r="E111" s="233" t="s">
        <v>19</v>
      </c>
      <c r="F111" s="234" t="s">
        <v>188</v>
      </c>
      <c r="G111" s="232"/>
      <c r="H111" s="235">
        <v>89.195999999999998</v>
      </c>
      <c r="I111" s="236"/>
      <c r="J111" s="232"/>
      <c r="K111" s="232"/>
      <c r="L111" s="237"/>
      <c r="M111" s="238"/>
      <c r="N111" s="239"/>
      <c r="O111" s="239"/>
      <c r="P111" s="239"/>
      <c r="Q111" s="239"/>
      <c r="R111" s="239"/>
      <c r="S111" s="239"/>
      <c r="T111" s="240"/>
      <c r="AT111" s="241" t="s">
        <v>175</v>
      </c>
      <c r="AU111" s="241" t="s">
        <v>85</v>
      </c>
      <c r="AV111" s="14" t="s">
        <v>85</v>
      </c>
      <c r="AW111" s="14" t="s">
        <v>37</v>
      </c>
      <c r="AX111" s="14" t="s">
        <v>75</v>
      </c>
      <c r="AY111" s="241" t="s">
        <v>125</v>
      </c>
    </row>
    <row r="112" spans="1:65" s="13" customFormat="1">
      <c r="B112" s="221"/>
      <c r="C112" s="222"/>
      <c r="D112" s="217" t="s">
        <v>175</v>
      </c>
      <c r="E112" s="223" t="s">
        <v>19</v>
      </c>
      <c r="F112" s="224" t="s">
        <v>189</v>
      </c>
      <c r="G112" s="222"/>
      <c r="H112" s="223" t="s">
        <v>19</v>
      </c>
      <c r="I112" s="225"/>
      <c r="J112" s="222"/>
      <c r="K112" s="222"/>
      <c r="L112" s="226"/>
      <c r="M112" s="227"/>
      <c r="N112" s="228"/>
      <c r="O112" s="228"/>
      <c r="P112" s="228"/>
      <c r="Q112" s="228"/>
      <c r="R112" s="228"/>
      <c r="S112" s="228"/>
      <c r="T112" s="229"/>
      <c r="AT112" s="230" t="s">
        <v>175</v>
      </c>
      <c r="AU112" s="230" t="s">
        <v>85</v>
      </c>
      <c r="AV112" s="13" t="s">
        <v>83</v>
      </c>
      <c r="AW112" s="13" t="s">
        <v>37</v>
      </c>
      <c r="AX112" s="13" t="s">
        <v>75</v>
      </c>
      <c r="AY112" s="230" t="s">
        <v>125</v>
      </c>
    </row>
    <row r="113" spans="1:65" s="14" customFormat="1">
      <c r="B113" s="231"/>
      <c r="C113" s="232"/>
      <c r="D113" s="217" t="s">
        <v>175</v>
      </c>
      <c r="E113" s="233" t="s">
        <v>19</v>
      </c>
      <c r="F113" s="234" t="s">
        <v>190</v>
      </c>
      <c r="G113" s="232"/>
      <c r="H113" s="235">
        <v>16.32</v>
      </c>
      <c r="I113" s="236"/>
      <c r="J113" s="232"/>
      <c r="K113" s="232"/>
      <c r="L113" s="237"/>
      <c r="M113" s="238"/>
      <c r="N113" s="239"/>
      <c r="O113" s="239"/>
      <c r="P113" s="239"/>
      <c r="Q113" s="239"/>
      <c r="R113" s="239"/>
      <c r="S113" s="239"/>
      <c r="T113" s="240"/>
      <c r="AT113" s="241" t="s">
        <v>175</v>
      </c>
      <c r="AU113" s="241" t="s">
        <v>85</v>
      </c>
      <c r="AV113" s="14" t="s">
        <v>85</v>
      </c>
      <c r="AW113" s="14" t="s">
        <v>37</v>
      </c>
      <c r="AX113" s="14" t="s">
        <v>75</v>
      </c>
      <c r="AY113" s="241" t="s">
        <v>125</v>
      </c>
    </row>
    <row r="114" spans="1:65" s="13" customFormat="1">
      <c r="B114" s="221"/>
      <c r="C114" s="222"/>
      <c r="D114" s="217" t="s">
        <v>175</v>
      </c>
      <c r="E114" s="223" t="s">
        <v>19</v>
      </c>
      <c r="F114" s="224" t="s">
        <v>191</v>
      </c>
      <c r="G114" s="222"/>
      <c r="H114" s="223" t="s">
        <v>19</v>
      </c>
      <c r="I114" s="225"/>
      <c r="J114" s="222"/>
      <c r="K114" s="222"/>
      <c r="L114" s="226"/>
      <c r="M114" s="227"/>
      <c r="N114" s="228"/>
      <c r="O114" s="228"/>
      <c r="P114" s="228"/>
      <c r="Q114" s="228"/>
      <c r="R114" s="228"/>
      <c r="S114" s="228"/>
      <c r="T114" s="229"/>
      <c r="AT114" s="230" t="s">
        <v>175</v>
      </c>
      <c r="AU114" s="230" t="s">
        <v>85</v>
      </c>
      <c r="AV114" s="13" t="s">
        <v>83</v>
      </c>
      <c r="AW114" s="13" t="s">
        <v>37</v>
      </c>
      <c r="AX114" s="13" t="s">
        <v>75</v>
      </c>
      <c r="AY114" s="230" t="s">
        <v>125</v>
      </c>
    </row>
    <row r="115" spans="1:65" s="15" customFormat="1">
      <c r="B115" s="242"/>
      <c r="C115" s="243"/>
      <c r="D115" s="217" t="s">
        <v>175</v>
      </c>
      <c r="E115" s="244" t="s">
        <v>19</v>
      </c>
      <c r="F115" s="245" t="s">
        <v>181</v>
      </c>
      <c r="G115" s="243"/>
      <c r="H115" s="246">
        <v>105.51599999999999</v>
      </c>
      <c r="I115" s="247"/>
      <c r="J115" s="243"/>
      <c r="K115" s="243"/>
      <c r="L115" s="248"/>
      <c r="M115" s="249"/>
      <c r="N115" s="250"/>
      <c r="O115" s="250"/>
      <c r="P115" s="250"/>
      <c r="Q115" s="250"/>
      <c r="R115" s="250"/>
      <c r="S115" s="250"/>
      <c r="T115" s="251"/>
      <c r="AT115" s="252" t="s">
        <v>175</v>
      </c>
      <c r="AU115" s="252" t="s">
        <v>85</v>
      </c>
      <c r="AV115" s="15" t="s">
        <v>133</v>
      </c>
      <c r="AW115" s="15" t="s">
        <v>37</v>
      </c>
      <c r="AX115" s="15" t="s">
        <v>83</v>
      </c>
      <c r="AY115" s="252" t="s">
        <v>125</v>
      </c>
    </row>
    <row r="116" spans="1:65" s="2" customFormat="1" ht="21.75" customHeight="1">
      <c r="A116" s="36"/>
      <c r="B116" s="37"/>
      <c r="C116" s="189" t="s">
        <v>133</v>
      </c>
      <c r="D116" s="189" t="s">
        <v>128</v>
      </c>
      <c r="E116" s="190" t="s">
        <v>192</v>
      </c>
      <c r="F116" s="191" t="s">
        <v>193</v>
      </c>
      <c r="G116" s="192" t="s">
        <v>171</v>
      </c>
      <c r="H116" s="193">
        <v>105.51600000000001</v>
      </c>
      <c r="I116" s="194"/>
      <c r="J116" s="195">
        <f>ROUND(I116*H116,2)</f>
        <v>0</v>
      </c>
      <c r="K116" s="191" t="s">
        <v>172</v>
      </c>
      <c r="L116" s="41"/>
      <c r="M116" s="196" t="s">
        <v>19</v>
      </c>
      <c r="N116" s="197" t="s">
        <v>46</v>
      </c>
      <c r="O116" s="66"/>
      <c r="P116" s="198">
        <f>O116*H116</f>
        <v>0</v>
      </c>
      <c r="Q116" s="198">
        <v>0</v>
      </c>
      <c r="R116" s="198">
        <f>Q116*H116</f>
        <v>0</v>
      </c>
      <c r="S116" s="198">
        <v>0</v>
      </c>
      <c r="T116" s="199">
        <f>S116*H116</f>
        <v>0</v>
      </c>
      <c r="U116" s="36"/>
      <c r="V116" s="36"/>
      <c r="W116" s="36"/>
      <c r="X116" s="36"/>
      <c r="Y116" s="36"/>
      <c r="Z116" s="36"/>
      <c r="AA116" s="36"/>
      <c r="AB116" s="36"/>
      <c r="AC116" s="36"/>
      <c r="AD116" s="36"/>
      <c r="AE116" s="36"/>
      <c r="AR116" s="200" t="s">
        <v>133</v>
      </c>
      <c r="AT116" s="200" t="s">
        <v>128</v>
      </c>
      <c r="AU116" s="200" t="s">
        <v>85</v>
      </c>
      <c r="AY116" s="19" t="s">
        <v>125</v>
      </c>
      <c r="BE116" s="201">
        <f>IF(N116="základní",J116,0)</f>
        <v>0</v>
      </c>
      <c r="BF116" s="201">
        <f>IF(N116="snížená",J116,0)</f>
        <v>0</v>
      </c>
      <c r="BG116" s="201">
        <f>IF(N116="zákl. přenesená",J116,0)</f>
        <v>0</v>
      </c>
      <c r="BH116" s="201">
        <f>IF(N116="sníž. přenesená",J116,0)</f>
        <v>0</v>
      </c>
      <c r="BI116" s="201">
        <f>IF(N116="nulová",J116,0)</f>
        <v>0</v>
      </c>
      <c r="BJ116" s="19" t="s">
        <v>83</v>
      </c>
      <c r="BK116" s="201">
        <f>ROUND(I116*H116,2)</f>
        <v>0</v>
      </c>
      <c r="BL116" s="19" t="s">
        <v>133</v>
      </c>
      <c r="BM116" s="200" t="s">
        <v>137</v>
      </c>
    </row>
    <row r="117" spans="1:65" s="2" customFormat="1" ht="115.2">
      <c r="A117" s="36"/>
      <c r="B117" s="37"/>
      <c r="C117" s="38"/>
      <c r="D117" s="217" t="s">
        <v>173</v>
      </c>
      <c r="E117" s="38"/>
      <c r="F117" s="218" t="s">
        <v>186</v>
      </c>
      <c r="G117" s="38"/>
      <c r="H117" s="38"/>
      <c r="I117" s="110"/>
      <c r="J117" s="38"/>
      <c r="K117" s="38"/>
      <c r="L117" s="41"/>
      <c r="M117" s="219"/>
      <c r="N117" s="220"/>
      <c r="O117" s="66"/>
      <c r="P117" s="66"/>
      <c r="Q117" s="66"/>
      <c r="R117" s="66"/>
      <c r="S117" s="66"/>
      <c r="T117" s="67"/>
      <c r="U117" s="36"/>
      <c r="V117" s="36"/>
      <c r="W117" s="36"/>
      <c r="X117" s="36"/>
      <c r="Y117" s="36"/>
      <c r="Z117" s="36"/>
      <c r="AA117" s="36"/>
      <c r="AB117" s="36"/>
      <c r="AC117" s="36"/>
      <c r="AD117" s="36"/>
      <c r="AE117" s="36"/>
      <c r="AT117" s="19" t="s">
        <v>173</v>
      </c>
      <c r="AU117" s="19" t="s">
        <v>85</v>
      </c>
    </row>
    <row r="118" spans="1:65" s="13" customFormat="1">
      <c r="B118" s="221"/>
      <c r="C118" s="222"/>
      <c r="D118" s="217" t="s">
        <v>175</v>
      </c>
      <c r="E118" s="223" t="s">
        <v>19</v>
      </c>
      <c r="F118" s="224" t="s">
        <v>187</v>
      </c>
      <c r="G118" s="222"/>
      <c r="H118" s="223" t="s">
        <v>19</v>
      </c>
      <c r="I118" s="225"/>
      <c r="J118" s="222"/>
      <c r="K118" s="222"/>
      <c r="L118" s="226"/>
      <c r="M118" s="227"/>
      <c r="N118" s="228"/>
      <c r="O118" s="228"/>
      <c r="P118" s="228"/>
      <c r="Q118" s="228"/>
      <c r="R118" s="228"/>
      <c r="S118" s="228"/>
      <c r="T118" s="229"/>
      <c r="AT118" s="230" t="s">
        <v>175</v>
      </c>
      <c r="AU118" s="230" t="s">
        <v>85</v>
      </c>
      <c r="AV118" s="13" t="s">
        <v>83</v>
      </c>
      <c r="AW118" s="13" t="s">
        <v>37</v>
      </c>
      <c r="AX118" s="13" t="s">
        <v>75</v>
      </c>
      <c r="AY118" s="230" t="s">
        <v>125</v>
      </c>
    </row>
    <row r="119" spans="1:65" s="14" customFormat="1">
      <c r="B119" s="231"/>
      <c r="C119" s="232"/>
      <c r="D119" s="217" t="s">
        <v>175</v>
      </c>
      <c r="E119" s="233" t="s">
        <v>19</v>
      </c>
      <c r="F119" s="234" t="s">
        <v>188</v>
      </c>
      <c r="G119" s="232"/>
      <c r="H119" s="235">
        <v>89.195999999999998</v>
      </c>
      <c r="I119" s="236"/>
      <c r="J119" s="232"/>
      <c r="K119" s="232"/>
      <c r="L119" s="237"/>
      <c r="M119" s="238"/>
      <c r="N119" s="239"/>
      <c r="O119" s="239"/>
      <c r="P119" s="239"/>
      <c r="Q119" s="239"/>
      <c r="R119" s="239"/>
      <c r="S119" s="239"/>
      <c r="T119" s="240"/>
      <c r="AT119" s="241" t="s">
        <v>175</v>
      </c>
      <c r="AU119" s="241" t="s">
        <v>85</v>
      </c>
      <c r="AV119" s="14" t="s">
        <v>85</v>
      </c>
      <c r="AW119" s="14" t="s">
        <v>37</v>
      </c>
      <c r="AX119" s="14" t="s">
        <v>75</v>
      </c>
      <c r="AY119" s="241" t="s">
        <v>125</v>
      </c>
    </row>
    <row r="120" spans="1:65" s="13" customFormat="1">
      <c r="B120" s="221"/>
      <c r="C120" s="222"/>
      <c r="D120" s="217" t="s">
        <v>175</v>
      </c>
      <c r="E120" s="223" t="s">
        <v>19</v>
      </c>
      <c r="F120" s="224" t="s">
        <v>189</v>
      </c>
      <c r="G120" s="222"/>
      <c r="H120" s="223" t="s">
        <v>19</v>
      </c>
      <c r="I120" s="225"/>
      <c r="J120" s="222"/>
      <c r="K120" s="222"/>
      <c r="L120" s="226"/>
      <c r="M120" s="227"/>
      <c r="N120" s="228"/>
      <c r="O120" s="228"/>
      <c r="P120" s="228"/>
      <c r="Q120" s="228"/>
      <c r="R120" s="228"/>
      <c r="S120" s="228"/>
      <c r="T120" s="229"/>
      <c r="AT120" s="230" t="s">
        <v>175</v>
      </c>
      <c r="AU120" s="230" t="s">
        <v>85</v>
      </c>
      <c r="AV120" s="13" t="s">
        <v>83</v>
      </c>
      <c r="AW120" s="13" t="s">
        <v>37</v>
      </c>
      <c r="AX120" s="13" t="s">
        <v>75</v>
      </c>
      <c r="AY120" s="230" t="s">
        <v>125</v>
      </c>
    </row>
    <row r="121" spans="1:65" s="14" customFormat="1">
      <c r="B121" s="231"/>
      <c r="C121" s="232"/>
      <c r="D121" s="217" t="s">
        <v>175</v>
      </c>
      <c r="E121" s="233" t="s">
        <v>19</v>
      </c>
      <c r="F121" s="234" t="s">
        <v>190</v>
      </c>
      <c r="G121" s="232"/>
      <c r="H121" s="235">
        <v>16.32</v>
      </c>
      <c r="I121" s="236"/>
      <c r="J121" s="232"/>
      <c r="K121" s="232"/>
      <c r="L121" s="237"/>
      <c r="M121" s="238"/>
      <c r="N121" s="239"/>
      <c r="O121" s="239"/>
      <c r="P121" s="239"/>
      <c r="Q121" s="239"/>
      <c r="R121" s="239"/>
      <c r="S121" s="239"/>
      <c r="T121" s="240"/>
      <c r="AT121" s="241" t="s">
        <v>175</v>
      </c>
      <c r="AU121" s="241" t="s">
        <v>85</v>
      </c>
      <c r="AV121" s="14" t="s">
        <v>85</v>
      </c>
      <c r="AW121" s="14" t="s">
        <v>37</v>
      </c>
      <c r="AX121" s="14" t="s">
        <v>75</v>
      </c>
      <c r="AY121" s="241" t="s">
        <v>125</v>
      </c>
    </row>
    <row r="122" spans="1:65" s="13" customFormat="1">
      <c r="B122" s="221"/>
      <c r="C122" s="222"/>
      <c r="D122" s="217" t="s">
        <v>175</v>
      </c>
      <c r="E122" s="223" t="s">
        <v>19</v>
      </c>
      <c r="F122" s="224" t="s">
        <v>191</v>
      </c>
      <c r="G122" s="222"/>
      <c r="H122" s="223" t="s">
        <v>19</v>
      </c>
      <c r="I122" s="225"/>
      <c r="J122" s="222"/>
      <c r="K122" s="222"/>
      <c r="L122" s="226"/>
      <c r="M122" s="227"/>
      <c r="N122" s="228"/>
      <c r="O122" s="228"/>
      <c r="P122" s="228"/>
      <c r="Q122" s="228"/>
      <c r="R122" s="228"/>
      <c r="S122" s="228"/>
      <c r="T122" s="229"/>
      <c r="AT122" s="230" t="s">
        <v>175</v>
      </c>
      <c r="AU122" s="230" t="s">
        <v>85</v>
      </c>
      <c r="AV122" s="13" t="s">
        <v>83</v>
      </c>
      <c r="AW122" s="13" t="s">
        <v>37</v>
      </c>
      <c r="AX122" s="13" t="s">
        <v>75</v>
      </c>
      <c r="AY122" s="230" t="s">
        <v>125</v>
      </c>
    </row>
    <row r="123" spans="1:65" s="15" customFormat="1">
      <c r="B123" s="242"/>
      <c r="C123" s="243"/>
      <c r="D123" s="217" t="s">
        <v>175</v>
      </c>
      <c r="E123" s="244" t="s">
        <v>19</v>
      </c>
      <c r="F123" s="245" t="s">
        <v>181</v>
      </c>
      <c r="G123" s="243"/>
      <c r="H123" s="246">
        <v>105.51599999999999</v>
      </c>
      <c r="I123" s="247"/>
      <c r="J123" s="243"/>
      <c r="K123" s="243"/>
      <c r="L123" s="248"/>
      <c r="M123" s="249"/>
      <c r="N123" s="250"/>
      <c r="O123" s="250"/>
      <c r="P123" s="250"/>
      <c r="Q123" s="250"/>
      <c r="R123" s="250"/>
      <c r="S123" s="250"/>
      <c r="T123" s="251"/>
      <c r="AT123" s="252" t="s">
        <v>175</v>
      </c>
      <c r="AU123" s="252" t="s">
        <v>85</v>
      </c>
      <c r="AV123" s="15" t="s">
        <v>133</v>
      </c>
      <c r="AW123" s="15" t="s">
        <v>37</v>
      </c>
      <c r="AX123" s="15" t="s">
        <v>83</v>
      </c>
      <c r="AY123" s="252" t="s">
        <v>125</v>
      </c>
    </row>
    <row r="124" spans="1:65" s="2" customFormat="1" ht="21.75" customHeight="1">
      <c r="A124" s="36"/>
      <c r="B124" s="37"/>
      <c r="C124" s="189" t="s">
        <v>144</v>
      </c>
      <c r="D124" s="189" t="s">
        <v>128</v>
      </c>
      <c r="E124" s="190" t="s">
        <v>194</v>
      </c>
      <c r="F124" s="191" t="s">
        <v>195</v>
      </c>
      <c r="G124" s="192" t="s">
        <v>171</v>
      </c>
      <c r="H124" s="193">
        <v>105.51600000000001</v>
      </c>
      <c r="I124" s="194"/>
      <c r="J124" s="195">
        <f>ROUND(I124*H124,2)</f>
        <v>0</v>
      </c>
      <c r="K124" s="191" t="s">
        <v>172</v>
      </c>
      <c r="L124" s="41"/>
      <c r="M124" s="196" t="s">
        <v>19</v>
      </c>
      <c r="N124" s="197" t="s">
        <v>46</v>
      </c>
      <c r="O124" s="66"/>
      <c r="P124" s="198">
        <f>O124*H124</f>
        <v>0</v>
      </c>
      <c r="Q124" s="198">
        <v>0</v>
      </c>
      <c r="R124" s="198">
        <f>Q124*H124</f>
        <v>0</v>
      </c>
      <c r="S124" s="198">
        <v>0</v>
      </c>
      <c r="T124" s="199">
        <f>S124*H124</f>
        <v>0</v>
      </c>
      <c r="U124" s="36"/>
      <c r="V124" s="36"/>
      <c r="W124" s="36"/>
      <c r="X124" s="36"/>
      <c r="Y124" s="36"/>
      <c r="Z124" s="36"/>
      <c r="AA124" s="36"/>
      <c r="AB124" s="36"/>
      <c r="AC124" s="36"/>
      <c r="AD124" s="36"/>
      <c r="AE124" s="36"/>
      <c r="AR124" s="200" t="s">
        <v>133</v>
      </c>
      <c r="AT124" s="200" t="s">
        <v>128</v>
      </c>
      <c r="AU124" s="200" t="s">
        <v>85</v>
      </c>
      <c r="AY124" s="19" t="s">
        <v>125</v>
      </c>
      <c r="BE124" s="201">
        <f>IF(N124="základní",J124,0)</f>
        <v>0</v>
      </c>
      <c r="BF124" s="201">
        <f>IF(N124="snížená",J124,0)</f>
        <v>0</v>
      </c>
      <c r="BG124" s="201">
        <f>IF(N124="zákl. přenesená",J124,0)</f>
        <v>0</v>
      </c>
      <c r="BH124" s="201">
        <f>IF(N124="sníž. přenesená",J124,0)</f>
        <v>0</v>
      </c>
      <c r="BI124" s="201">
        <f>IF(N124="nulová",J124,0)</f>
        <v>0</v>
      </c>
      <c r="BJ124" s="19" t="s">
        <v>83</v>
      </c>
      <c r="BK124" s="201">
        <f>ROUND(I124*H124,2)</f>
        <v>0</v>
      </c>
      <c r="BL124" s="19" t="s">
        <v>133</v>
      </c>
      <c r="BM124" s="200" t="s">
        <v>147</v>
      </c>
    </row>
    <row r="125" spans="1:65" s="2" customFormat="1" ht="57.6">
      <c r="A125" s="36"/>
      <c r="B125" s="37"/>
      <c r="C125" s="38"/>
      <c r="D125" s="217" t="s">
        <v>173</v>
      </c>
      <c r="E125" s="38"/>
      <c r="F125" s="218" t="s">
        <v>196</v>
      </c>
      <c r="G125" s="38"/>
      <c r="H125" s="38"/>
      <c r="I125" s="110"/>
      <c r="J125" s="38"/>
      <c r="K125" s="38"/>
      <c r="L125" s="41"/>
      <c r="M125" s="219"/>
      <c r="N125" s="220"/>
      <c r="O125" s="66"/>
      <c r="P125" s="66"/>
      <c r="Q125" s="66"/>
      <c r="R125" s="66"/>
      <c r="S125" s="66"/>
      <c r="T125" s="67"/>
      <c r="U125" s="36"/>
      <c r="V125" s="36"/>
      <c r="W125" s="36"/>
      <c r="X125" s="36"/>
      <c r="Y125" s="36"/>
      <c r="Z125" s="36"/>
      <c r="AA125" s="36"/>
      <c r="AB125" s="36"/>
      <c r="AC125" s="36"/>
      <c r="AD125" s="36"/>
      <c r="AE125" s="36"/>
      <c r="AT125" s="19" t="s">
        <v>173</v>
      </c>
      <c r="AU125" s="19" t="s">
        <v>85</v>
      </c>
    </row>
    <row r="126" spans="1:65" s="13" customFormat="1">
      <c r="B126" s="221"/>
      <c r="C126" s="222"/>
      <c r="D126" s="217" t="s">
        <v>175</v>
      </c>
      <c r="E126" s="223" t="s">
        <v>19</v>
      </c>
      <c r="F126" s="224" t="s">
        <v>187</v>
      </c>
      <c r="G126" s="222"/>
      <c r="H126" s="223" t="s">
        <v>19</v>
      </c>
      <c r="I126" s="225"/>
      <c r="J126" s="222"/>
      <c r="K126" s="222"/>
      <c r="L126" s="226"/>
      <c r="M126" s="227"/>
      <c r="N126" s="228"/>
      <c r="O126" s="228"/>
      <c r="P126" s="228"/>
      <c r="Q126" s="228"/>
      <c r="R126" s="228"/>
      <c r="S126" s="228"/>
      <c r="T126" s="229"/>
      <c r="AT126" s="230" t="s">
        <v>175</v>
      </c>
      <c r="AU126" s="230" t="s">
        <v>85</v>
      </c>
      <c r="AV126" s="13" t="s">
        <v>83</v>
      </c>
      <c r="AW126" s="13" t="s">
        <v>37</v>
      </c>
      <c r="AX126" s="13" t="s">
        <v>75</v>
      </c>
      <c r="AY126" s="230" t="s">
        <v>125</v>
      </c>
    </row>
    <row r="127" spans="1:65" s="14" customFormat="1">
      <c r="B127" s="231"/>
      <c r="C127" s="232"/>
      <c r="D127" s="217" t="s">
        <v>175</v>
      </c>
      <c r="E127" s="233" t="s">
        <v>19</v>
      </c>
      <c r="F127" s="234" t="s">
        <v>188</v>
      </c>
      <c r="G127" s="232"/>
      <c r="H127" s="235">
        <v>89.195999999999998</v>
      </c>
      <c r="I127" s="236"/>
      <c r="J127" s="232"/>
      <c r="K127" s="232"/>
      <c r="L127" s="237"/>
      <c r="M127" s="238"/>
      <c r="N127" s="239"/>
      <c r="O127" s="239"/>
      <c r="P127" s="239"/>
      <c r="Q127" s="239"/>
      <c r="R127" s="239"/>
      <c r="S127" s="239"/>
      <c r="T127" s="240"/>
      <c r="AT127" s="241" t="s">
        <v>175</v>
      </c>
      <c r="AU127" s="241" t="s">
        <v>85</v>
      </c>
      <c r="AV127" s="14" t="s">
        <v>85</v>
      </c>
      <c r="AW127" s="14" t="s">
        <v>37</v>
      </c>
      <c r="AX127" s="14" t="s">
        <v>75</v>
      </c>
      <c r="AY127" s="241" t="s">
        <v>125</v>
      </c>
    </row>
    <row r="128" spans="1:65" s="13" customFormat="1">
      <c r="B128" s="221"/>
      <c r="C128" s="222"/>
      <c r="D128" s="217" t="s">
        <v>175</v>
      </c>
      <c r="E128" s="223" t="s">
        <v>19</v>
      </c>
      <c r="F128" s="224" t="s">
        <v>189</v>
      </c>
      <c r="G128" s="222"/>
      <c r="H128" s="223" t="s">
        <v>19</v>
      </c>
      <c r="I128" s="225"/>
      <c r="J128" s="222"/>
      <c r="K128" s="222"/>
      <c r="L128" s="226"/>
      <c r="M128" s="227"/>
      <c r="N128" s="228"/>
      <c r="O128" s="228"/>
      <c r="P128" s="228"/>
      <c r="Q128" s="228"/>
      <c r="R128" s="228"/>
      <c r="S128" s="228"/>
      <c r="T128" s="229"/>
      <c r="AT128" s="230" t="s">
        <v>175</v>
      </c>
      <c r="AU128" s="230" t="s">
        <v>85</v>
      </c>
      <c r="AV128" s="13" t="s">
        <v>83</v>
      </c>
      <c r="AW128" s="13" t="s">
        <v>37</v>
      </c>
      <c r="AX128" s="13" t="s">
        <v>75</v>
      </c>
      <c r="AY128" s="230" t="s">
        <v>125</v>
      </c>
    </row>
    <row r="129" spans="1:65" s="14" customFormat="1">
      <c r="B129" s="231"/>
      <c r="C129" s="232"/>
      <c r="D129" s="217" t="s">
        <v>175</v>
      </c>
      <c r="E129" s="233" t="s">
        <v>19</v>
      </c>
      <c r="F129" s="234" t="s">
        <v>190</v>
      </c>
      <c r="G129" s="232"/>
      <c r="H129" s="235">
        <v>16.32</v>
      </c>
      <c r="I129" s="236"/>
      <c r="J129" s="232"/>
      <c r="K129" s="232"/>
      <c r="L129" s="237"/>
      <c r="M129" s="238"/>
      <c r="N129" s="239"/>
      <c r="O129" s="239"/>
      <c r="P129" s="239"/>
      <c r="Q129" s="239"/>
      <c r="R129" s="239"/>
      <c r="S129" s="239"/>
      <c r="T129" s="240"/>
      <c r="AT129" s="241" t="s">
        <v>175</v>
      </c>
      <c r="AU129" s="241" t="s">
        <v>85</v>
      </c>
      <c r="AV129" s="14" t="s">
        <v>85</v>
      </c>
      <c r="AW129" s="14" t="s">
        <v>37</v>
      </c>
      <c r="AX129" s="14" t="s">
        <v>75</v>
      </c>
      <c r="AY129" s="241" t="s">
        <v>125</v>
      </c>
    </row>
    <row r="130" spans="1:65" s="13" customFormat="1">
      <c r="B130" s="221"/>
      <c r="C130" s="222"/>
      <c r="D130" s="217" t="s">
        <v>175</v>
      </c>
      <c r="E130" s="223" t="s">
        <v>19</v>
      </c>
      <c r="F130" s="224" t="s">
        <v>191</v>
      </c>
      <c r="G130" s="222"/>
      <c r="H130" s="223" t="s">
        <v>19</v>
      </c>
      <c r="I130" s="225"/>
      <c r="J130" s="222"/>
      <c r="K130" s="222"/>
      <c r="L130" s="226"/>
      <c r="M130" s="227"/>
      <c r="N130" s="228"/>
      <c r="O130" s="228"/>
      <c r="P130" s="228"/>
      <c r="Q130" s="228"/>
      <c r="R130" s="228"/>
      <c r="S130" s="228"/>
      <c r="T130" s="229"/>
      <c r="AT130" s="230" t="s">
        <v>175</v>
      </c>
      <c r="AU130" s="230" t="s">
        <v>85</v>
      </c>
      <c r="AV130" s="13" t="s">
        <v>83</v>
      </c>
      <c r="AW130" s="13" t="s">
        <v>37</v>
      </c>
      <c r="AX130" s="13" t="s">
        <v>75</v>
      </c>
      <c r="AY130" s="230" t="s">
        <v>125</v>
      </c>
    </row>
    <row r="131" spans="1:65" s="15" customFormat="1">
      <c r="B131" s="242"/>
      <c r="C131" s="243"/>
      <c r="D131" s="217" t="s">
        <v>175</v>
      </c>
      <c r="E131" s="244" t="s">
        <v>19</v>
      </c>
      <c r="F131" s="245" t="s">
        <v>181</v>
      </c>
      <c r="G131" s="243"/>
      <c r="H131" s="246">
        <v>105.51599999999999</v>
      </c>
      <c r="I131" s="247"/>
      <c r="J131" s="243"/>
      <c r="K131" s="243"/>
      <c r="L131" s="248"/>
      <c r="M131" s="249"/>
      <c r="N131" s="250"/>
      <c r="O131" s="250"/>
      <c r="P131" s="250"/>
      <c r="Q131" s="250"/>
      <c r="R131" s="250"/>
      <c r="S131" s="250"/>
      <c r="T131" s="251"/>
      <c r="AT131" s="252" t="s">
        <v>175</v>
      </c>
      <c r="AU131" s="252" t="s">
        <v>85</v>
      </c>
      <c r="AV131" s="15" t="s">
        <v>133</v>
      </c>
      <c r="AW131" s="15" t="s">
        <v>37</v>
      </c>
      <c r="AX131" s="15" t="s">
        <v>83</v>
      </c>
      <c r="AY131" s="252" t="s">
        <v>125</v>
      </c>
    </row>
    <row r="132" spans="1:65" s="2" customFormat="1" ht="21.75" customHeight="1">
      <c r="A132" s="36"/>
      <c r="B132" s="37"/>
      <c r="C132" s="189" t="s">
        <v>141</v>
      </c>
      <c r="D132" s="189" t="s">
        <v>128</v>
      </c>
      <c r="E132" s="190" t="s">
        <v>197</v>
      </c>
      <c r="F132" s="191" t="s">
        <v>198</v>
      </c>
      <c r="G132" s="192" t="s">
        <v>171</v>
      </c>
      <c r="H132" s="193">
        <v>75.070999999999998</v>
      </c>
      <c r="I132" s="194"/>
      <c r="J132" s="195">
        <f>ROUND(I132*H132,2)</f>
        <v>0</v>
      </c>
      <c r="K132" s="191" t="s">
        <v>172</v>
      </c>
      <c r="L132" s="41"/>
      <c r="M132" s="196" t="s">
        <v>19</v>
      </c>
      <c r="N132" s="197" t="s">
        <v>46</v>
      </c>
      <c r="O132" s="66"/>
      <c r="P132" s="198">
        <f>O132*H132</f>
        <v>0</v>
      </c>
      <c r="Q132" s="198">
        <v>0</v>
      </c>
      <c r="R132" s="198">
        <f>Q132*H132</f>
        <v>0</v>
      </c>
      <c r="S132" s="198">
        <v>0</v>
      </c>
      <c r="T132" s="199">
        <f>S132*H132</f>
        <v>0</v>
      </c>
      <c r="U132" s="36"/>
      <c r="V132" s="36"/>
      <c r="W132" s="36"/>
      <c r="X132" s="36"/>
      <c r="Y132" s="36"/>
      <c r="Z132" s="36"/>
      <c r="AA132" s="36"/>
      <c r="AB132" s="36"/>
      <c r="AC132" s="36"/>
      <c r="AD132" s="36"/>
      <c r="AE132" s="36"/>
      <c r="AR132" s="200" t="s">
        <v>133</v>
      </c>
      <c r="AT132" s="200" t="s">
        <v>128</v>
      </c>
      <c r="AU132" s="200" t="s">
        <v>85</v>
      </c>
      <c r="AY132" s="19" t="s">
        <v>125</v>
      </c>
      <c r="BE132" s="201">
        <f>IF(N132="základní",J132,0)</f>
        <v>0</v>
      </c>
      <c r="BF132" s="201">
        <f>IF(N132="snížená",J132,0)</f>
        <v>0</v>
      </c>
      <c r="BG132" s="201">
        <f>IF(N132="zákl. přenesená",J132,0)</f>
        <v>0</v>
      </c>
      <c r="BH132" s="201">
        <f>IF(N132="sníž. přenesená",J132,0)</f>
        <v>0</v>
      </c>
      <c r="BI132" s="201">
        <f>IF(N132="nulová",J132,0)</f>
        <v>0</v>
      </c>
      <c r="BJ132" s="19" t="s">
        <v>83</v>
      </c>
      <c r="BK132" s="201">
        <f>ROUND(I132*H132,2)</f>
        <v>0</v>
      </c>
      <c r="BL132" s="19" t="s">
        <v>133</v>
      </c>
      <c r="BM132" s="200" t="s">
        <v>151</v>
      </c>
    </row>
    <row r="133" spans="1:65" s="2" customFormat="1" ht="115.2">
      <c r="A133" s="36"/>
      <c r="B133" s="37"/>
      <c r="C133" s="38"/>
      <c r="D133" s="217" t="s">
        <v>173</v>
      </c>
      <c r="E133" s="38"/>
      <c r="F133" s="218" t="s">
        <v>199</v>
      </c>
      <c r="G133" s="38"/>
      <c r="H133" s="38"/>
      <c r="I133" s="110"/>
      <c r="J133" s="38"/>
      <c r="K133" s="38"/>
      <c r="L133" s="41"/>
      <c r="M133" s="219"/>
      <c r="N133" s="220"/>
      <c r="O133" s="66"/>
      <c r="P133" s="66"/>
      <c r="Q133" s="66"/>
      <c r="R133" s="66"/>
      <c r="S133" s="66"/>
      <c r="T133" s="67"/>
      <c r="U133" s="36"/>
      <c r="V133" s="36"/>
      <c r="W133" s="36"/>
      <c r="X133" s="36"/>
      <c r="Y133" s="36"/>
      <c r="Z133" s="36"/>
      <c r="AA133" s="36"/>
      <c r="AB133" s="36"/>
      <c r="AC133" s="36"/>
      <c r="AD133" s="36"/>
      <c r="AE133" s="36"/>
      <c r="AT133" s="19" t="s">
        <v>173</v>
      </c>
      <c r="AU133" s="19" t="s">
        <v>85</v>
      </c>
    </row>
    <row r="134" spans="1:65" s="14" customFormat="1">
      <c r="B134" s="231"/>
      <c r="C134" s="232"/>
      <c r="D134" s="217" t="s">
        <v>175</v>
      </c>
      <c r="E134" s="233" t="s">
        <v>19</v>
      </c>
      <c r="F134" s="234" t="s">
        <v>200</v>
      </c>
      <c r="G134" s="232"/>
      <c r="H134" s="235">
        <v>42.2</v>
      </c>
      <c r="I134" s="236"/>
      <c r="J134" s="232"/>
      <c r="K134" s="232"/>
      <c r="L134" s="237"/>
      <c r="M134" s="238"/>
      <c r="N134" s="239"/>
      <c r="O134" s="239"/>
      <c r="P134" s="239"/>
      <c r="Q134" s="239"/>
      <c r="R134" s="239"/>
      <c r="S134" s="239"/>
      <c r="T134" s="240"/>
      <c r="AT134" s="241" t="s">
        <v>175</v>
      </c>
      <c r="AU134" s="241" t="s">
        <v>85</v>
      </c>
      <c r="AV134" s="14" t="s">
        <v>85</v>
      </c>
      <c r="AW134" s="14" t="s">
        <v>37</v>
      </c>
      <c r="AX134" s="14" t="s">
        <v>75</v>
      </c>
      <c r="AY134" s="241" t="s">
        <v>125</v>
      </c>
    </row>
    <row r="135" spans="1:65" s="14" customFormat="1">
      <c r="B135" s="231"/>
      <c r="C135" s="232"/>
      <c r="D135" s="217" t="s">
        <v>175</v>
      </c>
      <c r="E135" s="233" t="s">
        <v>19</v>
      </c>
      <c r="F135" s="234" t="s">
        <v>201</v>
      </c>
      <c r="G135" s="232"/>
      <c r="H135" s="235">
        <v>32.871000000000002</v>
      </c>
      <c r="I135" s="236"/>
      <c r="J135" s="232"/>
      <c r="K135" s="232"/>
      <c r="L135" s="237"/>
      <c r="M135" s="238"/>
      <c r="N135" s="239"/>
      <c r="O135" s="239"/>
      <c r="P135" s="239"/>
      <c r="Q135" s="239"/>
      <c r="R135" s="239"/>
      <c r="S135" s="239"/>
      <c r="T135" s="240"/>
      <c r="AT135" s="241" t="s">
        <v>175</v>
      </c>
      <c r="AU135" s="241" t="s">
        <v>85</v>
      </c>
      <c r="AV135" s="14" t="s">
        <v>85</v>
      </c>
      <c r="AW135" s="14" t="s">
        <v>37</v>
      </c>
      <c r="AX135" s="14" t="s">
        <v>75</v>
      </c>
      <c r="AY135" s="241" t="s">
        <v>125</v>
      </c>
    </row>
    <row r="136" spans="1:65" s="13" customFormat="1">
      <c r="B136" s="221"/>
      <c r="C136" s="222"/>
      <c r="D136" s="217" t="s">
        <v>175</v>
      </c>
      <c r="E136" s="223" t="s">
        <v>19</v>
      </c>
      <c r="F136" s="224" t="s">
        <v>202</v>
      </c>
      <c r="G136" s="222"/>
      <c r="H136" s="223" t="s">
        <v>19</v>
      </c>
      <c r="I136" s="225"/>
      <c r="J136" s="222"/>
      <c r="K136" s="222"/>
      <c r="L136" s="226"/>
      <c r="M136" s="227"/>
      <c r="N136" s="228"/>
      <c r="O136" s="228"/>
      <c r="P136" s="228"/>
      <c r="Q136" s="228"/>
      <c r="R136" s="228"/>
      <c r="S136" s="228"/>
      <c r="T136" s="229"/>
      <c r="AT136" s="230" t="s">
        <v>175</v>
      </c>
      <c r="AU136" s="230" t="s">
        <v>85</v>
      </c>
      <c r="AV136" s="13" t="s">
        <v>83</v>
      </c>
      <c r="AW136" s="13" t="s">
        <v>37</v>
      </c>
      <c r="AX136" s="13" t="s">
        <v>75</v>
      </c>
      <c r="AY136" s="230" t="s">
        <v>125</v>
      </c>
    </row>
    <row r="137" spans="1:65" s="15" customFormat="1">
      <c r="B137" s="242"/>
      <c r="C137" s="243"/>
      <c r="D137" s="217" t="s">
        <v>175</v>
      </c>
      <c r="E137" s="244" t="s">
        <v>19</v>
      </c>
      <c r="F137" s="245" t="s">
        <v>181</v>
      </c>
      <c r="G137" s="243"/>
      <c r="H137" s="246">
        <v>75.070999999999998</v>
      </c>
      <c r="I137" s="247"/>
      <c r="J137" s="243"/>
      <c r="K137" s="243"/>
      <c r="L137" s="248"/>
      <c r="M137" s="249"/>
      <c r="N137" s="250"/>
      <c r="O137" s="250"/>
      <c r="P137" s="250"/>
      <c r="Q137" s="250"/>
      <c r="R137" s="250"/>
      <c r="S137" s="250"/>
      <c r="T137" s="251"/>
      <c r="AT137" s="252" t="s">
        <v>175</v>
      </c>
      <c r="AU137" s="252" t="s">
        <v>85</v>
      </c>
      <c r="AV137" s="15" t="s">
        <v>133</v>
      </c>
      <c r="AW137" s="15" t="s">
        <v>37</v>
      </c>
      <c r="AX137" s="15" t="s">
        <v>83</v>
      </c>
      <c r="AY137" s="252" t="s">
        <v>125</v>
      </c>
    </row>
    <row r="138" spans="1:65" s="2" customFormat="1" ht="21.75" customHeight="1">
      <c r="A138" s="36"/>
      <c r="B138" s="37"/>
      <c r="C138" s="189" t="s">
        <v>203</v>
      </c>
      <c r="D138" s="189" t="s">
        <v>128</v>
      </c>
      <c r="E138" s="190" t="s">
        <v>204</v>
      </c>
      <c r="F138" s="191" t="s">
        <v>205</v>
      </c>
      <c r="G138" s="192" t="s">
        <v>171</v>
      </c>
      <c r="H138" s="193">
        <v>126.946</v>
      </c>
      <c r="I138" s="194"/>
      <c r="J138" s="195">
        <f>ROUND(I138*H138,2)</f>
        <v>0</v>
      </c>
      <c r="K138" s="191" t="s">
        <v>172</v>
      </c>
      <c r="L138" s="41"/>
      <c r="M138" s="196" t="s">
        <v>19</v>
      </c>
      <c r="N138" s="197" t="s">
        <v>46</v>
      </c>
      <c r="O138" s="66"/>
      <c r="P138" s="198">
        <f>O138*H138</f>
        <v>0</v>
      </c>
      <c r="Q138" s="198">
        <v>0</v>
      </c>
      <c r="R138" s="198">
        <f>Q138*H138</f>
        <v>0</v>
      </c>
      <c r="S138" s="198">
        <v>0</v>
      </c>
      <c r="T138" s="199">
        <f>S138*H138</f>
        <v>0</v>
      </c>
      <c r="U138" s="36"/>
      <c r="V138" s="36"/>
      <c r="W138" s="36"/>
      <c r="X138" s="36"/>
      <c r="Y138" s="36"/>
      <c r="Z138" s="36"/>
      <c r="AA138" s="36"/>
      <c r="AB138" s="36"/>
      <c r="AC138" s="36"/>
      <c r="AD138" s="36"/>
      <c r="AE138" s="36"/>
      <c r="AR138" s="200" t="s">
        <v>133</v>
      </c>
      <c r="AT138" s="200" t="s">
        <v>128</v>
      </c>
      <c r="AU138" s="200" t="s">
        <v>85</v>
      </c>
      <c r="AY138" s="19" t="s">
        <v>125</v>
      </c>
      <c r="BE138" s="201">
        <f>IF(N138="základní",J138,0)</f>
        <v>0</v>
      </c>
      <c r="BF138" s="201">
        <f>IF(N138="snížená",J138,0)</f>
        <v>0</v>
      </c>
      <c r="BG138" s="201">
        <f>IF(N138="zákl. přenesená",J138,0)</f>
        <v>0</v>
      </c>
      <c r="BH138" s="201">
        <f>IF(N138="sníž. přenesená",J138,0)</f>
        <v>0</v>
      </c>
      <c r="BI138" s="201">
        <f>IF(N138="nulová",J138,0)</f>
        <v>0</v>
      </c>
      <c r="BJ138" s="19" t="s">
        <v>83</v>
      </c>
      <c r="BK138" s="201">
        <f>ROUND(I138*H138,2)</f>
        <v>0</v>
      </c>
      <c r="BL138" s="19" t="s">
        <v>133</v>
      </c>
      <c r="BM138" s="200" t="s">
        <v>206</v>
      </c>
    </row>
    <row r="139" spans="1:65" s="2" customFormat="1" ht="115.2">
      <c r="A139" s="36"/>
      <c r="B139" s="37"/>
      <c r="C139" s="38"/>
      <c r="D139" s="217" t="s">
        <v>173</v>
      </c>
      <c r="E139" s="38"/>
      <c r="F139" s="218" t="s">
        <v>199</v>
      </c>
      <c r="G139" s="38"/>
      <c r="H139" s="38"/>
      <c r="I139" s="110"/>
      <c r="J139" s="38"/>
      <c r="K139" s="38"/>
      <c r="L139" s="41"/>
      <c r="M139" s="219"/>
      <c r="N139" s="220"/>
      <c r="O139" s="66"/>
      <c r="P139" s="66"/>
      <c r="Q139" s="66"/>
      <c r="R139" s="66"/>
      <c r="S139" s="66"/>
      <c r="T139" s="67"/>
      <c r="U139" s="36"/>
      <c r="V139" s="36"/>
      <c r="W139" s="36"/>
      <c r="X139" s="36"/>
      <c r="Y139" s="36"/>
      <c r="Z139" s="36"/>
      <c r="AA139" s="36"/>
      <c r="AB139" s="36"/>
      <c r="AC139" s="36"/>
      <c r="AD139" s="36"/>
      <c r="AE139" s="36"/>
      <c r="AT139" s="19" t="s">
        <v>173</v>
      </c>
      <c r="AU139" s="19" t="s">
        <v>85</v>
      </c>
    </row>
    <row r="140" spans="1:65" s="13" customFormat="1">
      <c r="B140" s="221"/>
      <c r="C140" s="222"/>
      <c r="D140" s="217" t="s">
        <v>175</v>
      </c>
      <c r="E140" s="223" t="s">
        <v>19</v>
      </c>
      <c r="F140" s="224" t="s">
        <v>207</v>
      </c>
      <c r="G140" s="222"/>
      <c r="H140" s="223" t="s">
        <v>19</v>
      </c>
      <c r="I140" s="225"/>
      <c r="J140" s="222"/>
      <c r="K140" s="222"/>
      <c r="L140" s="226"/>
      <c r="M140" s="227"/>
      <c r="N140" s="228"/>
      <c r="O140" s="228"/>
      <c r="P140" s="228"/>
      <c r="Q140" s="228"/>
      <c r="R140" s="228"/>
      <c r="S140" s="228"/>
      <c r="T140" s="229"/>
      <c r="AT140" s="230" t="s">
        <v>175</v>
      </c>
      <c r="AU140" s="230" t="s">
        <v>85</v>
      </c>
      <c r="AV140" s="13" t="s">
        <v>83</v>
      </c>
      <c r="AW140" s="13" t="s">
        <v>37</v>
      </c>
      <c r="AX140" s="13" t="s">
        <v>75</v>
      </c>
      <c r="AY140" s="230" t="s">
        <v>125</v>
      </c>
    </row>
    <row r="141" spans="1:65" s="14" customFormat="1">
      <c r="B141" s="231"/>
      <c r="C141" s="232"/>
      <c r="D141" s="217" t="s">
        <v>175</v>
      </c>
      <c r="E141" s="233" t="s">
        <v>19</v>
      </c>
      <c r="F141" s="234" t="s">
        <v>208</v>
      </c>
      <c r="G141" s="232"/>
      <c r="H141" s="235">
        <v>148.04599999999999</v>
      </c>
      <c r="I141" s="236"/>
      <c r="J141" s="232"/>
      <c r="K141" s="232"/>
      <c r="L141" s="237"/>
      <c r="M141" s="238"/>
      <c r="N141" s="239"/>
      <c r="O141" s="239"/>
      <c r="P141" s="239"/>
      <c r="Q141" s="239"/>
      <c r="R141" s="239"/>
      <c r="S141" s="239"/>
      <c r="T141" s="240"/>
      <c r="AT141" s="241" t="s">
        <v>175</v>
      </c>
      <c r="AU141" s="241" t="s">
        <v>85</v>
      </c>
      <c r="AV141" s="14" t="s">
        <v>85</v>
      </c>
      <c r="AW141" s="14" t="s">
        <v>37</v>
      </c>
      <c r="AX141" s="14" t="s">
        <v>75</v>
      </c>
      <c r="AY141" s="241" t="s">
        <v>125</v>
      </c>
    </row>
    <row r="142" spans="1:65" s="14" customFormat="1">
      <c r="B142" s="231"/>
      <c r="C142" s="232"/>
      <c r="D142" s="217" t="s">
        <v>175</v>
      </c>
      <c r="E142" s="233" t="s">
        <v>19</v>
      </c>
      <c r="F142" s="234" t="s">
        <v>209</v>
      </c>
      <c r="G142" s="232"/>
      <c r="H142" s="235">
        <v>-21.1</v>
      </c>
      <c r="I142" s="236"/>
      <c r="J142" s="232"/>
      <c r="K142" s="232"/>
      <c r="L142" s="237"/>
      <c r="M142" s="238"/>
      <c r="N142" s="239"/>
      <c r="O142" s="239"/>
      <c r="P142" s="239"/>
      <c r="Q142" s="239"/>
      <c r="R142" s="239"/>
      <c r="S142" s="239"/>
      <c r="T142" s="240"/>
      <c r="AT142" s="241" t="s">
        <v>175</v>
      </c>
      <c r="AU142" s="241" t="s">
        <v>85</v>
      </c>
      <c r="AV142" s="14" t="s">
        <v>85</v>
      </c>
      <c r="AW142" s="14" t="s">
        <v>37</v>
      </c>
      <c r="AX142" s="14" t="s">
        <v>75</v>
      </c>
      <c r="AY142" s="241" t="s">
        <v>125</v>
      </c>
    </row>
    <row r="143" spans="1:65" s="13" customFormat="1">
      <c r="B143" s="221"/>
      <c r="C143" s="222"/>
      <c r="D143" s="217" t="s">
        <v>175</v>
      </c>
      <c r="E143" s="223" t="s">
        <v>19</v>
      </c>
      <c r="F143" s="224" t="s">
        <v>210</v>
      </c>
      <c r="G143" s="222"/>
      <c r="H143" s="223" t="s">
        <v>19</v>
      </c>
      <c r="I143" s="225"/>
      <c r="J143" s="222"/>
      <c r="K143" s="222"/>
      <c r="L143" s="226"/>
      <c r="M143" s="227"/>
      <c r="N143" s="228"/>
      <c r="O143" s="228"/>
      <c r="P143" s="228"/>
      <c r="Q143" s="228"/>
      <c r="R143" s="228"/>
      <c r="S143" s="228"/>
      <c r="T143" s="229"/>
      <c r="AT143" s="230" t="s">
        <v>175</v>
      </c>
      <c r="AU143" s="230" t="s">
        <v>85</v>
      </c>
      <c r="AV143" s="13" t="s">
        <v>83</v>
      </c>
      <c r="AW143" s="13" t="s">
        <v>37</v>
      </c>
      <c r="AX143" s="13" t="s">
        <v>75</v>
      </c>
      <c r="AY143" s="230" t="s">
        <v>125</v>
      </c>
    </row>
    <row r="144" spans="1:65" s="15" customFormat="1">
      <c r="B144" s="242"/>
      <c r="C144" s="243"/>
      <c r="D144" s="217" t="s">
        <v>175</v>
      </c>
      <c r="E144" s="244" t="s">
        <v>19</v>
      </c>
      <c r="F144" s="245" t="s">
        <v>181</v>
      </c>
      <c r="G144" s="243"/>
      <c r="H144" s="246">
        <v>126.946</v>
      </c>
      <c r="I144" s="247"/>
      <c r="J144" s="243"/>
      <c r="K144" s="243"/>
      <c r="L144" s="248"/>
      <c r="M144" s="249"/>
      <c r="N144" s="250"/>
      <c r="O144" s="250"/>
      <c r="P144" s="250"/>
      <c r="Q144" s="250"/>
      <c r="R144" s="250"/>
      <c r="S144" s="250"/>
      <c r="T144" s="251"/>
      <c r="AT144" s="252" t="s">
        <v>175</v>
      </c>
      <c r="AU144" s="252" t="s">
        <v>85</v>
      </c>
      <c r="AV144" s="15" t="s">
        <v>133</v>
      </c>
      <c r="AW144" s="15" t="s">
        <v>37</v>
      </c>
      <c r="AX144" s="15" t="s">
        <v>83</v>
      </c>
      <c r="AY144" s="252" t="s">
        <v>125</v>
      </c>
    </row>
    <row r="145" spans="1:65" s="2" customFormat="1" ht="21.75" customHeight="1">
      <c r="A145" s="36"/>
      <c r="B145" s="37"/>
      <c r="C145" s="189" t="s">
        <v>137</v>
      </c>
      <c r="D145" s="189" t="s">
        <v>128</v>
      </c>
      <c r="E145" s="190" t="s">
        <v>211</v>
      </c>
      <c r="F145" s="191" t="s">
        <v>212</v>
      </c>
      <c r="G145" s="192" t="s">
        <v>171</v>
      </c>
      <c r="H145" s="193">
        <v>53.970999999999997</v>
      </c>
      <c r="I145" s="194"/>
      <c r="J145" s="195">
        <f>ROUND(I145*H145,2)</f>
        <v>0</v>
      </c>
      <c r="K145" s="191" t="s">
        <v>172</v>
      </c>
      <c r="L145" s="41"/>
      <c r="M145" s="196" t="s">
        <v>19</v>
      </c>
      <c r="N145" s="197" t="s">
        <v>46</v>
      </c>
      <c r="O145" s="66"/>
      <c r="P145" s="198">
        <f>O145*H145</f>
        <v>0</v>
      </c>
      <c r="Q145" s="198">
        <v>0</v>
      </c>
      <c r="R145" s="198">
        <f>Q145*H145</f>
        <v>0</v>
      </c>
      <c r="S145" s="198">
        <v>0</v>
      </c>
      <c r="T145" s="199">
        <f>S145*H145</f>
        <v>0</v>
      </c>
      <c r="U145" s="36"/>
      <c r="V145" s="36"/>
      <c r="W145" s="36"/>
      <c r="X145" s="36"/>
      <c r="Y145" s="36"/>
      <c r="Z145" s="36"/>
      <c r="AA145" s="36"/>
      <c r="AB145" s="36"/>
      <c r="AC145" s="36"/>
      <c r="AD145" s="36"/>
      <c r="AE145" s="36"/>
      <c r="AR145" s="200" t="s">
        <v>133</v>
      </c>
      <c r="AT145" s="200" t="s">
        <v>128</v>
      </c>
      <c r="AU145" s="200" t="s">
        <v>85</v>
      </c>
      <c r="AY145" s="19" t="s">
        <v>125</v>
      </c>
      <c r="BE145" s="201">
        <f>IF(N145="základní",J145,0)</f>
        <v>0</v>
      </c>
      <c r="BF145" s="201">
        <f>IF(N145="snížená",J145,0)</f>
        <v>0</v>
      </c>
      <c r="BG145" s="201">
        <f>IF(N145="zákl. přenesená",J145,0)</f>
        <v>0</v>
      </c>
      <c r="BH145" s="201">
        <f>IF(N145="sníž. přenesená",J145,0)</f>
        <v>0</v>
      </c>
      <c r="BI145" s="201">
        <f>IF(N145="nulová",J145,0)</f>
        <v>0</v>
      </c>
      <c r="BJ145" s="19" t="s">
        <v>83</v>
      </c>
      <c r="BK145" s="201">
        <f>ROUND(I145*H145,2)</f>
        <v>0</v>
      </c>
      <c r="BL145" s="19" t="s">
        <v>133</v>
      </c>
      <c r="BM145" s="200" t="s">
        <v>213</v>
      </c>
    </row>
    <row r="146" spans="1:65" s="2" customFormat="1" ht="86.4">
      <c r="A146" s="36"/>
      <c r="B146" s="37"/>
      <c r="C146" s="38"/>
      <c r="D146" s="217" t="s">
        <v>173</v>
      </c>
      <c r="E146" s="38"/>
      <c r="F146" s="218" t="s">
        <v>214</v>
      </c>
      <c r="G146" s="38"/>
      <c r="H146" s="38"/>
      <c r="I146" s="110"/>
      <c r="J146" s="38"/>
      <c r="K146" s="38"/>
      <c r="L146" s="41"/>
      <c r="M146" s="219"/>
      <c r="N146" s="220"/>
      <c r="O146" s="66"/>
      <c r="P146" s="66"/>
      <c r="Q146" s="66"/>
      <c r="R146" s="66"/>
      <c r="S146" s="66"/>
      <c r="T146" s="67"/>
      <c r="U146" s="36"/>
      <c r="V146" s="36"/>
      <c r="W146" s="36"/>
      <c r="X146" s="36"/>
      <c r="Y146" s="36"/>
      <c r="Z146" s="36"/>
      <c r="AA146" s="36"/>
      <c r="AB146" s="36"/>
      <c r="AC146" s="36"/>
      <c r="AD146" s="36"/>
      <c r="AE146" s="36"/>
      <c r="AT146" s="19" t="s">
        <v>173</v>
      </c>
      <c r="AU146" s="19" t="s">
        <v>85</v>
      </c>
    </row>
    <row r="147" spans="1:65" s="14" customFormat="1">
      <c r="B147" s="231"/>
      <c r="C147" s="232"/>
      <c r="D147" s="217" t="s">
        <v>175</v>
      </c>
      <c r="E147" s="233" t="s">
        <v>19</v>
      </c>
      <c r="F147" s="234" t="s">
        <v>215</v>
      </c>
      <c r="G147" s="232"/>
      <c r="H147" s="235">
        <v>21.1</v>
      </c>
      <c r="I147" s="236"/>
      <c r="J147" s="232"/>
      <c r="K147" s="232"/>
      <c r="L147" s="237"/>
      <c r="M147" s="238"/>
      <c r="N147" s="239"/>
      <c r="O147" s="239"/>
      <c r="P147" s="239"/>
      <c r="Q147" s="239"/>
      <c r="R147" s="239"/>
      <c r="S147" s="239"/>
      <c r="T147" s="240"/>
      <c r="AT147" s="241" t="s">
        <v>175</v>
      </c>
      <c r="AU147" s="241" t="s">
        <v>85</v>
      </c>
      <c r="AV147" s="14" t="s">
        <v>85</v>
      </c>
      <c r="AW147" s="14" t="s">
        <v>37</v>
      </c>
      <c r="AX147" s="14" t="s">
        <v>75</v>
      </c>
      <c r="AY147" s="241" t="s">
        <v>125</v>
      </c>
    </row>
    <row r="148" spans="1:65" s="14" customFormat="1">
      <c r="B148" s="231"/>
      <c r="C148" s="232"/>
      <c r="D148" s="217" t="s">
        <v>175</v>
      </c>
      <c r="E148" s="233" t="s">
        <v>19</v>
      </c>
      <c r="F148" s="234" t="s">
        <v>216</v>
      </c>
      <c r="G148" s="232"/>
      <c r="H148" s="235">
        <v>32.871000000000002</v>
      </c>
      <c r="I148" s="236"/>
      <c r="J148" s="232"/>
      <c r="K148" s="232"/>
      <c r="L148" s="237"/>
      <c r="M148" s="238"/>
      <c r="N148" s="239"/>
      <c r="O148" s="239"/>
      <c r="P148" s="239"/>
      <c r="Q148" s="239"/>
      <c r="R148" s="239"/>
      <c r="S148" s="239"/>
      <c r="T148" s="240"/>
      <c r="AT148" s="241" t="s">
        <v>175</v>
      </c>
      <c r="AU148" s="241" t="s">
        <v>85</v>
      </c>
      <c r="AV148" s="14" t="s">
        <v>85</v>
      </c>
      <c r="AW148" s="14" t="s">
        <v>37</v>
      </c>
      <c r="AX148" s="14" t="s">
        <v>75</v>
      </c>
      <c r="AY148" s="241" t="s">
        <v>125</v>
      </c>
    </row>
    <row r="149" spans="1:65" s="13" customFormat="1">
      <c r="B149" s="221"/>
      <c r="C149" s="222"/>
      <c r="D149" s="217" t="s">
        <v>175</v>
      </c>
      <c r="E149" s="223" t="s">
        <v>19</v>
      </c>
      <c r="F149" s="224" t="s">
        <v>217</v>
      </c>
      <c r="G149" s="222"/>
      <c r="H149" s="223" t="s">
        <v>19</v>
      </c>
      <c r="I149" s="225"/>
      <c r="J149" s="222"/>
      <c r="K149" s="222"/>
      <c r="L149" s="226"/>
      <c r="M149" s="227"/>
      <c r="N149" s="228"/>
      <c r="O149" s="228"/>
      <c r="P149" s="228"/>
      <c r="Q149" s="228"/>
      <c r="R149" s="228"/>
      <c r="S149" s="228"/>
      <c r="T149" s="229"/>
      <c r="AT149" s="230" t="s">
        <v>175</v>
      </c>
      <c r="AU149" s="230" t="s">
        <v>85</v>
      </c>
      <c r="AV149" s="13" t="s">
        <v>83</v>
      </c>
      <c r="AW149" s="13" t="s">
        <v>37</v>
      </c>
      <c r="AX149" s="13" t="s">
        <v>75</v>
      </c>
      <c r="AY149" s="230" t="s">
        <v>125</v>
      </c>
    </row>
    <row r="150" spans="1:65" s="15" customFormat="1">
      <c r="B150" s="242"/>
      <c r="C150" s="243"/>
      <c r="D150" s="217" t="s">
        <v>175</v>
      </c>
      <c r="E150" s="244" t="s">
        <v>19</v>
      </c>
      <c r="F150" s="245" t="s">
        <v>181</v>
      </c>
      <c r="G150" s="243"/>
      <c r="H150" s="246">
        <v>53.971000000000004</v>
      </c>
      <c r="I150" s="247"/>
      <c r="J150" s="243"/>
      <c r="K150" s="243"/>
      <c r="L150" s="248"/>
      <c r="M150" s="249"/>
      <c r="N150" s="250"/>
      <c r="O150" s="250"/>
      <c r="P150" s="250"/>
      <c r="Q150" s="250"/>
      <c r="R150" s="250"/>
      <c r="S150" s="250"/>
      <c r="T150" s="251"/>
      <c r="AT150" s="252" t="s">
        <v>175</v>
      </c>
      <c r="AU150" s="252" t="s">
        <v>85</v>
      </c>
      <c r="AV150" s="15" t="s">
        <v>133</v>
      </c>
      <c r="AW150" s="15" t="s">
        <v>37</v>
      </c>
      <c r="AX150" s="15" t="s">
        <v>83</v>
      </c>
      <c r="AY150" s="252" t="s">
        <v>125</v>
      </c>
    </row>
    <row r="151" spans="1:65" s="2" customFormat="1" ht="21.75" customHeight="1">
      <c r="A151" s="36"/>
      <c r="B151" s="37"/>
      <c r="C151" s="189" t="s">
        <v>218</v>
      </c>
      <c r="D151" s="189" t="s">
        <v>128</v>
      </c>
      <c r="E151" s="190" t="s">
        <v>219</v>
      </c>
      <c r="F151" s="191" t="s">
        <v>220</v>
      </c>
      <c r="G151" s="192" t="s">
        <v>221</v>
      </c>
      <c r="H151" s="193">
        <v>241.197</v>
      </c>
      <c r="I151" s="194"/>
      <c r="J151" s="195">
        <f>ROUND(I151*H151,2)</f>
        <v>0</v>
      </c>
      <c r="K151" s="191" t="s">
        <v>172</v>
      </c>
      <c r="L151" s="41"/>
      <c r="M151" s="196" t="s">
        <v>19</v>
      </c>
      <c r="N151" s="197" t="s">
        <v>46</v>
      </c>
      <c r="O151" s="66"/>
      <c r="P151" s="198">
        <f>O151*H151</f>
        <v>0</v>
      </c>
      <c r="Q151" s="198">
        <v>0</v>
      </c>
      <c r="R151" s="198">
        <f>Q151*H151</f>
        <v>0</v>
      </c>
      <c r="S151" s="198">
        <v>0</v>
      </c>
      <c r="T151" s="199">
        <f>S151*H151</f>
        <v>0</v>
      </c>
      <c r="U151" s="36"/>
      <c r="V151" s="36"/>
      <c r="W151" s="36"/>
      <c r="X151" s="36"/>
      <c r="Y151" s="36"/>
      <c r="Z151" s="36"/>
      <c r="AA151" s="36"/>
      <c r="AB151" s="36"/>
      <c r="AC151" s="36"/>
      <c r="AD151" s="36"/>
      <c r="AE151" s="36"/>
      <c r="AR151" s="200" t="s">
        <v>133</v>
      </c>
      <c r="AT151" s="200" t="s">
        <v>128</v>
      </c>
      <c r="AU151" s="200" t="s">
        <v>85</v>
      </c>
      <c r="AY151" s="19" t="s">
        <v>125</v>
      </c>
      <c r="BE151" s="201">
        <f>IF(N151="základní",J151,0)</f>
        <v>0</v>
      </c>
      <c r="BF151" s="201">
        <f>IF(N151="snížená",J151,0)</f>
        <v>0</v>
      </c>
      <c r="BG151" s="201">
        <f>IF(N151="zákl. přenesená",J151,0)</f>
        <v>0</v>
      </c>
      <c r="BH151" s="201">
        <f>IF(N151="sníž. přenesená",J151,0)</f>
        <v>0</v>
      </c>
      <c r="BI151" s="201">
        <f>IF(N151="nulová",J151,0)</f>
        <v>0</v>
      </c>
      <c r="BJ151" s="19" t="s">
        <v>83</v>
      </c>
      <c r="BK151" s="201">
        <f>ROUND(I151*H151,2)</f>
        <v>0</v>
      </c>
      <c r="BL151" s="19" t="s">
        <v>133</v>
      </c>
      <c r="BM151" s="200" t="s">
        <v>222</v>
      </c>
    </row>
    <row r="152" spans="1:65" s="2" customFormat="1" ht="19.2">
      <c r="A152" s="36"/>
      <c r="B152" s="37"/>
      <c r="C152" s="38"/>
      <c r="D152" s="217" t="s">
        <v>173</v>
      </c>
      <c r="E152" s="38"/>
      <c r="F152" s="218" t="s">
        <v>223</v>
      </c>
      <c r="G152" s="38"/>
      <c r="H152" s="38"/>
      <c r="I152" s="110"/>
      <c r="J152" s="38"/>
      <c r="K152" s="38"/>
      <c r="L152" s="41"/>
      <c r="M152" s="219"/>
      <c r="N152" s="220"/>
      <c r="O152" s="66"/>
      <c r="P152" s="66"/>
      <c r="Q152" s="66"/>
      <c r="R152" s="66"/>
      <c r="S152" s="66"/>
      <c r="T152" s="67"/>
      <c r="U152" s="36"/>
      <c r="V152" s="36"/>
      <c r="W152" s="36"/>
      <c r="X152" s="36"/>
      <c r="Y152" s="36"/>
      <c r="Z152" s="36"/>
      <c r="AA152" s="36"/>
      <c r="AB152" s="36"/>
      <c r="AC152" s="36"/>
      <c r="AD152" s="36"/>
      <c r="AE152" s="36"/>
      <c r="AT152" s="19" t="s">
        <v>173</v>
      </c>
      <c r="AU152" s="19" t="s">
        <v>85</v>
      </c>
    </row>
    <row r="153" spans="1:65" s="13" customFormat="1">
      <c r="B153" s="221"/>
      <c r="C153" s="222"/>
      <c r="D153" s="217" t="s">
        <v>175</v>
      </c>
      <c r="E153" s="223" t="s">
        <v>19</v>
      </c>
      <c r="F153" s="224" t="s">
        <v>224</v>
      </c>
      <c r="G153" s="222"/>
      <c r="H153" s="223" t="s">
        <v>19</v>
      </c>
      <c r="I153" s="225"/>
      <c r="J153" s="222"/>
      <c r="K153" s="222"/>
      <c r="L153" s="226"/>
      <c r="M153" s="227"/>
      <c r="N153" s="228"/>
      <c r="O153" s="228"/>
      <c r="P153" s="228"/>
      <c r="Q153" s="228"/>
      <c r="R153" s="228"/>
      <c r="S153" s="228"/>
      <c r="T153" s="229"/>
      <c r="AT153" s="230" t="s">
        <v>175</v>
      </c>
      <c r="AU153" s="230" t="s">
        <v>85</v>
      </c>
      <c r="AV153" s="13" t="s">
        <v>83</v>
      </c>
      <c r="AW153" s="13" t="s">
        <v>37</v>
      </c>
      <c r="AX153" s="13" t="s">
        <v>75</v>
      </c>
      <c r="AY153" s="230" t="s">
        <v>125</v>
      </c>
    </row>
    <row r="154" spans="1:65" s="14" customFormat="1">
      <c r="B154" s="231"/>
      <c r="C154" s="232"/>
      <c r="D154" s="217" t="s">
        <v>175</v>
      </c>
      <c r="E154" s="233" t="s">
        <v>19</v>
      </c>
      <c r="F154" s="234" t="s">
        <v>225</v>
      </c>
      <c r="G154" s="232"/>
      <c r="H154" s="235">
        <v>241.197</v>
      </c>
      <c r="I154" s="236"/>
      <c r="J154" s="232"/>
      <c r="K154" s="232"/>
      <c r="L154" s="237"/>
      <c r="M154" s="238"/>
      <c r="N154" s="239"/>
      <c r="O154" s="239"/>
      <c r="P154" s="239"/>
      <c r="Q154" s="239"/>
      <c r="R154" s="239"/>
      <c r="S154" s="239"/>
      <c r="T154" s="240"/>
      <c r="AT154" s="241" t="s">
        <v>175</v>
      </c>
      <c r="AU154" s="241" t="s">
        <v>85</v>
      </c>
      <c r="AV154" s="14" t="s">
        <v>85</v>
      </c>
      <c r="AW154" s="14" t="s">
        <v>37</v>
      </c>
      <c r="AX154" s="14" t="s">
        <v>75</v>
      </c>
      <c r="AY154" s="241" t="s">
        <v>125</v>
      </c>
    </row>
    <row r="155" spans="1:65" s="15" customFormat="1">
      <c r="B155" s="242"/>
      <c r="C155" s="243"/>
      <c r="D155" s="217" t="s">
        <v>175</v>
      </c>
      <c r="E155" s="244" t="s">
        <v>19</v>
      </c>
      <c r="F155" s="245" t="s">
        <v>181</v>
      </c>
      <c r="G155" s="243"/>
      <c r="H155" s="246">
        <v>241.197</v>
      </c>
      <c r="I155" s="247"/>
      <c r="J155" s="243"/>
      <c r="K155" s="243"/>
      <c r="L155" s="248"/>
      <c r="M155" s="249"/>
      <c r="N155" s="250"/>
      <c r="O155" s="250"/>
      <c r="P155" s="250"/>
      <c r="Q155" s="250"/>
      <c r="R155" s="250"/>
      <c r="S155" s="250"/>
      <c r="T155" s="251"/>
      <c r="AT155" s="252" t="s">
        <v>175</v>
      </c>
      <c r="AU155" s="252" t="s">
        <v>85</v>
      </c>
      <c r="AV155" s="15" t="s">
        <v>133</v>
      </c>
      <c r="AW155" s="15" t="s">
        <v>37</v>
      </c>
      <c r="AX155" s="15" t="s">
        <v>83</v>
      </c>
      <c r="AY155" s="252" t="s">
        <v>125</v>
      </c>
    </row>
    <row r="156" spans="1:65" s="2" customFormat="1" ht="21.75" customHeight="1">
      <c r="A156" s="36"/>
      <c r="B156" s="37"/>
      <c r="C156" s="189" t="s">
        <v>147</v>
      </c>
      <c r="D156" s="189" t="s">
        <v>128</v>
      </c>
      <c r="E156" s="190" t="s">
        <v>226</v>
      </c>
      <c r="F156" s="191" t="s">
        <v>227</v>
      </c>
      <c r="G156" s="192" t="s">
        <v>171</v>
      </c>
      <c r="H156" s="193">
        <v>32.871000000000002</v>
      </c>
      <c r="I156" s="194"/>
      <c r="J156" s="195">
        <f>ROUND(I156*H156,2)</f>
        <v>0</v>
      </c>
      <c r="K156" s="191" t="s">
        <v>172</v>
      </c>
      <c r="L156" s="41"/>
      <c r="M156" s="196" t="s">
        <v>19</v>
      </c>
      <c r="N156" s="197" t="s">
        <v>46</v>
      </c>
      <c r="O156" s="66"/>
      <c r="P156" s="198">
        <f>O156*H156</f>
        <v>0</v>
      </c>
      <c r="Q156" s="198">
        <v>0</v>
      </c>
      <c r="R156" s="198">
        <f>Q156*H156</f>
        <v>0</v>
      </c>
      <c r="S156" s="198">
        <v>0</v>
      </c>
      <c r="T156" s="199">
        <f>S156*H156</f>
        <v>0</v>
      </c>
      <c r="U156" s="36"/>
      <c r="V156" s="36"/>
      <c r="W156" s="36"/>
      <c r="X156" s="36"/>
      <c r="Y156" s="36"/>
      <c r="Z156" s="36"/>
      <c r="AA156" s="36"/>
      <c r="AB156" s="36"/>
      <c r="AC156" s="36"/>
      <c r="AD156" s="36"/>
      <c r="AE156" s="36"/>
      <c r="AR156" s="200" t="s">
        <v>133</v>
      </c>
      <c r="AT156" s="200" t="s">
        <v>128</v>
      </c>
      <c r="AU156" s="200" t="s">
        <v>85</v>
      </c>
      <c r="AY156" s="19" t="s">
        <v>125</v>
      </c>
      <c r="BE156" s="201">
        <f>IF(N156="základní",J156,0)</f>
        <v>0</v>
      </c>
      <c r="BF156" s="201">
        <f>IF(N156="snížená",J156,0)</f>
        <v>0</v>
      </c>
      <c r="BG156" s="201">
        <f>IF(N156="zákl. přenesená",J156,0)</f>
        <v>0</v>
      </c>
      <c r="BH156" s="201">
        <f>IF(N156="sníž. přenesená",J156,0)</f>
        <v>0</v>
      </c>
      <c r="BI156" s="201">
        <f>IF(N156="nulová",J156,0)</f>
        <v>0</v>
      </c>
      <c r="BJ156" s="19" t="s">
        <v>83</v>
      </c>
      <c r="BK156" s="201">
        <f>ROUND(I156*H156,2)</f>
        <v>0</v>
      </c>
      <c r="BL156" s="19" t="s">
        <v>133</v>
      </c>
      <c r="BM156" s="200" t="s">
        <v>228</v>
      </c>
    </row>
    <row r="157" spans="1:65" s="2" customFormat="1" ht="259.2">
      <c r="A157" s="36"/>
      <c r="B157" s="37"/>
      <c r="C157" s="38"/>
      <c r="D157" s="217" t="s">
        <v>173</v>
      </c>
      <c r="E157" s="38"/>
      <c r="F157" s="218" t="s">
        <v>229</v>
      </c>
      <c r="G157" s="38"/>
      <c r="H157" s="38"/>
      <c r="I157" s="110"/>
      <c r="J157" s="38"/>
      <c r="K157" s="38"/>
      <c r="L157" s="41"/>
      <c r="M157" s="219"/>
      <c r="N157" s="220"/>
      <c r="O157" s="66"/>
      <c r="P157" s="66"/>
      <c r="Q157" s="66"/>
      <c r="R157" s="66"/>
      <c r="S157" s="66"/>
      <c r="T157" s="67"/>
      <c r="U157" s="36"/>
      <c r="V157" s="36"/>
      <c r="W157" s="36"/>
      <c r="X157" s="36"/>
      <c r="Y157" s="36"/>
      <c r="Z157" s="36"/>
      <c r="AA157" s="36"/>
      <c r="AB157" s="36"/>
      <c r="AC157" s="36"/>
      <c r="AD157" s="36"/>
      <c r="AE157" s="36"/>
      <c r="AT157" s="19" t="s">
        <v>173</v>
      </c>
      <c r="AU157" s="19" t="s">
        <v>85</v>
      </c>
    </row>
    <row r="158" spans="1:65" s="13" customFormat="1">
      <c r="B158" s="221"/>
      <c r="C158" s="222"/>
      <c r="D158" s="217" t="s">
        <v>175</v>
      </c>
      <c r="E158" s="223" t="s">
        <v>19</v>
      </c>
      <c r="F158" s="224" t="s">
        <v>230</v>
      </c>
      <c r="G158" s="222"/>
      <c r="H158" s="223" t="s">
        <v>19</v>
      </c>
      <c r="I158" s="225"/>
      <c r="J158" s="222"/>
      <c r="K158" s="222"/>
      <c r="L158" s="226"/>
      <c r="M158" s="227"/>
      <c r="N158" s="228"/>
      <c r="O158" s="228"/>
      <c r="P158" s="228"/>
      <c r="Q158" s="228"/>
      <c r="R158" s="228"/>
      <c r="S158" s="228"/>
      <c r="T158" s="229"/>
      <c r="AT158" s="230" t="s">
        <v>175</v>
      </c>
      <c r="AU158" s="230" t="s">
        <v>85</v>
      </c>
      <c r="AV158" s="13" t="s">
        <v>83</v>
      </c>
      <c r="AW158" s="13" t="s">
        <v>37</v>
      </c>
      <c r="AX158" s="13" t="s">
        <v>75</v>
      </c>
      <c r="AY158" s="230" t="s">
        <v>125</v>
      </c>
    </row>
    <row r="159" spans="1:65" s="13" customFormat="1">
      <c r="B159" s="221"/>
      <c r="C159" s="222"/>
      <c r="D159" s="217" t="s">
        <v>175</v>
      </c>
      <c r="E159" s="223" t="s">
        <v>19</v>
      </c>
      <c r="F159" s="224" t="s">
        <v>231</v>
      </c>
      <c r="G159" s="222"/>
      <c r="H159" s="223" t="s">
        <v>19</v>
      </c>
      <c r="I159" s="225"/>
      <c r="J159" s="222"/>
      <c r="K159" s="222"/>
      <c r="L159" s="226"/>
      <c r="M159" s="227"/>
      <c r="N159" s="228"/>
      <c r="O159" s="228"/>
      <c r="P159" s="228"/>
      <c r="Q159" s="228"/>
      <c r="R159" s="228"/>
      <c r="S159" s="228"/>
      <c r="T159" s="229"/>
      <c r="AT159" s="230" t="s">
        <v>175</v>
      </c>
      <c r="AU159" s="230" t="s">
        <v>85</v>
      </c>
      <c r="AV159" s="13" t="s">
        <v>83</v>
      </c>
      <c r="AW159" s="13" t="s">
        <v>37</v>
      </c>
      <c r="AX159" s="13" t="s">
        <v>75</v>
      </c>
      <c r="AY159" s="230" t="s">
        <v>125</v>
      </c>
    </row>
    <row r="160" spans="1:65" s="13" customFormat="1">
      <c r="B160" s="221"/>
      <c r="C160" s="222"/>
      <c r="D160" s="217" t="s">
        <v>175</v>
      </c>
      <c r="E160" s="223" t="s">
        <v>19</v>
      </c>
      <c r="F160" s="224" t="s">
        <v>187</v>
      </c>
      <c r="G160" s="222"/>
      <c r="H160" s="223" t="s">
        <v>19</v>
      </c>
      <c r="I160" s="225"/>
      <c r="J160" s="222"/>
      <c r="K160" s="222"/>
      <c r="L160" s="226"/>
      <c r="M160" s="227"/>
      <c r="N160" s="228"/>
      <c r="O160" s="228"/>
      <c r="P160" s="228"/>
      <c r="Q160" s="228"/>
      <c r="R160" s="228"/>
      <c r="S160" s="228"/>
      <c r="T160" s="229"/>
      <c r="AT160" s="230" t="s">
        <v>175</v>
      </c>
      <c r="AU160" s="230" t="s">
        <v>85</v>
      </c>
      <c r="AV160" s="13" t="s">
        <v>83</v>
      </c>
      <c r="AW160" s="13" t="s">
        <v>37</v>
      </c>
      <c r="AX160" s="13" t="s">
        <v>75</v>
      </c>
      <c r="AY160" s="230" t="s">
        <v>125</v>
      </c>
    </row>
    <row r="161" spans="2:51" s="14" customFormat="1">
      <c r="B161" s="231"/>
      <c r="C161" s="232"/>
      <c r="D161" s="217" t="s">
        <v>175</v>
      </c>
      <c r="E161" s="233" t="s">
        <v>19</v>
      </c>
      <c r="F161" s="234" t="s">
        <v>188</v>
      </c>
      <c r="G161" s="232"/>
      <c r="H161" s="235">
        <v>89.195999999999998</v>
      </c>
      <c r="I161" s="236"/>
      <c r="J161" s="232"/>
      <c r="K161" s="232"/>
      <c r="L161" s="237"/>
      <c r="M161" s="238"/>
      <c r="N161" s="239"/>
      <c r="O161" s="239"/>
      <c r="P161" s="239"/>
      <c r="Q161" s="239"/>
      <c r="R161" s="239"/>
      <c r="S161" s="239"/>
      <c r="T161" s="240"/>
      <c r="AT161" s="241" t="s">
        <v>175</v>
      </c>
      <c r="AU161" s="241" t="s">
        <v>85</v>
      </c>
      <c r="AV161" s="14" t="s">
        <v>85</v>
      </c>
      <c r="AW161" s="14" t="s">
        <v>37</v>
      </c>
      <c r="AX161" s="14" t="s">
        <v>75</v>
      </c>
      <c r="AY161" s="241" t="s">
        <v>125</v>
      </c>
    </row>
    <row r="162" spans="2:51" s="13" customFormat="1">
      <c r="B162" s="221"/>
      <c r="C162" s="222"/>
      <c r="D162" s="217" t="s">
        <v>175</v>
      </c>
      <c r="E162" s="223" t="s">
        <v>19</v>
      </c>
      <c r="F162" s="224" t="s">
        <v>189</v>
      </c>
      <c r="G162" s="222"/>
      <c r="H162" s="223" t="s">
        <v>19</v>
      </c>
      <c r="I162" s="225"/>
      <c r="J162" s="222"/>
      <c r="K162" s="222"/>
      <c r="L162" s="226"/>
      <c r="M162" s="227"/>
      <c r="N162" s="228"/>
      <c r="O162" s="228"/>
      <c r="P162" s="228"/>
      <c r="Q162" s="228"/>
      <c r="R162" s="228"/>
      <c r="S162" s="228"/>
      <c r="T162" s="229"/>
      <c r="AT162" s="230" t="s">
        <v>175</v>
      </c>
      <c r="AU162" s="230" t="s">
        <v>85</v>
      </c>
      <c r="AV162" s="13" t="s">
        <v>83</v>
      </c>
      <c r="AW162" s="13" t="s">
        <v>37</v>
      </c>
      <c r="AX162" s="13" t="s">
        <v>75</v>
      </c>
      <c r="AY162" s="230" t="s">
        <v>125</v>
      </c>
    </row>
    <row r="163" spans="2:51" s="14" customFormat="1">
      <c r="B163" s="231"/>
      <c r="C163" s="232"/>
      <c r="D163" s="217" t="s">
        <v>175</v>
      </c>
      <c r="E163" s="233" t="s">
        <v>19</v>
      </c>
      <c r="F163" s="234" t="s">
        <v>190</v>
      </c>
      <c r="G163" s="232"/>
      <c r="H163" s="235">
        <v>16.32</v>
      </c>
      <c r="I163" s="236"/>
      <c r="J163" s="232"/>
      <c r="K163" s="232"/>
      <c r="L163" s="237"/>
      <c r="M163" s="238"/>
      <c r="N163" s="239"/>
      <c r="O163" s="239"/>
      <c r="P163" s="239"/>
      <c r="Q163" s="239"/>
      <c r="R163" s="239"/>
      <c r="S163" s="239"/>
      <c r="T163" s="240"/>
      <c r="AT163" s="241" t="s">
        <v>175</v>
      </c>
      <c r="AU163" s="241" t="s">
        <v>85</v>
      </c>
      <c r="AV163" s="14" t="s">
        <v>85</v>
      </c>
      <c r="AW163" s="14" t="s">
        <v>37</v>
      </c>
      <c r="AX163" s="14" t="s">
        <v>75</v>
      </c>
      <c r="AY163" s="241" t="s">
        <v>125</v>
      </c>
    </row>
    <row r="164" spans="2:51" s="13" customFormat="1">
      <c r="B164" s="221"/>
      <c r="C164" s="222"/>
      <c r="D164" s="217" t="s">
        <v>175</v>
      </c>
      <c r="E164" s="223" t="s">
        <v>19</v>
      </c>
      <c r="F164" s="224" t="s">
        <v>191</v>
      </c>
      <c r="G164" s="222"/>
      <c r="H164" s="223" t="s">
        <v>19</v>
      </c>
      <c r="I164" s="225"/>
      <c r="J164" s="222"/>
      <c r="K164" s="222"/>
      <c r="L164" s="226"/>
      <c r="M164" s="227"/>
      <c r="N164" s="228"/>
      <c r="O164" s="228"/>
      <c r="P164" s="228"/>
      <c r="Q164" s="228"/>
      <c r="R164" s="228"/>
      <c r="S164" s="228"/>
      <c r="T164" s="229"/>
      <c r="AT164" s="230" t="s">
        <v>175</v>
      </c>
      <c r="AU164" s="230" t="s">
        <v>85</v>
      </c>
      <c r="AV164" s="13" t="s">
        <v>83</v>
      </c>
      <c r="AW164" s="13" t="s">
        <v>37</v>
      </c>
      <c r="AX164" s="13" t="s">
        <v>75</v>
      </c>
      <c r="AY164" s="230" t="s">
        <v>125</v>
      </c>
    </row>
    <row r="165" spans="2:51" s="16" customFormat="1">
      <c r="B165" s="253"/>
      <c r="C165" s="254"/>
      <c r="D165" s="217" t="s">
        <v>175</v>
      </c>
      <c r="E165" s="255" t="s">
        <v>19</v>
      </c>
      <c r="F165" s="256" t="s">
        <v>232</v>
      </c>
      <c r="G165" s="254"/>
      <c r="H165" s="257">
        <v>105.51599999999999</v>
      </c>
      <c r="I165" s="258"/>
      <c r="J165" s="254"/>
      <c r="K165" s="254"/>
      <c r="L165" s="259"/>
      <c r="M165" s="260"/>
      <c r="N165" s="261"/>
      <c r="O165" s="261"/>
      <c r="P165" s="261"/>
      <c r="Q165" s="261"/>
      <c r="R165" s="261"/>
      <c r="S165" s="261"/>
      <c r="T165" s="262"/>
      <c r="AT165" s="263" t="s">
        <v>175</v>
      </c>
      <c r="AU165" s="263" t="s">
        <v>85</v>
      </c>
      <c r="AV165" s="16" t="s">
        <v>138</v>
      </c>
      <c r="AW165" s="16" t="s">
        <v>37</v>
      </c>
      <c r="AX165" s="16" t="s">
        <v>75</v>
      </c>
      <c r="AY165" s="263" t="s">
        <v>125</v>
      </c>
    </row>
    <row r="166" spans="2:51" s="13" customFormat="1">
      <c r="B166" s="221"/>
      <c r="C166" s="222"/>
      <c r="D166" s="217" t="s">
        <v>175</v>
      </c>
      <c r="E166" s="223" t="s">
        <v>19</v>
      </c>
      <c r="F166" s="224" t="s">
        <v>233</v>
      </c>
      <c r="G166" s="222"/>
      <c r="H166" s="223" t="s">
        <v>19</v>
      </c>
      <c r="I166" s="225"/>
      <c r="J166" s="222"/>
      <c r="K166" s="222"/>
      <c r="L166" s="226"/>
      <c r="M166" s="227"/>
      <c r="N166" s="228"/>
      <c r="O166" s="228"/>
      <c r="P166" s="228"/>
      <c r="Q166" s="228"/>
      <c r="R166" s="228"/>
      <c r="S166" s="228"/>
      <c r="T166" s="229"/>
      <c r="AT166" s="230" t="s">
        <v>175</v>
      </c>
      <c r="AU166" s="230" t="s">
        <v>85</v>
      </c>
      <c r="AV166" s="13" t="s">
        <v>83</v>
      </c>
      <c r="AW166" s="13" t="s">
        <v>37</v>
      </c>
      <c r="AX166" s="13" t="s">
        <v>75</v>
      </c>
      <c r="AY166" s="230" t="s">
        <v>125</v>
      </c>
    </row>
    <row r="167" spans="2:51" s="14" customFormat="1">
      <c r="B167" s="231"/>
      <c r="C167" s="232"/>
      <c r="D167" s="217" t="s">
        <v>175</v>
      </c>
      <c r="E167" s="233" t="s">
        <v>19</v>
      </c>
      <c r="F167" s="234" t="s">
        <v>234</v>
      </c>
      <c r="G167" s="232"/>
      <c r="H167" s="235">
        <v>-23.818000000000001</v>
      </c>
      <c r="I167" s="236"/>
      <c r="J167" s="232"/>
      <c r="K167" s="232"/>
      <c r="L167" s="237"/>
      <c r="M167" s="238"/>
      <c r="N167" s="239"/>
      <c r="O167" s="239"/>
      <c r="P167" s="239"/>
      <c r="Q167" s="239"/>
      <c r="R167" s="239"/>
      <c r="S167" s="239"/>
      <c r="T167" s="240"/>
      <c r="AT167" s="241" t="s">
        <v>175</v>
      </c>
      <c r="AU167" s="241" t="s">
        <v>85</v>
      </c>
      <c r="AV167" s="14" t="s">
        <v>85</v>
      </c>
      <c r="AW167" s="14" t="s">
        <v>37</v>
      </c>
      <c r="AX167" s="14" t="s">
        <v>75</v>
      </c>
      <c r="AY167" s="241" t="s">
        <v>125</v>
      </c>
    </row>
    <row r="168" spans="2:51" s="13" customFormat="1">
      <c r="B168" s="221"/>
      <c r="C168" s="222"/>
      <c r="D168" s="217" t="s">
        <v>175</v>
      </c>
      <c r="E168" s="223" t="s">
        <v>19</v>
      </c>
      <c r="F168" s="224" t="s">
        <v>235</v>
      </c>
      <c r="G168" s="222"/>
      <c r="H168" s="223" t="s">
        <v>19</v>
      </c>
      <c r="I168" s="225"/>
      <c r="J168" s="222"/>
      <c r="K168" s="222"/>
      <c r="L168" s="226"/>
      <c r="M168" s="227"/>
      <c r="N168" s="228"/>
      <c r="O168" s="228"/>
      <c r="P168" s="228"/>
      <c r="Q168" s="228"/>
      <c r="R168" s="228"/>
      <c r="S168" s="228"/>
      <c r="T168" s="229"/>
      <c r="AT168" s="230" t="s">
        <v>175</v>
      </c>
      <c r="AU168" s="230" t="s">
        <v>85</v>
      </c>
      <c r="AV168" s="13" t="s">
        <v>83</v>
      </c>
      <c r="AW168" s="13" t="s">
        <v>37</v>
      </c>
      <c r="AX168" s="13" t="s">
        <v>75</v>
      </c>
      <c r="AY168" s="230" t="s">
        <v>125</v>
      </c>
    </row>
    <row r="169" spans="2:51" s="14" customFormat="1">
      <c r="B169" s="231"/>
      <c r="C169" s="232"/>
      <c r="D169" s="217" t="s">
        <v>175</v>
      </c>
      <c r="E169" s="233" t="s">
        <v>19</v>
      </c>
      <c r="F169" s="234" t="s">
        <v>236</v>
      </c>
      <c r="G169" s="232"/>
      <c r="H169" s="235">
        <v>-2.734</v>
      </c>
      <c r="I169" s="236"/>
      <c r="J169" s="232"/>
      <c r="K169" s="232"/>
      <c r="L169" s="237"/>
      <c r="M169" s="238"/>
      <c r="N169" s="239"/>
      <c r="O169" s="239"/>
      <c r="P169" s="239"/>
      <c r="Q169" s="239"/>
      <c r="R169" s="239"/>
      <c r="S169" s="239"/>
      <c r="T169" s="240"/>
      <c r="AT169" s="241" t="s">
        <v>175</v>
      </c>
      <c r="AU169" s="241" t="s">
        <v>85</v>
      </c>
      <c r="AV169" s="14" t="s">
        <v>85</v>
      </c>
      <c r="AW169" s="14" t="s">
        <v>37</v>
      </c>
      <c r="AX169" s="14" t="s">
        <v>75</v>
      </c>
      <c r="AY169" s="241" t="s">
        <v>125</v>
      </c>
    </row>
    <row r="170" spans="2:51" s="13" customFormat="1">
      <c r="B170" s="221"/>
      <c r="C170" s="222"/>
      <c r="D170" s="217" t="s">
        <v>175</v>
      </c>
      <c r="E170" s="223" t="s">
        <v>19</v>
      </c>
      <c r="F170" s="224" t="s">
        <v>237</v>
      </c>
      <c r="G170" s="222"/>
      <c r="H170" s="223" t="s">
        <v>19</v>
      </c>
      <c r="I170" s="225"/>
      <c r="J170" s="222"/>
      <c r="K170" s="222"/>
      <c r="L170" s="226"/>
      <c r="M170" s="227"/>
      <c r="N170" s="228"/>
      <c r="O170" s="228"/>
      <c r="P170" s="228"/>
      <c r="Q170" s="228"/>
      <c r="R170" s="228"/>
      <c r="S170" s="228"/>
      <c r="T170" s="229"/>
      <c r="AT170" s="230" t="s">
        <v>175</v>
      </c>
      <c r="AU170" s="230" t="s">
        <v>85</v>
      </c>
      <c r="AV170" s="13" t="s">
        <v>83</v>
      </c>
      <c r="AW170" s="13" t="s">
        <v>37</v>
      </c>
      <c r="AX170" s="13" t="s">
        <v>75</v>
      </c>
      <c r="AY170" s="230" t="s">
        <v>125</v>
      </c>
    </row>
    <row r="171" spans="2:51" s="14" customFormat="1">
      <c r="B171" s="231"/>
      <c r="C171" s="232"/>
      <c r="D171" s="217" t="s">
        <v>175</v>
      </c>
      <c r="E171" s="233" t="s">
        <v>19</v>
      </c>
      <c r="F171" s="234" t="s">
        <v>238</v>
      </c>
      <c r="G171" s="232"/>
      <c r="H171" s="235">
        <v>-28.791</v>
      </c>
      <c r="I171" s="236"/>
      <c r="J171" s="232"/>
      <c r="K171" s="232"/>
      <c r="L171" s="237"/>
      <c r="M171" s="238"/>
      <c r="N171" s="239"/>
      <c r="O171" s="239"/>
      <c r="P171" s="239"/>
      <c r="Q171" s="239"/>
      <c r="R171" s="239"/>
      <c r="S171" s="239"/>
      <c r="T171" s="240"/>
      <c r="AT171" s="241" t="s">
        <v>175</v>
      </c>
      <c r="AU171" s="241" t="s">
        <v>85</v>
      </c>
      <c r="AV171" s="14" t="s">
        <v>85</v>
      </c>
      <c r="AW171" s="14" t="s">
        <v>37</v>
      </c>
      <c r="AX171" s="14" t="s">
        <v>75</v>
      </c>
      <c r="AY171" s="241" t="s">
        <v>125</v>
      </c>
    </row>
    <row r="172" spans="2:51" s="14" customFormat="1">
      <c r="B172" s="231"/>
      <c r="C172" s="232"/>
      <c r="D172" s="217" t="s">
        <v>175</v>
      </c>
      <c r="E172" s="233" t="s">
        <v>19</v>
      </c>
      <c r="F172" s="234" t="s">
        <v>239</v>
      </c>
      <c r="G172" s="232"/>
      <c r="H172" s="235">
        <v>-17.302</v>
      </c>
      <c r="I172" s="236"/>
      <c r="J172" s="232"/>
      <c r="K172" s="232"/>
      <c r="L172" s="237"/>
      <c r="M172" s="238"/>
      <c r="N172" s="239"/>
      <c r="O172" s="239"/>
      <c r="P172" s="239"/>
      <c r="Q172" s="239"/>
      <c r="R172" s="239"/>
      <c r="S172" s="239"/>
      <c r="T172" s="240"/>
      <c r="AT172" s="241" t="s">
        <v>175</v>
      </c>
      <c r="AU172" s="241" t="s">
        <v>85</v>
      </c>
      <c r="AV172" s="14" t="s">
        <v>85</v>
      </c>
      <c r="AW172" s="14" t="s">
        <v>37</v>
      </c>
      <c r="AX172" s="14" t="s">
        <v>75</v>
      </c>
      <c r="AY172" s="241" t="s">
        <v>125</v>
      </c>
    </row>
    <row r="173" spans="2:51" s="13" customFormat="1">
      <c r="B173" s="221"/>
      <c r="C173" s="222"/>
      <c r="D173" s="217" t="s">
        <v>175</v>
      </c>
      <c r="E173" s="223" t="s">
        <v>19</v>
      </c>
      <c r="F173" s="224" t="s">
        <v>240</v>
      </c>
      <c r="G173" s="222"/>
      <c r="H173" s="223" t="s">
        <v>19</v>
      </c>
      <c r="I173" s="225"/>
      <c r="J173" s="222"/>
      <c r="K173" s="222"/>
      <c r="L173" s="226"/>
      <c r="M173" s="227"/>
      <c r="N173" s="228"/>
      <c r="O173" s="228"/>
      <c r="P173" s="228"/>
      <c r="Q173" s="228"/>
      <c r="R173" s="228"/>
      <c r="S173" s="228"/>
      <c r="T173" s="229"/>
      <c r="AT173" s="230" t="s">
        <v>175</v>
      </c>
      <c r="AU173" s="230" t="s">
        <v>85</v>
      </c>
      <c r="AV173" s="13" t="s">
        <v>83</v>
      </c>
      <c r="AW173" s="13" t="s">
        <v>37</v>
      </c>
      <c r="AX173" s="13" t="s">
        <v>75</v>
      </c>
      <c r="AY173" s="230" t="s">
        <v>125</v>
      </c>
    </row>
    <row r="174" spans="2:51" s="16" customFormat="1">
      <c r="B174" s="253"/>
      <c r="C174" s="254"/>
      <c r="D174" s="217" t="s">
        <v>175</v>
      </c>
      <c r="E174" s="255" t="s">
        <v>19</v>
      </c>
      <c r="F174" s="256" t="s">
        <v>241</v>
      </c>
      <c r="G174" s="254"/>
      <c r="H174" s="257">
        <v>-72.64500000000001</v>
      </c>
      <c r="I174" s="258"/>
      <c r="J174" s="254"/>
      <c r="K174" s="254"/>
      <c r="L174" s="259"/>
      <c r="M174" s="260"/>
      <c r="N174" s="261"/>
      <c r="O174" s="261"/>
      <c r="P174" s="261"/>
      <c r="Q174" s="261"/>
      <c r="R174" s="261"/>
      <c r="S174" s="261"/>
      <c r="T174" s="262"/>
      <c r="AT174" s="263" t="s">
        <v>175</v>
      </c>
      <c r="AU174" s="263" t="s">
        <v>85</v>
      </c>
      <c r="AV174" s="16" t="s">
        <v>138</v>
      </c>
      <c r="AW174" s="16" t="s">
        <v>37</v>
      </c>
      <c r="AX174" s="16" t="s">
        <v>75</v>
      </c>
      <c r="AY174" s="263" t="s">
        <v>125</v>
      </c>
    </row>
    <row r="175" spans="2:51" s="13" customFormat="1">
      <c r="B175" s="221"/>
      <c r="C175" s="222"/>
      <c r="D175" s="217" t="s">
        <v>175</v>
      </c>
      <c r="E175" s="223" t="s">
        <v>19</v>
      </c>
      <c r="F175" s="224" t="s">
        <v>242</v>
      </c>
      <c r="G175" s="222"/>
      <c r="H175" s="223" t="s">
        <v>19</v>
      </c>
      <c r="I175" s="225"/>
      <c r="J175" s="222"/>
      <c r="K175" s="222"/>
      <c r="L175" s="226"/>
      <c r="M175" s="227"/>
      <c r="N175" s="228"/>
      <c r="O175" s="228"/>
      <c r="P175" s="228"/>
      <c r="Q175" s="228"/>
      <c r="R175" s="228"/>
      <c r="S175" s="228"/>
      <c r="T175" s="229"/>
      <c r="AT175" s="230" t="s">
        <v>175</v>
      </c>
      <c r="AU175" s="230" t="s">
        <v>85</v>
      </c>
      <c r="AV175" s="13" t="s">
        <v>83</v>
      </c>
      <c r="AW175" s="13" t="s">
        <v>37</v>
      </c>
      <c r="AX175" s="13" t="s">
        <v>75</v>
      </c>
      <c r="AY175" s="230" t="s">
        <v>125</v>
      </c>
    </row>
    <row r="176" spans="2:51" s="15" customFormat="1">
      <c r="B176" s="242"/>
      <c r="C176" s="243"/>
      <c r="D176" s="217" t="s">
        <v>175</v>
      </c>
      <c r="E176" s="244" t="s">
        <v>19</v>
      </c>
      <c r="F176" s="245" t="s">
        <v>181</v>
      </c>
      <c r="G176" s="243"/>
      <c r="H176" s="246">
        <v>32.871000000000002</v>
      </c>
      <c r="I176" s="247"/>
      <c r="J176" s="243"/>
      <c r="K176" s="243"/>
      <c r="L176" s="248"/>
      <c r="M176" s="249"/>
      <c r="N176" s="250"/>
      <c r="O176" s="250"/>
      <c r="P176" s="250"/>
      <c r="Q176" s="250"/>
      <c r="R176" s="250"/>
      <c r="S176" s="250"/>
      <c r="T176" s="251"/>
      <c r="AT176" s="252" t="s">
        <v>175</v>
      </c>
      <c r="AU176" s="252" t="s">
        <v>85</v>
      </c>
      <c r="AV176" s="15" t="s">
        <v>133</v>
      </c>
      <c r="AW176" s="15" t="s">
        <v>37</v>
      </c>
      <c r="AX176" s="15" t="s">
        <v>83</v>
      </c>
      <c r="AY176" s="252" t="s">
        <v>125</v>
      </c>
    </row>
    <row r="177" spans="1:65" s="2" customFormat="1" ht="16.5" customHeight="1">
      <c r="A177" s="36"/>
      <c r="B177" s="37"/>
      <c r="C177" s="202" t="s">
        <v>243</v>
      </c>
      <c r="D177" s="202" t="s">
        <v>134</v>
      </c>
      <c r="E177" s="203" t="s">
        <v>244</v>
      </c>
      <c r="F177" s="204" t="s">
        <v>245</v>
      </c>
      <c r="G177" s="205" t="s">
        <v>221</v>
      </c>
      <c r="H177" s="206">
        <v>63.851999999999997</v>
      </c>
      <c r="I177" s="207"/>
      <c r="J177" s="208">
        <f>ROUND(I177*H177,2)</f>
        <v>0</v>
      </c>
      <c r="K177" s="204" t="s">
        <v>172</v>
      </c>
      <c r="L177" s="209"/>
      <c r="M177" s="210" t="s">
        <v>19</v>
      </c>
      <c r="N177" s="211" t="s">
        <v>46</v>
      </c>
      <c r="O177" s="66"/>
      <c r="P177" s="198">
        <f>O177*H177</f>
        <v>0</v>
      </c>
      <c r="Q177" s="198">
        <v>0</v>
      </c>
      <c r="R177" s="198">
        <f>Q177*H177</f>
        <v>0</v>
      </c>
      <c r="S177" s="198">
        <v>0</v>
      </c>
      <c r="T177" s="199">
        <f>S177*H177</f>
        <v>0</v>
      </c>
      <c r="U177" s="36"/>
      <c r="V177" s="36"/>
      <c r="W177" s="36"/>
      <c r="X177" s="36"/>
      <c r="Y177" s="36"/>
      <c r="Z177" s="36"/>
      <c r="AA177" s="36"/>
      <c r="AB177" s="36"/>
      <c r="AC177" s="36"/>
      <c r="AD177" s="36"/>
      <c r="AE177" s="36"/>
      <c r="AR177" s="200" t="s">
        <v>137</v>
      </c>
      <c r="AT177" s="200" t="s">
        <v>134</v>
      </c>
      <c r="AU177" s="200" t="s">
        <v>85</v>
      </c>
      <c r="AY177" s="19" t="s">
        <v>125</v>
      </c>
      <c r="BE177" s="201">
        <f>IF(N177="základní",J177,0)</f>
        <v>0</v>
      </c>
      <c r="BF177" s="201">
        <f>IF(N177="snížená",J177,0)</f>
        <v>0</v>
      </c>
      <c r="BG177" s="201">
        <f>IF(N177="zákl. přenesená",J177,0)</f>
        <v>0</v>
      </c>
      <c r="BH177" s="201">
        <f>IF(N177="sníž. přenesená",J177,0)</f>
        <v>0</v>
      </c>
      <c r="BI177" s="201">
        <f>IF(N177="nulová",J177,0)</f>
        <v>0</v>
      </c>
      <c r="BJ177" s="19" t="s">
        <v>83</v>
      </c>
      <c r="BK177" s="201">
        <f>ROUND(I177*H177,2)</f>
        <v>0</v>
      </c>
      <c r="BL177" s="19" t="s">
        <v>133</v>
      </c>
      <c r="BM177" s="200" t="s">
        <v>246</v>
      </c>
    </row>
    <row r="178" spans="1:65" s="13" customFormat="1">
      <c r="B178" s="221"/>
      <c r="C178" s="222"/>
      <c r="D178" s="217" t="s">
        <v>175</v>
      </c>
      <c r="E178" s="223" t="s">
        <v>19</v>
      </c>
      <c r="F178" s="224" t="s">
        <v>247</v>
      </c>
      <c r="G178" s="222"/>
      <c r="H178" s="223" t="s">
        <v>19</v>
      </c>
      <c r="I178" s="225"/>
      <c r="J178" s="222"/>
      <c r="K178" s="222"/>
      <c r="L178" s="226"/>
      <c r="M178" s="227"/>
      <c r="N178" s="228"/>
      <c r="O178" s="228"/>
      <c r="P178" s="228"/>
      <c r="Q178" s="228"/>
      <c r="R178" s="228"/>
      <c r="S178" s="228"/>
      <c r="T178" s="229"/>
      <c r="AT178" s="230" t="s">
        <v>175</v>
      </c>
      <c r="AU178" s="230" t="s">
        <v>85</v>
      </c>
      <c r="AV178" s="13" t="s">
        <v>83</v>
      </c>
      <c r="AW178" s="13" t="s">
        <v>37</v>
      </c>
      <c r="AX178" s="13" t="s">
        <v>75</v>
      </c>
      <c r="AY178" s="230" t="s">
        <v>125</v>
      </c>
    </row>
    <row r="179" spans="1:65" s="14" customFormat="1">
      <c r="B179" s="231"/>
      <c r="C179" s="232"/>
      <c r="D179" s="217" t="s">
        <v>175</v>
      </c>
      <c r="E179" s="233" t="s">
        <v>19</v>
      </c>
      <c r="F179" s="234" t="s">
        <v>248</v>
      </c>
      <c r="G179" s="232"/>
      <c r="H179" s="235">
        <v>63.851999999999997</v>
      </c>
      <c r="I179" s="236"/>
      <c r="J179" s="232"/>
      <c r="K179" s="232"/>
      <c r="L179" s="237"/>
      <c r="M179" s="238"/>
      <c r="N179" s="239"/>
      <c r="O179" s="239"/>
      <c r="P179" s="239"/>
      <c r="Q179" s="239"/>
      <c r="R179" s="239"/>
      <c r="S179" s="239"/>
      <c r="T179" s="240"/>
      <c r="AT179" s="241" t="s">
        <v>175</v>
      </c>
      <c r="AU179" s="241" t="s">
        <v>85</v>
      </c>
      <c r="AV179" s="14" t="s">
        <v>85</v>
      </c>
      <c r="AW179" s="14" t="s">
        <v>37</v>
      </c>
      <c r="AX179" s="14" t="s">
        <v>75</v>
      </c>
      <c r="AY179" s="241" t="s">
        <v>125</v>
      </c>
    </row>
    <row r="180" spans="1:65" s="15" customFormat="1">
      <c r="B180" s="242"/>
      <c r="C180" s="243"/>
      <c r="D180" s="217" t="s">
        <v>175</v>
      </c>
      <c r="E180" s="244" t="s">
        <v>19</v>
      </c>
      <c r="F180" s="245" t="s">
        <v>181</v>
      </c>
      <c r="G180" s="243"/>
      <c r="H180" s="246">
        <v>63.851999999999997</v>
      </c>
      <c r="I180" s="247"/>
      <c r="J180" s="243"/>
      <c r="K180" s="243"/>
      <c r="L180" s="248"/>
      <c r="M180" s="249"/>
      <c r="N180" s="250"/>
      <c r="O180" s="250"/>
      <c r="P180" s="250"/>
      <c r="Q180" s="250"/>
      <c r="R180" s="250"/>
      <c r="S180" s="250"/>
      <c r="T180" s="251"/>
      <c r="AT180" s="252" t="s">
        <v>175</v>
      </c>
      <c r="AU180" s="252" t="s">
        <v>85</v>
      </c>
      <c r="AV180" s="15" t="s">
        <v>133</v>
      </c>
      <c r="AW180" s="15" t="s">
        <v>37</v>
      </c>
      <c r="AX180" s="15" t="s">
        <v>83</v>
      </c>
      <c r="AY180" s="252" t="s">
        <v>125</v>
      </c>
    </row>
    <row r="181" spans="1:65" s="2" customFormat="1" ht="16.5" customHeight="1">
      <c r="A181" s="36"/>
      <c r="B181" s="37"/>
      <c r="C181" s="189" t="s">
        <v>151</v>
      </c>
      <c r="D181" s="189" t="s">
        <v>128</v>
      </c>
      <c r="E181" s="190" t="s">
        <v>249</v>
      </c>
      <c r="F181" s="191" t="s">
        <v>250</v>
      </c>
      <c r="G181" s="192" t="s">
        <v>251</v>
      </c>
      <c r="H181" s="193">
        <v>204.22499999999999</v>
      </c>
      <c r="I181" s="194"/>
      <c r="J181" s="195">
        <f>ROUND(I181*H181,2)</f>
        <v>0</v>
      </c>
      <c r="K181" s="191" t="s">
        <v>172</v>
      </c>
      <c r="L181" s="41"/>
      <c r="M181" s="196" t="s">
        <v>19</v>
      </c>
      <c r="N181" s="197" t="s">
        <v>46</v>
      </c>
      <c r="O181" s="66"/>
      <c r="P181" s="198">
        <f>O181*H181</f>
        <v>0</v>
      </c>
      <c r="Q181" s="198">
        <v>0</v>
      </c>
      <c r="R181" s="198">
        <f>Q181*H181</f>
        <v>0</v>
      </c>
      <c r="S181" s="198">
        <v>0</v>
      </c>
      <c r="T181" s="199">
        <f>S181*H181</f>
        <v>0</v>
      </c>
      <c r="U181" s="36"/>
      <c r="V181" s="36"/>
      <c r="W181" s="36"/>
      <c r="X181" s="36"/>
      <c r="Y181" s="36"/>
      <c r="Z181" s="36"/>
      <c r="AA181" s="36"/>
      <c r="AB181" s="36"/>
      <c r="AC181" s="36"/>
      <c r="AD181" s="36"/>
      <c r="AE181" s="36"/>
      <c r="AR181" s="200" t="s">
        <v>133</v>
      </c>
      <c r="AT181" s="200" t="s">
        <v>128</v>
      </c>
      <c r="AU181" s="200" t="s">
        <v>85</v>
      </c>
      <c r="AY181" s="19" t="s">
        <v>125</v>
      </c>
      <c r="BE181" s="201">
        <f>IF(N181="základní",J181,0)</f>
        <v>0</v>
      </c>
      <c r="BF181" s="201">
        <f>IF(N181="snížená",J181,0)</f>
        <v>0</v>
      </c>
      <c r="BG181" s="201">
        <f>IF(N181="zákl. přenesená",J181,0)</f>
        <v>0</v>
      </c>
      <c r="BH181" s="201">
        <f>IF(N181="sníž. přenesená",J181,0)</f>
        <v>0</v>
      </c>
      <c r="BI181" s="201">
        <f>IF(N181="nulová",J181,0)</f>
        <v>0</v>
      </c>
      <c r="BJ181" s="19" t="s">
        <v>83</v>
      </c>
      <c r="BK181" s="201">
        <f>ROUND(I181*H181,2)</f>
        <v>0</v>
      </c>
      <c r="BL181" s="19" t="s">
        <v>133</v>
      </c>
      <c r="BM181" s="200" t="s">
        <v>252</v>
      </c>
    </row>
    <row r="182" spans="1:65" s="2" customFormat="1" ht="96">
      <c r="A182" s="36"/>
      <c r="B182" s="37"/>
      <c r="C182" s="38"/>
      <c r="D182" s="217" t="s">
        <v>173</v>
      </c>
      <c r="E182" s="38"/>
      <c r="F182" s="218" t="s">
        <v>253</v>
      </c>
      <c r="G182" s="38"/>
      <c r="H182" s="38"/>
      <c r="I182" s="110"/>
      <c r="J182" s="38"/>
      <c r="K182" s="38"/>
      <c r="L182" s="41"/>
      <c r="M182" s="219"/>
      <c r="N182" s="220"/>
      <c r="O182" s="66"/>
      <c r="P182" s="66"/>
      <c r="Q182" s="66"/>
      <c r="R182" s="66"/>
      <c r="S182" s="66"/>
      <c r="T182" s="67"/>
      <c r="U182" s="36"/>
      <c r="V182" s="36"/>
      <c r="W182" s="36"/>
      <c r="X182" s="36"/>
      <c r="Y182" s="36"/>
      <c r="Z182" s="36"/>
      <c r="AA182" s="36"/>
      <c r="AB182" s="36"/>
      <c r="AC182" s="36"/>
      <c r="AD182" s="36"/>
      <c r="AE182" s="36"/>
      <c r="AT182" s="19" t="s">
        <v>173</v>
      </c>
      <c r="AU182" s="19" t="s">
        <v>85</v>
      </c>
    </row>
    <row r="183" spans="1:65" s="14" customFormat="1">
      <c r="B183" s="231"/>
      <c r="C183" s="232"/>
      <c r="D183" s="217" t="s">
        <v>175</v>
      </c>
      <c r="E183" s="233" t="s">
        <v>19</v>
      </c>
      <c r="F183" s="234" t="s">
        <v>254</v>
      </c>
      <c r="G183" s="232"/>
      <c r="H183" s="235">
        <v>67.055000000000007</v>
      </c>
      <c r="I183" s="236"/>
      <c r="J183" s="232"/>
      <c r="K183" s="232"/>
      <c r="L183" s="237"/>
      <c r="M183" s="238"/>
      <c r="N183" s="239"/>
      <c r="O183" s="239"/>
      <c r="P183" s="239"/>
      <c r="Q183" s="239"/>
      <c r="R183" s="239"/>
      <c r="S183" s="239"/>
      <c r="T183" s="240"/>
      <c r="AT183" s="241" t="s">
        <v>175</v>
      </c>
      <c r="AU183" s="241" t="s">
        <v>85</v>
      </c>
      <c r="AV183" s="14" t="s">
        <v>85</v>
      </c>
      <c r="AW183" s="14" t="s">
        <v>37</v>
      </c>
      <c r="AX183" s="14" t="s">
        <v>75</v>
      </c>
      <c r="AY183" s="241" t="s">
        <v>125</v>
      </c>
    </row>
    <row r="184" spans="1:65" s="14" customFormat="1">
      <c r="B184" s="231"/>
      <c r="C184" s="232"/>
      <c r="D184" s="217" t="s">
        <v>175</v>
      </c>
      <c r="E184" s="233" t="s">
        <v>19</v>
      </c>
      <c r="F184" s="234" t="s">
        <v>255</v>
      </c>
      <c r="G184" s="232"/>
      <c r="H184" s="235">
        <v>54.63</v>
      </c>
      <c r="I184" s="236"/>
      <c r="J184" s="232"/>
      <c r="K184" s="232"/>
      <c r="L184" s="237"/>
      <c r="M184" s="238"/>
      <c r="N184" s="239"/>
      <c r="O184" s="239"/>
      <c r="P184" s="239"/>
      <c r="Q184" s="239"/>
      <c r="R184" s="239"/>
      <c r="S184" s="239"/>
      <c r="T184" s="240"/>
      <c r="AT184" s="241" t="s">
        <v>175</v>
      </c>
      <c r="AU184" s="241" t="s">
        <v>85</v>
      </c>
      <c r="AV184" s="14" t="s">
        <v>85</v>
      </c>
      <c r="AW184" s="14" t="s">
        <v>37</v>
      </c>
      <c r="AX184" s="14" t="s">
        <v>75</v>
      </c>
      <c r="AY184" s="241" t="s">
        <v>125</v>
      </c>
    </row>
    <row r="185" spans="1:65" s="14" customFormat="1">
      <c r="B185" s="231"/>
      <c r="C185" s="232"/>
      <c r="D185" s="217" t="s">
        <v>175</v>
      </c>
      <c r="E185" s="233" t="s">
        <v>19</v>
      </c>
      <c r="F185" s="234" t="s">
        <v>256</v>
      </c>
      <c r="G185" s="232"/>
      <c r="H185" s="235">
        <v>82.54</v>
      </c>
      <c r="I185" s="236"/>
      <c r="J185" s="232"/>
      <c r="K185" s="232"/>
      <c r="L185" s="237"/>
      <c r="M185" s="238"/>
      <c r="N185" s="239"/>
      <c r="O185" s="239"/>
      <c r="P185" s="239"/>
      <c r="Q185" s="239"/>
      <c r="R185" s="239"/>
      <c r="S185" s="239"/>
      <c r="T185" s="240"/>
      <c r="AT185" s="241" t="s">
        <v>175</v>
      </c>
      <c r="AU185" s="241" t="s">
        <v>85</v>
      </c>
      <c r="AV185" s="14" t="s">
        <v>85</v>
      </c>
      <c r="AW185" s="14" t="s">
        <v>37</v>
      </c>
      <c r="AX185" s="14" t="s">
        <v>75</v>
      </c>
      <c r="AY185" s="241" t="s">
        <v>125</v>
      </c>
    </row>
    <row r="186" spans="1:65" s="13" customFormat="1">
      <c r="B186" s="221"/>
      <c r="C186" s="222"/>
      <c r="D186" s="217" t="s">
        <v>175</v>
      </c>
      <c r="E186" s="223" t="s">
        <v>19</v>
      </c>
      <c r="F186" s="224" t="s">
        <v>217</v>
      </c>
      <c r="G186" s="222"/>
      <c r="H186" s="223" t="s">
        <v>19</v>
      </c>
      <c r="I186" s="225"/>
      <c r="J186" s="222"/>
      <c r="K186" s="222"/>
      <c r="L186" s="226"/>
      <c r="M186" s="227"/>
      <c r="N186" s="228"/>
      <c r="O186" s="228"/>
      <c r="P186" s="228"/>
      <c r="Q186" s="228"/>
      <c r="R186" s="228"/>
      <c r="S186" s="228"/>
      <c r="T186" s="229"/>
      <c r="AT186" s="230" t="s">
        <v>175</v>
      </c>
      <c r="AU186" s="230" t="s">
        <v>85</v>
      </c>
      <c r="AV186" s="13" t="s">
        <v>83</v>
      </c>
      <c r="AW186" s="13" t="s">
        <v>37</v>
      </c>
      <c r="AX186" s="13" t="s">
        <v>75</v>
      </c>
      <c r="AY186" s="230" t="s">
        <v>125</v>
      </c>
    </row>
    <row r="187" spans="1:65" s="15" customFormat="1">
      <c r="B187" s="242"/>
      <c r="C187" s="243"/>
      <c r="D187" s="217" t="s">
        <v>175</v>
      </c>
      <c r="E187" s="244" t="s">
        <v>19</v>
      </c>
      <c r="F187" s="245" t="s">
        <v>181</v>
      </c>
      <c r="G187" s="243"/>
      <c r="H187" s="246">
        <v>204.22500000000002</v>
      </c>
      <c r="I187" s="247"/>
      <c r="J187" s="243"/>
      <c r="K187" s="243"/>
      <c r="L187" s="248"/>
      <c r="M187" s="249"/>
      <c r="N187" s="250"/>
      <c r="O187" s="250"/>
      <c r="P187" s="250"/>
      <c r="Q187" s="250"/>
      <c r="R187" s="250"/>
      <c r="S187" s="250"/>
      <c r="T187" s="251"/>
      <c r="AT187" s="252" t="s">
        <v>175</v>
      </c>
      <c r="AU187" s="252" t="s">
        <v>85</v>
      </c>
      <c r="AV187" s="15" t="s">
        <v>133</v>
      </c>
      <c r="AW187" s="15" t="s">
        <v>37</v>
      </c>
      <c r="AX187" s="15" t="s">
        <v>83</v>
      </c>
      <c r="AY187" s="252" t="s">
        <v>125</v>
      </c>
    </row>
    <row r="188" spans="1:65" s="2" customFormat="1" ht="16.5" customHeight="1">
      <c r="A188" s="36"/>
      <c r="B188" s="37"/>
      <c r="C188" s="189" t="s">
        <v>257</v>
      </c>
      <c r="D188" s="189" t="s">
        <v>128</v>
      </c>
      <c r="E188" s="190" t="s">
        <v>258</v>
      </c>
      <c r="F188" s="191" t="s">
        <v>259</v>
      </c>
      <c r="G188" s="192" t="s">
        <v>131</v>
      </c>
      <c r="H188" s="193">
        <v>2</v>
      </c>
      <c r="I188" s="194"/>
      <c r="J188" s="195">
        <f>ROUND(I188*H188,2)</f>
        <v>0</v>
      </c>
      <c r="K188" s="191" t="s">
        <v>132</v>
      </c>
      <c r="L188" s="41"/>
      <c r="M188" s="196" t="s">
        <v>19</v>
      </c>
      <c r="N188" s="197" t="s">
        <v>46</v>
      </c>
      <c r="O188" s="66"/>
      <c r="P188" s="198">
        <f>O188*H188</f>
        <v>0</v>
      </c>
      <c r="Q188" s="198">
        <v>0</v>
      </c>
      <c r="R188" s="198">
        <f>Q188*H188</f>
        <v>0</v>
      </c>
      <c r="S188" s="198">
        <v>0</v>
      </c>
      <c r="T188" s="199">
        <f>S188*H188</f>
        <v>0</v>
      </c>
      <c r="U188" s="36"/>
      <c r="V188" s="36"/>
      <c r="W188" s="36"/>
      <c r="X188" s="36"/>
      <c r="Y188" s="36"/>
      <c r="Z188" s="36"/>
      <c r="AA188" s="36"/>
      <c r="AB188" s="36"/>
      <c r="AC188" s="36"/>
      <c r="AD188" s="36"/>
      <c r="AE188" s="36"/>
      <c r="AR188" s="200" t="s">
        <v>133</v>
      </c>
      <c r="AT188" s="200" t="s">
        <v>128</v>
      </c>
      <c r="AU188" s="200" t="s">
        <v>85</v>
      </c>
      <c r="AY188" s="19" t="s">
        <v>125</v>
      </c>
      <c r="BE188" s="201">
        <f>IF(N188="základní",J188,0)</f>
        <v>0</v>
      </c>
      <c r="BF188" s="201">
        <f>IF(N188="snížená",J188,0)</f>
        <v>0</v>
      </c>
      <c r="BG188" s="201">
        <f>IF(N188="zákl. přenesená",J188,0)</f>
        <v>0</v>
      </c>
      <c r="BH188" s="201">
        <f>IF(N188="sníž. přenesená",J188,0)</f>
        <v>0</v>
      </c>
      <c r="BI188" s="201">
        <f>IF(N188="nulová",J188,0)</f>
        <v>0</v>
      </c>
      <c r="BJ188" s="19" t="s">
        <v>83</v>
      </c>
      <c r="BK188" s="201">
        <f>ROUND(I188*H188,2)</f>
        <v>0</v>
      </c>
      <c r="BL188" s="19" t="s">
        <v>133</v>
      </c>
      <c r="BM188" s="200" t="s">
        <v>260</v>
      </c>
    </row>
    <row r="189" spans="1:65" s="14" customFormat="1">
      <c r="B189" s="231"/>
      <c r="C189" s="232"/>
      <c r="D189" s="217" t="s">
        <v>175</v>
      </c>
      <c r="E189" s="233" t="s">
        <v>19</v>
      </c>
      <c r="F189" s="234" t="s">
        <v>261</v>
      </c>
      <c r="G189" s="232"/>
      <c r="H189" s="235">
        <v>1</v>
      </c>
      <c r="I189" s="236"/>
      <c r="J189" s="232"/>
      <c r="K189" s="232"/>
      <c r="L189" s="237"/>
      <c r="M189" s="238"/>
      <c r="N189" s="239"/>
      <c r="O189" s="239"/>
      <c r="P189" s="239"/>
      <c r="Q189" s="239"/>
      <c r="R189" s="239"/>
      <c r="S189" s="239"/>
      <c r="T189" s="240"/>
      <c r="AT189" s="241" t="s">
        <v>175</v>
      </c>
      <c r="AU189" s="241" t="s">
        <v>85</v>
      </c>
      <c r="AV189" s="14" t="s">
        <v>85</v>
      </c>
      <c r="AW189" s="14" t="s">
        <v>37</v>
      </c>
      <c r="AX189" s="14" t="s">
        <v>75</v>
      </c>
      <c r="AY189" s="241" t="s">
        <v>125</v>
      </c>
    </row>
    <row r="190" spans="1:65" s="14" customFormat="1">
      <c r="B190" s="231"/>
      <c r="C190" s="232"/>
      <c r="D190" s="217" t="s">
        <v>175</v>
      </c>
      <c r="E190" s="233" t="s">
        <v>19</v>
      </c>
      <c r="F190" s="234" t="s">
        <v>262</v>
      </c>
      <c r="G190" s="232"/>
      <c r="H190" s="235">
        <v>1</v>
      </c>
      <c r="I190" s="236"/>
      <c r="J190" s="232"/>
      <c r="K190" s="232"/>
      <c r="L190" s="237"/>
      <c r="M190" s="238"/>
      <c r="N190" s="239"/>
      <c r="O190" s="239"/>
      <c r="P190" s="239"/>
      <c r="Q190" s="239"/>
      <c r="R190" s="239"/>
      <c r="S190" s="239"/>
      <c r="T190" s="240"/>
      <c r="AT190" s="241" t="s">
        <v>175</v>
      </c>
      <c r="AU190" s="241" t="s">
        <v>85</v>
      </c>
      <c r="AV190" s="14" t="s">
        <v>85</v>
      </c>
      <c r="AW190" s="14" t="s">
        <v>37</v>
      </c>
      <c r="AX190" s="14" t="s">
        <v>75</v>
      </c>
      <c r="AY190" s="241" t="s">
        <v>125</v>
      </c>
    </row>
    <row r="191" spans="1:65" s="13" customFormat="1">
      <c r="B191" s="221"/>
      <c r="C191" s="222"/>
      <c r="D191" s="217" t="s">
        <v>175</v>
      </c>
      <c r="E191" s="223" t="s">
        <v>19</v>
      </c>
      <c r="F191" s="224" t="s">
        <v>263</v>
      </c>
      <c r="G191" s="222"/>
      <c r="H191" s="223" t="s">
        <v>19</v>
      </c>
      <c r="I191" s="225"/>
      <c r="J191" s="222"/>
      <c r="K191" s="222"/>
      <c r="L191" s="226"/>
      <c r="M191" s="227"/>
      <c r="N191" s="228"/>
      <c r="O191" s="228"/>
      <c r="P191" s="228"/>
      <c r="Q191" s="228"/>
      <c r="R191" s="228"/>
      <c r="S191" s="228"/>
      <c r="T191" s="229"/>
      <c r="AT191" s="230" t="s">
        <v>175</v>
      </c>
      <c r="AU191" s="230" t="s">
        <v>85</v>
      </c>
      <c r="AV191" s="13" t="s">
        <v>83</v>
      </c>
      <c r="AW191" s="13" t="s">
        <v>37</v>
      </c>
      <c r="AX191" s="13" t="s">
        <v>75</v>
      </c>
      <c r="AY191" s="230" t="s">
        <v>125</v>
      </c>
    </row>
    <row r="192" spans="1:65" s="15" customFormat="1">
      <c r="B192" s="242"/>
      <c r="C192" s="243"/>
      <c r="D192" s="217" t="s">
        <v>175</v>
      </c>
      <c r="E192" s="244" t="s">
        <v>19</v>
      </c>
      <c r="F192" s="245" t="s">
        <v>181</v>
      </c>
      <c r="G192" s="243"/>
      <c r="H192" s="246">
        <v>2</v>
      </c>
      <c r="I192" s="247"/>
      <c r="J192" s="243"/>
      <c r="K192" s="243"/>
      <c r="L192" s="248"/>
      <c r="M192" s="249"/>
      <c r="N192" s="250"/>
      <c r="O192" s="250"/>
      <c r="P192" s="250"/>
      <c r="Q192" s="250"/>
      <c r="R192" s="250"/>
      <c r="S192" s="250"/>
      <c r="T192" s="251"/>
      <c r="AT192" s="252" t="s">
        <v>175</v>
      </c>
      <c r="AU192" s="252" t="s">
        <v>85</v>
      </c>
      <c r="AV192" s="15" t="s">
        <v>133</v>
      </c>
      <c r="AW192" s="15" t="s">
        <v>37</v>
      </c>
      <c r="AX192" s="15" t="s">
        <v>83</v>
      </c>
      <c r="AY192" s="252" t="s">
        <v>125</v>
      </c>
    </row>
    <row r="193" spans="1:65" s="12" customFormat="1" ht="22.8" customHeight="1">
      <c r="B193" s="173"/>
      <c r="C193" s="174"/>
      <c r="D193" s="175" t="s">
        <v>74</v>
      </c>
      <c r="E193" s="187" t="s">
        <v>243</v>
      </c>
      <c r="F193" s="187" t="s">
        <v>264</v>
      </c>
      <c r="G193" s="174"/>
      <c r="H193" s="174"/>
      <c r="I193" s="177"/>
      <c r="J193" s="188">
        <f>BK193</f>
        <v>0</v>
      </c>
      <c r="K193" s="174"/>
      <c r="L193" s="179"/>
      <c r="M193" s="180"/>
      <c r="N193" s="181"/>
      <c r="O193" s="181"/>
      <c r="P193" s="182">
        <f>SUM(P194:P243)</f>
        <v>0</v>
      </c>
      <c r="Q193" s="181"/>
      <c r="R193" s="182">
        <f>SUM(R194:R243)</f>
        <v>0</v>
      </c>
      <c r="S193" s="181"/>
      <c r="T193" s="183">
        <f>SUM(T194:T243)</f>
        <v>0</v>
      </c>
      <c r="AR193" s="184" t="s">
        <v>83</v>
      </c>
      <c r="AT193" s="185" t="s">
        <v>74</v>
      </c>
      <c r="AU193" s="185" t="s">
        <v>83</v>
      </c>
      <c r="AY193" s="184" t="s">
        <v>125</v>
      </c>
      <c r="BK193" s="186">
        <f>SUM(BK194:BK243)</f>
        <v>0</v>
      </c>
    </row>
    <row r="194" spans="1:65" s="2" customFormat="1" ht="16.5" customHeight="1">
      <c r="A194" s="36"/>
      <c r="B194" s="37"/>
      <c r="C194" s="189" t="s">
        <v>206</v>
      </c>
      <c r="D194" s="189" t="s">
        <v>128</v>
      </c>
      <c r="E194" s="190" t="s">
        <v>265</v>
      </c>
      <c r="F194" s="191" t="s">
        <v>266</v>
      </c>
      <c r="G194" s="192" t="s">
        <v>131</v>
      </c>
      <c r="H194" s="193">
        <v>4</v>
      </c>
      <c r="I194" s="194"/>
      <c r="J194" s="195">
        <f>ROUND(I194*H194,2)</f>
        <v>0</v>
      </c>
      <c r="K194" s="191" t="s">
        <v>172</v>
      </c>
      <c r="L194" s="41"/>
      <c r="M194" s="196" t="s">
        <v>19</v>
      </c>
      <c r="N194" s="197" t="s">
        <v>46</v>
      </c>
      <c r="O194" s="66"/>
      <c r="P194" s="198">
        <f>O194*H194</f>
        <v>0</v>
      </c>
      <c r="Q194" s="198">
        <v>0</v>
      </c>
      <c r="R194" s="198">
        <f>Q194*H194</f>
        <v>0</v>
      </c>
      <c r="S194" s="198">
        <v>0</v>
      </c>
      <c r="T194" s="199">
        <f>S194*H194</f>
        <v>0</v>
      </c>
      <c r="U194" s="36"/>
      <c r="V194" s="36"/>
      <c r="W194" s="36"/>
      <c r="X194" s="36"/>
      <c r="Y194" s="36"/>
      <c r="Z194" s="36"/>
      <c r="AA194" s="36"/>
      <c r="AB194" s="36"/>
      <c r="AC194" s="36"/>
      <c r="AD194" s="36"/>
      <c r="AE194" s="36"/>
      <c r="AR194" s="200" t="s">
        <v>133</v>
      </c>
      <c r="AT194" s="200" t="s">
        <v>128</v>
      </c>
      <c r="AU194" s="200" t="s">
        <v>85</v>
      </c>
      <c r="AY194" s="19" t="s">
        <v>125</v>
      </c>
      <c r="BE194" s="201">
        <f>IF(N194="základní",J194,0)</f>
        <v>0</v>
      </c>
      <c r="BF194" s="201">
        <f>IF(N194="snížená",J194,0)</f>
        <v>0</v>
      </c>
      <c r="BG194" s="201">
        <f>IF(N194="zákl. přenesená",J194,0)</f>
        <v>0</v>
      </c>
      <c r="BH194" s="201">
        <f>IF(N194="sníž. přenesená",J194,0)</f>
        <v>0</v>
      </c>
      <c r="BI194" s="201">
        <f>IF(N194="nulová",J194,0)</f>
        <v>0</v>
      </c>
      <c r="BJ194" s="19" t="s">
        <v>83</v>
      </c>
      <c r="BK194" s="201">
        <f>ROUND(I194*H194,2)</f>
        <v>0</v>
      </c>
      <c r="BL194" s="19" t="s">
        <v>133</v>
      </c>
      <c r="BM194" s="200" t="s">
        <v>267</v>
      </c>
    </row>
    <row r="195" spans="1:65" s="2" customFormat="1" ht="86.4">
      <c r="A195" s="36"/>
      <c r="B195" s="37"/>
      <c r="C195" s="38"/>
      <c r="D195" s="217" t="s">
        <v>173</v>
      </c>
      <c r="E195" s="38"/>
      <c r="F195" s="218" t="s">
        <v>268</v>
      </c>
      <c r="G195" s="38"/>
      <c r="H195" s="38"/>
      <c r="I195" s="110"/>
      <c r="J195" s="38"/>
      <c r="K195" s="38"/>
      <c r="L195" s="41"/>
      <c r="M195" s="219"/>
      <c r="N195" s="220"/>
      <c r="O195" s="66"/>
      <c r="P195" s="66"/>
      <c r="Q195" s="66"/>
      <c r="R195" s="66"/>
      <c r="S195" s="66"/>
      <c r="T195" s="67"/>
      <c r="U195" s="36"/>
      <c r="V195" s="36"/>
      <c r="W195" s="36"/>
      <c r="X195" s="36"/>
      <c r="Y195" s="36"/>
      <c r="Z195" s="36"/>
      <c r="AA195" s="36"/>
      <c r="AB195" s="36"/>
      <c r="AC195" s="36"/>
      <c r="AD195" s="36"/>
      <c r="AE195" s="36"/>
      <c r="AT195" s="19" t="s">
        <v>173</v>
      </c>
      <c r="AU195" s="19" t="s">
        <v>85</v>
      </c>
    </row>
    <row r="196" spans="1:65" s="14" customFormat="1">
      <c r="B196" s="231"/>
      <c r="C196" s="232"/>
      <c r="D196" s="217" t="s">
        <v>175</v>
      </c>
      <c r="E196" s="233" t="s">
        <v>19</v>
      </c>
      <c r="F196" s="234" t="s">
        <v>269</v>
      </c>
      <c r="G196" s="232"/>
      <c r="H196" s="235">
        <v>4</v>
      </c>
      <c r="I196" s="236"/>
      <c r="J196" s="232"/>
      <c r="K196" s="232"/>
      <c r="L196" s="237"/>
      <c r="M196" s="238"/>
      <c r="N196" s="239"/>
      <c r="O196" s="239"/>
      <c r="P196" s="239"/>
      <c r="Q196" s="239"/>
      <c r="R196" s="239"/>
      <c r="S196" s="239"/>
      <c r="T196" s="240"/>
      <c r="AT196" s="241" t="s">
        <v>175</v>
      </c>
      <c r="AU196" s="241" t="s">
        <v>85</v>
      </c>
      <c r="AV196" s="14" t="s">
        <v>85</v>
      </c>
      <c r="AW196" s="14" t="s">
        <v>37</v>
      </c>
      <c r="AX196" s="14" t="s">
        <v>75</v>
      </c>
      <c r="AY196" s="241" t="s">
        <v>125</v>
      </c>
    </row>
    <row r="197" spans="1:65" s="15" customFormat="1">
      <c r="B197" s="242"/>
      <c r="C197" s="243"/>
      <c r="D197" s="217" t="s">
        <v>175</v>
      </c>
      <c r="E197" s="244" t="s">
        <v>19</v>
      </c>
      <c r="F197" s="245" t="s">
        <v>181</v>
      </c>
      <c r="G197" s="243"/>
      <c r="H197" s="246">
        <v>4</v>
      </c>
      <c r="I197" s="247"/>
      <c r="J197" s="243"/>
      <c r="K197" s="243"/>
      <c r="L197" s="248"/>
      <c r="M197" s="249"/>
      <c r="N197" s="250"/>
      <c r="O197" s="250"/>
      <c r="P197" s="250"/>
      <c r="Q197" s="250"/>
      <c r="R197" s="250"/>
      <c r="S197" s="250"/>
      <c r="T197" s="251"/>
      <c r="AT197" s="252" t="s">
        <v>175</v>
      </c>
      <c r="AU197" s="252" t="s">
        <v>85</v>
      </c>
      <c r="AV197" s="15" t="s">
        <v>133</v>
      </c>
      <c r="AW197" s="15" t="s">
        <v>37</v>
      </c>
      <c r="AX197" s="15" t="s">
        <v>83</v>
      </c>
      <c r="AY197" s="252" t="s">
        <v>125</v>
      </c>
    </row>
    <row r="198" spans="1:65" s="2" customFormat="1" ht="16.5" customHeight="1">
      <c r="A198" s="36"/>
      <c r="B198" s="37"/>
      <c r="C198" s="189" t="s">
        <v>8</v>
      </c>
      <c r="D198" s="189" t="s">
        <v>128</v>
      </c>
      <c r="E198" s="190" t="s">
        <v>270</v>
      </c>
      <c r="F198" s="191" t="s">
        <v>271</v>
      </c>
      <c r="G198" s="192" t="s">
        <v>131</v>
      </c>
      <c r="H198" s="193">
        <v>4</v>
      </c>
      <c r="I198" s="194"/>
      <c r="J198" s="195">
        <f>ROUND(I198*H198,2)</f>
        <v>0</v>
      </c>
      <c r="K198" s="191" t="s">
        <v>172</v>
      </c>
      <c r="L198" s="41"/>
      <c r="M198" s="196" t="s">
        <v>19</v>
      </c>
      <c r="N198" s="197" t="s">
        <v>46</v>
      </c>
      <c r="O198" s="66"/>
      <c r="P198" s="198">
        <f>O198*H198</f>
        <v>0</v>
      </c>
      <c r="Q198" s="198">
        <v>0</v>
      </c>
      <c r="R198" s="198">
        <f>Q198*H198</f>
        <v>0</v>
      </c>
      <c r="S198" s="198">
        <v>0</v>
      </c>
      <c r="T198" s="199">
        <f>S198*H198</f>
        <v>0</v>
      </c>
      <c r="U198" s="36"/>
      <c r="V198" s="36"/>
      <c r="W198" s="36"/>
      <c r="X198" s="36"/>
      <c r="Y198" s="36"/>
      <c r="Z198" s="36"/>
      <c r="AA198" s="36"/>
      <c r="AB198" s="36"/>
      <c r="AC198" s="36"/>
      <c r="AD198" s="36"/>
      <c r="AE198" s="36"/>
      <c r="AR198" s="200" t="s">
        <v>133</v>
      </c>
      <c r="AT198" s="200" t="s">
        <v>128</v>
      </c>
      <c r="AU198" s="200" t="s">
        <v>85</v>
      </c>
      <c r="AY198" s="19" t="s">
        <v>125</v>
      </c>
      <c r="BE198" s="201">
        <f>IF(N198="základní",J198,0)</f>
        <v>0</v>
      </c>
      <c r="BF198" s="201">
        <f>IF(N198="snížená",J198,0)</f>
        <v>0</v>
      </c>
      <c r="BG198" s="201">
        <f>IF(N198="zákl. přenesená",J198,0)</f>
        <v>0</v>
      </c>
      <c r="BH198" s="201">
        <f>IF(N198="sníž. přenesená",J198,0)</f>
        <v>0</v>
      </c>
      <c r="BI198" s="201">
        <f>IF(N198="nulová",J198,0)</f>
        <v>0</v>
      </c>
      <c r="BJ198" s="19" t="s">
        <v>83</v>
      </c>
      <c r="BK198" s="201">
        <f>ROUND(I198*H198,2)</f>
        <v>0</v>
      </c>
      <c r="BL198" s="19" t="s">
        <v>133</v>
      </c>
      <c r="BM198" s="200" t="s">
        <v>272</v>
      </c>
    </row>
    <row r="199" spans="1:65" s="2" customFormat="1" ht="96">
      <c r="A199" s="36"/>
      <c r="B199" s="37"/>
      <c r="C199" s="38"/>
      <c r="D199" s="217" t="s">
        <v>173</v>
      </c>
      <c r="E199" s="38"/>
      <c r="F199" s="218" t="s">
        <v>273</v>
      </c>
      <c r="G199" s="38"/>
      <c r="H199" s="38"/>
      <c r="I199" s="110"/>
      <c r="J199" s="38"/>
      <c r="K199" s="38"/>
      <c r="L199" s="41"/>
      <c r="M199" s="219"/>
      <c r="N199" s="220"/>
      <c r="O199" s="66"/>
      <c r="P199" s="66"/>
      <c r="Q199" s="66"/>
      <c r="R199" s="66"/>
      <c r="S199" s="66"/>
      <c r="T199" s="67"/>
      <c r="U199" s="36"/>
      <c r="V199" s="36"/>
      <c r="W199" s="36"/>
      <c r="X199" s="36"/>
      <c r="Y199" s="36"/>
      <c r="Z199" s="36"/>
      <c r="AA199" s="36"/>
      <c r="AB199" s="36"/>
      <c r="AC199" s="36"/>
      <c r="AD199" s="36"/>
      <c r="AE199" s="36"/>
      <c r="AT199" s="19" t="s">
        <v>173</v>
      </c>
      <c r="AU199" s="19" t="s">
        <v>85</v>
      </c>
    </row>
    <row r="200" spans="1:65" s="14" customFormat="1">
      <c r="B200" s="231"/>
      <c r="C200" s="232"/>
      <c r="D200" s="217" t="s">
        <v>175</v>
      </c>
      <c r="E200" s="233" t="s">
        <v>19</v>
      </c>
      <c r="F200" s="234" t="s">
        <v>269</v>
      </c>
      <c r="G200" s="232"/>
      <c r="H200" s="235">
        <v>4</v>
      </c>
      <c r="I200" s="236"/>
      <c r="J200" s="232"/>
      <c r="K200" s="232"/>
      <c r="L200" s="237"/>
      <c r="M200" s="238"/>
      <c r="N200" s="239"/>
      <c r="O200" s="239"/>
      <c r="P200" s="239"/>
      <c r="Q200" s="239"/>
      <c r="R200" s="239"/>
      <c r="S200" s="239"/>
      <c r="T200" s="240"/>
      <c r="AT200" s="241" t="s">
        <v>175</v>
      </c>
      <c r="AU200" s="241" t="s">
        <v>85</v>
      </c>
      <c r="AV200" s="14" t="s">
        <v>85</v>
      </c>
      <c r="AW200" s="14" t="s">
        <v>37</v>
      </c>
      <c r="AX200" s="14" t="s">
        <v>75</v>
      </c>
      <c r="AY200" s="241" t="s">
        <v>125</v>
      </c>
    </row>
    <row r="201" spans="1:65" s="15" customFormat="1">
      <c r="B201" s="242"/>
      <c r="C201" s="243"/>
      <c r="D201" s="217" t="s">
        <v>175</v>
      </c>
      <c r="E201" s="244" t="s">
        <v>19</v>
      </c>
      <c r="F201" s="245" t="s">
        <v>181</v>
      </c>
      <c r="G201" s="243"/>
      <c r="H201" s="246">
        <v>4</v>
      </c>
      <c r="I201" s="247"/>
      <c r="J201" s="243"/>
      <c r="K201" s="243"/>
      <c r="L201" s="248"/>
      <c r="M201" s="249"/>
      <c r="N201" s="250"/>
      <c r="O201" s="250"/>
      <c r="P201" s="250"/>
      <c r="Q201" s="250"/>
      <c r="R201" s="250"/>
      <c r="S201" s="250"/>
      <c r="T201" s="251"/>
      <c r="AT201" s="252" t="s">
        <v>175</v>
      </c>
      <c r="AU201" s="252" t="s">
        <v>85</v>
      </c>
      <c r="AV201" s="15" t="s">
        <v>133</v>
      </c>
      <c r="AW201" s="15" t="s">
        <v>37</v>
      </c>
      <c r="AX201" s="15" t="s">
        <v>83</v>
      </c>
      <c r="AY201" s="252" t="s">
        <v>125</v>
      </c>
    </row>
    <row r="202" spans="1:65" s="2" customFormat="1" ht="33" customHeight="1">
      <c r="A202" s="36"/>
      <c r="B202" s="37"/>
      <c r="C202" s="189" t="s">
        <v>213</v>
      </c>
      <c r="D202" s="189" t="s">
        <v>128</v>
      </c>
      <c r="E202" s="190" t="s">
        <v>274</v>
      </c>
      <c r="F202" s="191" t="s">
        <v>275</v>
      </c>
      <c r="G202" s="192" t="s">
        <v>251</v>
      </c>
      <c r="H202" s="193">
        <v>82.54</v>
      </c>
      <c r="I202" s="194"/>
      <c r="J202" s="195">
        <f>ROUND(I202*H202,2)</f>
        <v>0</v>
      </c>
      <c r="K202" s="191" t="s">
        <v>172</v>
      </c>
      <c r="L202" s="41"/>
      <c r="M202" s="196" t="s">
        <v>19</v>
      </c>
      <c r="N202" s="197" t="s">
        <v>46</v>
      </c>
      <c r="O202" s="66"/>
      <c r="P202" s="198">
        <f>O202*H202</f>
        <v>0</v>
      </c>
      <c r="Q202" s="198">
        <v>0</v>
      </c>
      <c r="R202" s="198">
        <f>Q202*H202</f>
        <v>0</v>
      </c>
      <c r="S202" s="198">
        <v>0</v>
      </c>
      <c r="T202" s="199">
        <f>S202*H202</f>
        <v>0</v>
      </c>
      <c r="U202" s="36"/>
      <c r="V202" s="36"/>
      <c r="W202" s="36"/>
      <c r="X202" s="36"/>
      <c r="Y202" s="36"/>
      <c r="Z202" s="36"/>
      <c r="AA202" s="36"/>
      <c r="AB202" s="36"/>
      <c r="AC202" s="36"/>
      <c r="AD202" s="36"/>
      <c r="AE202" s="36"/>
      <c r="AR202" s="200" t="s">
        <v>133</v>
      </c>
      <c r="AT202" s="200" t="s">
        <v>128</v>
      </c>
      <c r="AU202" s="200" t="s">
        <v>85</v>
      </c>
      <c r="AY202" s="19" t="s">
        <v>125</v>
      </c>
      <c r="BE202" s="201">
        <f>IF(N202="základní",J202,0)</f>
        <v>0</v>
      </c>
      <c r="BF202" s="201">
        <f>IF(N202="snížená",J202,0)</f>
        <v>0</v>
      </c>
      <c r="BG202" s="201">
        <f>IF(N202="zákl. přenesená",J202,0)</f>
        <v>0</v>
      </c>
      <c r="BH202" s="201">
        <f>IF(N202="sníž. přenesená",J202,0)</f>
        <v>0</v>
      </c>
      <c r="BI202" s="201">
        <f>IF(N202="nulová",J202,0)</f>
        <v>0</v>
      </c>
      <c r="BJ202" s="19" t="s">
        <v>83</v>
      </c>
      <c r="BK202" s="201">
        <f>ROUND(I202*H202,2)</f>
        <v>0</v>
      </c>
      <c r="BL202" s="19" t="s">
        <v>133</v>
      </c>
      <c r="BM202" s="200" t="s">
        <v>276</v>
      </c>
    </row>
    <row r="203" spans="1:65" s="2" customFormat="1" ht="86.4">
      <c r="A203" s="36"/>
      <c r="B203" s="37"/>
      <c r="C203" s="38"/>
      <c r="D203" s="217" t="s">
        <v>173</v>
      </c>
      <c r="E203" s="38"/>
      <c r="F203" s="218" t="s">
        <v>277</v>
      </c>
      <c r="G203" s="38"/>
      <c r="H203" s="38"/>
      <c r="I203" s="110"/>
      <c r="J203" s="38"/>
      <c r="K203" s="38"/>
      <c r="L203" s="41"/>
      <c r="M203" s="219"/>
      <c r="N203" s="220"/>
      <c r="O203" s="66"/>
      <c r="P203" s="66"/>
      <c r="Q203" s="66"/>
      <c r="R203" s="66"/>
      <c r="S203" s="66"/>
      <c r="T203" s="67"/>
      <c r="U203" s="36"/>
      <c r="V203" s="36"/>
      <c r="W203" s="36"/>
      <c r="X203" s="36"/>
      <c r="Y203" s="36"/>
      <c r="Z203" s="36"/>
      <c r="AA203" s="36"/>
      <c r="AB203" s="36"/>
      <c r="AC203" s="36"/>
      <c r="AD203" s="36"/>
      <c r="AE203" s="36"/>
      <c r="AT203" s="19" t="s">
        <v>173</v>
      </c>
      <c r="AU203" s="19" t="s">
        <v>85</v>
      </c>
    </row>
    <row r="204" spans="1:65" s="13" customFormat="1">
      <c r="B204" s="221"/>
      <c r="C204" s="222"/>
      <c r="D204" s="217" t="s">
        <v>175</v>
      </c>
      <c r="E204" s="223" t="s">
        <v>19</v>
      </c>
      <c r="F204" s="224" t="s">
        <v>278</v>
      </c>
      <c r="G204" s="222"/>
      <c r="H204" s="223" t="s">
        <v>19</v>
      </c>
      <c r="I204" s="225"/>
      <c r="J204" s="222"/>
      <c r="K204" s="222"/>
      <c r="L204" s="226"/>
      <c r="M204" s="227"/>
      <c r="N204" s="228"/>
      <c r="O204" s="228"/>
      <c r="P204" s="228"/>
      <c r="Q204" s="228"/>
      <c r="R204" s="228"/>
      <c r="S204" s="228"/>
      <c r="T204" s="229"/>
      <c r="AT204" s="230" t="s">
        <v>175</v>
      </c>
      <c r="AU204" s="230" t="s">
        <v>85</v>
      </c>
      <c r="AV204" s="13" t="s">
        <v>83</v>
      </c>
      <c r="AW204" s="13" t="s">
        <v>37</v>
      </c>
      <c r="AX204" s="13" t="s">
        <v>75</v>
      </c>
      <c r="AY204" s="230" t="s">
        <v>125</v>
      </c>
    </row>
    <row r="205" spans="1:65" s="14" customFormat="1">
      <c r="B205" s="231"/>
      <c r="C205" s="232"/>
      <c r="D205" s="217" t="s">
        <v>175</v>
      </c>
      <c r="E205" s="233" t="s">
        <v>19</v>
      </c>
      <c r="F205" s="234" t="s">
        <v>279</v>
      </c>
      <c r="G205" s="232"/>
      <c r="H205" s="235">
        <v>82.54</v>
      </c>
      <c r="I205" s="236"/>
      <c r="J205" s="232"/>
      <c r="K205" s="232"/>
      <c r="L205" s="237"/>
      <c r="M205" s="238"/>
      <c r="N205" s="239"/>
      <c r="O205" s="239"/>
      <c r="P205" s="239"/>
      <c r="Q205" s="239"/>
      <c r="R205" s="239"/>
      <c r="S205" s="239"/>
      <c r="T205" s="240"/>
      <c r="AT205" s="241" t="s">
        <v>175</v>
      </c>
      <c r="AU205" s="241" t="s">
        <v>85</v>
      </c>
      <c r="AV205" s="14" t="s">
        <v>85</v>
      </c>
      <c r="AW205" s="14" t="s">
        <v>37</v>
      </c>
      <c r="AX205" s="14" t="s">
        <v>75</v>
      </c>
      <c r="AY205" s="241" t="s">
        <v>125</v>
      </c>
    </row>
    <row r="206" spans="1:65" s="15" customFormat="1">
      <c r="B206" s="242"/>
      <c r="C206" s="243"/>
      <c r="D206" s="217" t="s">
        <v>175</v>
      </c>
      <c r="E206" s="244" t="s">
        <v>19</v>
      </c>
      <c r="F206" s="245" t="s">
        <v>181</v>
      </c>
      <c r="G206" s="243"/>
      <c r="H206" s="246">
        <v>82.54</v>
      </c>
      <c r="I206" s="247"/>
      <c r="J206" s="243"/>
      <c r="K206" s="243"/>
      <c r="L206" s="248"/>
      <c r="M206" s="249"/>
      <c r="N206" s="250"/>
      <c r="O206" s="250"/>
      <c r="P206" s="250"/>
      <c r="Q206" s="250"/>
      <c r="R206" s="250"/>
      <c r="S206" s="250"/>
      <c r="T206" s="251"/>
      <c r="AT206" s="252" t="s">
        <v>175</v>
      </c>
      <c r="AU206" s="252" t="s">
        <v>85</v>
      </c>
      <c r="AV206" s="15" t="s">
        <v>133</v>
      </c>
      <c r="AW206" s="15" t="s">
        <v>37</v>
      </c>
      <c r="AX206" s="15" t="s">
        <v>83</v>
      </c>
      <c r="AY206" s="252" t="s">
        <v>125</v>
      </c>
    </row>
    <row r="207" spans="1:65" s="2" customFormat="1" ht="33" customHeight="1">
      <c r="A207" s="36"/>
      <c r="B207" s="37"/>
      <c r="C207" s="189" t="s">
        <v>280</v>
      </c>
      <c r="D207" s="189" t="s">
        <v>128</v>
      </c>
      <c r="E207" s="190" t="s">
        <v>281</v>
      </c>
      <c r="F207" s="191" t="s">
        <v>282</v>
      </c>
      <c r="G207" s="192" t="s">
        <v>251</v>
      </c>
      <c r="H207" s="193">
        <v>41.27</v>
      </c>
      <c r="I207" s="194"/>
      <c r="J207" s="195">
        <f>ROUND(I207*H207,2)</f>
        <v>0</v>
      </c>
      <c r="K207" s="191" t="s">
        <v>172</v>
      </c>
      <c r="L207" s="41"/>
      <c r="M207" s="196" t="s">
        <v>19</v>
      </c>
      <c r="N207" s="197" t="s">
        <v>46</v>
      </c>
      <c r="O207" s="66"/>
      <c r="P207" s="198">
        <f>O207*H207</f>
        <v>0</v>
      </c>
      <c r="Q207" s="198">
        <v>0</v>
      </c>
      <c r="R207" s="198">
        <f>Q207*H207</f>
        <v>0</v>
      </c>
      <c r="S207" s="198">
        <v>0</v>
      </c>
      <c r="T207" s="199">
        <f>S207*H207</f>
        <v>0</v>
      </c>
      <c r="U207" s="36"/>
      <c r="V207" s="36"/>
      <c r="W207" s="36"/>
      <c r="X207" s="36"/>
      <c r="Y207" s="36"/>
      <c r="Z207" s="36"/>
      <c r="AA207" s="36"/>
      <c r="AB207" s="36"/>
      <c r="AC207" s="36"/>
      <c r="AD207" s="36"/>
      <c r="AE207" s="36"/>
      <c r="AR207" s="200" t="s">
        <v>133</v>
      </c>
      <c r="AT207" s="200" t="s">
        <v>128</v>
      </c>
      <c r="AU207" s="200" t="s">
        <v>85</v>
      </c>
      <c r="AY207" s="19" t="s">
        <v>125</v>
      </c>
      <c r="BE207" s="201">
        <f>IF(N207="základní",J207,0)</f>
        <v>0</v>
      </c>
      <c r="BF207" s="201">
        <f>IF(N207="snížená",J207,0)</f>
        <v>0</v>
      </c>
      <c r="BG207" s="201">
        <f>IF(N207="zákl. přenesená",J207,0)</f>
        <v>0</v>
      </c>
      <c r="BH207" s="201">
        <f>IF(N207="sníž. přenesená",J207,0)</f>
        <v>0</v>
      </c>
      <c r="BI207" s="201">
        <f>IF(N207="nulová",J207,0)</f>
        <v>0</v>
      </c>
      <c r="BJ207" s="19" t="s">
        <v>83</v>
      </c>
      <c r="BK207" s="201">
        <f>ROUND(I207*H207,2)</f>
        <v>0</v>
      </c>
      <c r="BL207" s="19" t="s">
        <v>133</v>
      </c>
      <c r="BM207" s="200" t="s">
        <v>283</v>
      </c>
    </row>
    <row r="208" spans="1:65" s="2" customFormat="1" ht="144">
      <c r="A208" s="36"/>
      <c r="B208" s="37"/>
      <c r="C208" s="38"/>
      <c r="D208" s="217" t="s">
        <v>173</v>
      </c>
      <c r="E208" s="38"/>
      <c r="F208" s="218" t="s">
        <v>284</v>
      </c>
      <c r="G208" s="38"/>
      <c r="H208" s="38"/>
      <c r="I208" s="110"/>
      <c r="J208" s="38"/>
      <c r="K208" s="38"/>
      <c r="L208" s="41"/>
      <c r="M208" s="219"/>
      <c r="N208" s="220"/>
      <c r="O208" s="66"/>
      <c r="P208" s="66"/>
      <c r="Q208" s="66"/>
      <c r="R208" s="66"/>
      <c r="S208" s="66"/>
      <c r="T208" s="67"/>
      <c r="U208" s="36"/>
      <c r="V208" s="36"/>
      <c r="W208" s="36"/>
      <c r="X208" s="36"/>
      <c r="Y208" s="36"/>
      <c r="Z208" s="36"/>
      <c r="AA208" s="36"/>
      <c r="AB208" s="36"/>
      <c r="AC208" s="36"/>
      <c r="AD208" s="36"/>
      <c r="AE208" s="36"/>
      <c r="AT208" s="19" t="s">
        <v>173</v>
      </c>
      <c r="AU208" s="19" t="s">
        <v>85</v>
      </c>
    </row>
    <row r="209" spans="1:65" s="13" customFormat="1">
      <c r="B209" s="221"/>
      <c r="C209" s="222"/>
      <c r="D209" s="217" t="s">
        <v>175</v>
      </c>
      <c r="E209" s="223" t="s">
        <v>19</v>
      </c>
      <c r="F209" s="224" t="s">
        <v>285</v>
      </c>
      <c r="G209" s="222"/>
      <c r="H209" s="223" t="s">
        <v>19</v>
      </c>
      <c r="I209" s="225"/>
      <c r="J209" s="222"/>
      <c r="K209" s="222"/>
      <c r="L209" s="226"/>
      <c r="M209" s="227"/>
      <c r="N209" s="228"/>
      <c r="O209" s="228"/>
      <c r="P209" s="228"/>
      <c r="Q209" s="228"/>
      <c r="R209" s="228"/>
      <c r="S209" s="228"/>
      <c r="T209" s="229"/>
      <c r="AT209" s="230" t="s">
        <v>175</v>
      </c>
      <c r="AU209" s="230" t="s">
        <v>85</v>
      </c>
      <c r="AV209" s="13" t="s">
        <v>83</v>
      </c>
      <c r="AW209" s="13" t="s">
        <v>37</v>
      </c>
      <c r="AX209" s="13" t="s">
        <v>75</v>
      </c>
      <c r="AY209" s="230" t="s">
        <v>125</v>
      </c>
    </row>
    <row r="210" spans="1:65" s="14" customFormat="1">
      <c r="B210" s="231"/>
      <c r="C210" s="232"/>
      <c r="D210" s="217" t="s">
        <v>175</v>
      </c>
      <c r="E210" s="233" t="s">
        <v>19</v>
      </c>
      <c r="F210" s="234" t="s">
        <v>286</v>
      </c>
      <c r="G210" s="232"/>
      <c r="H210" s="235">
        <v>41.27</v>
      </c>
      <c r="I210" s="236"/>
      <c r="J210" s="232"/>
      <c r="K210" s="232"/>
      <c r="L210" s="237"/>
      <c r="M210" s="238"/>
      <c r="N210" s="239"/>
      <c r="O210" s="239"/>
      <c r="P210" s="239"/>
      <c r="Q210" s="239"/>
      <c r="R210" s="239"/>
      <c r="S210" s="239"/>
      <c r="T210" s="240"/>
      <c r="AT210" s="241" t="s">
        <v>175</v>
      </c>
      <c r="AU210" s="241" t="s">
        <v>85</v>
      </c>
      <c r="AV210" s="14" t="s">
        <v>85</v>
      </c>
      <c r="AW210" s="14" t="s">
        <v>37</v>
      </c>
      <c r="AX210" s="14" t="s">
        <v>75</v>
      </c>
      <c r="AY210" s="241" t="s">
        <v>125</v>
      </c>
    </row>
    <row r="211" spans="1:65" s="15" customFormat="1">
      <c r="B211" s="242"/>
      <c r="C211" s="243"/>
      <c r="D211" s="217" t="s">
        <v>175</v>
      </c>
      <c r="E211" s="244" t="s">
        <v>19</v>
      </c>
      <c r="F211" s="245" t="s">
        <v>181</v>
      </c>
      <c r="G211" s="243"/>
      <c r="H211" s="246">
        <v>41.27</v>
      </c>
      <c r="I211" s="247"/>
      <c r="J211" s="243"/>
      <c r="K211" s="243"/>
      <c r="L211" s="248"/>
      <c r="M211" s="249"/>
      <c r="N211" s="250"/>
      <c r="O211" s="250"/>
      <c r="P211" s="250"/>
      <c r="Q211" s="250"/>
      <c r="R211" s="250"/>
      <c r="S211" s="250"/>
      <c r="T211" s="251"/>
      <c r="AT211" s="252" t="s">
        <v>175</v>
      </c>
      <c r="AU211" s="252" t="s">
        <v>85</v>
      </c>
      <c r="AV211" s="15" t="s">
        <v>133</v>
      </c>
      <c r="AW211" s="15" t="s">
        <v>37</v>
      </c>
      <c r="AX211" s="15" t="s">
        <v>83</v>
      </c>
      <c r="AY211" s="252" t="s">
        <v>125</v>
      </c>
    </row>
    <row r="212" spans="1:65" s="2" customFormat="1" ht="21.75" customHeight="1">
      <c r="A212" s="36"/>
      <c r="B212" s="37"/>
      <c r="C212" s="189" t="s">
        <v>222</v>
      </c>
      <c r="D212" s="189" t="s">
        <v>128</v>
      </c>
      <c r="E212" s="190" t="s">
        <v>287</v>
      </c>
      <c r="F212" s="191" t="s">
        <v>288</v>
      </c>
      <c r="G212" s="192" t="s">
        <v>289</v>
      </c>
      <c r="H212" s="193">
        <v>28.92</v>
      </c>
      <c r="I212" s="194"/>
      <c r="J212" s="195">
        <f>ROUND(I212*H212,2)</f>
        <v>0</v>
      </c>
      <c r="K212" s="191" t="s">
        <v>172</v>
      </c>
      <c r="L212" s="41"/>
      <c r="M212" s="196" t="s">
        <v>19</v>
      </c>
      <c r="N212" s="197" t="s">
        <v>46</v>
      </c>
      <c r="O212" s="66"/>
      <c r="P212" s="198">
        <f>O212*H212</f>
        <v>0</v>
      </c>
      <c r="Q212" s="198">
        <v>0</v>
      </c>
      <c r="R212" s="198">
        <f>Q212*H212</f>
        <v>0</v>
      </c>
      <c r="S212" s="198">
        <v>0</v>
      </c>
      <c r="T212" s="199">
        <f>S212*H212</f>
        <v>0</v>
      </c>
      <c r="U212" s="36"/>
      <c r="V212" s="36"/>
      <c r="W212" s="36"/>
      <c r="X212" s="36"/>
      <c r="Y212" s="36"/>
      <c r="Z212" s="36"/>
      <c r="AA212" s="36"/>
      <c r="AB212" s="36"/>
      <c r="AC212" s="36"/>
      <c r="AD212" s="36"/>
      <c r="AE212" s="36"/>
      <c r="AR212" s="200" t="s">
        <v>133</v>
      </c>
      <c r="AT212" s="200" t="s">
        <v>128</v>
      </c>
      <c r="AU212" s="200" t="s">
        <v>85</v>
      </c>
      <c r="AY212" s="19" t="s">
        <v>125</v>
      </c>
      <c r="BE212" s="201">
        <f>IF(N212="základní",J212,0)</f>
        <v>0</v>
      </c>
      <c r="BF212" s="201">
        <f>IF(N212="snížená",J212,0)</f>
        <v>0</v>
      </c>
      <c r="BG212" s="201">
        <f>IF(N212="zákl. přenesená",J212,0)</f>
        <v>0</v>
      </c>
      <c r="BH212" s="201">
        <f>IF(N212="sníž. přenesená",J212,0)</f>
        <v>0</v>
      </c>
      <c r="BI212" s="201">
        <f>IF(N212="nulová",J212,0)</f>
        <v>0</v>
      </c>
      <c r="BJ212" s="19" t="s">
        <v>83</v>
      </c>
      <c r="BK212" s="201">
        <f>ROUND(I212*H212,2)</f>
        <v>0</v>
      </c>
      <c r="BL212" s="19" t="s">
        <v>133</v>
      </c>
      <c r="BM212" s="200" t="s">
        <v>290</v>
      </c>
    </row>
    <row r="213" spans="1:65" s="2" customFormat="1" ht="96">
      <c r="A213" s="36"/>
      <c r="B213" s="37"/>
      <c r="C213" s="38"/>
      <c r="D213" s="217" t="s">
        <v>173</v>
      </c>
      <c r="E213" s="38"/>
      <c r="F213" s="218" t="s">
        <v>291</v>
      </c>
      <c r="G213" s="38"/>
      <c r="H213" s="38"/>
      <c r="I213" s="110"/>
      <c r="J213" s="38"/>
      <c r="K213" s="38"/>
      <c r="L213" s="41"/>
      <c r="M213" s="219"/>
      <c r="N213" s="220"/>
      <c r="O213" s="66"/>
      <c r="P213" s="66"/>
      <c r="Q213" s="66"/>
      <c r="R213" s="66"/>
      <c r="S213" s="66"/>
      <c r="T213" s="67"/>
      <c r="U213" s="36"/>
      <c r="V213" s="36"/>
      <c r="W213" s="36"/>
      <c r="X213" s="36"/>
      <c r="Y213" s="36"/>
      <c r="Z213" s="36"/>
      <c r="AA213" s="36"/>
      <c r="AB213" s="36"/>
      <c r="AC213" s="36"/>
      <c r="AD213" s="36"/>
      <c r="AE213" s="36"/>
      <c r="AT213" s="19" t="s">
        <v>173</v>
      </c>
      <c r="AU213" s="19" t="s">
        <v>85</v>
      </c>
    </row>
    <row r="214" spans="1:65" s="13" customFormat="1">
      <c r="B214" s="221"/>
      <c r="C214" s="222"/>
      <c r="D214" s="217" t="s">
        <v>175</v>
      </c>
      <c r="E214" s="223" t="s">
        <v>19</v>
      </c>
      <c r="F214" s="224" t="s">
        <v>292</v>
      </c>
      <c r="G214" s="222"/>
      <c r="H214" s="223" t="s">
        <v>19</v>
      </c>
      <c r="I214" s="225"/>
      <c r="J214" s="222"/>
      <c r="K214" s="222"/>
      <c r="L214" s="226"/>
      <c r="M214" s="227"/>
      <c r="N214" s="228"/>
      <c r="O214" s="228"/>
      <c r="P214" s="228"/>
      <c r="Q214" s="228"/>
      <c r="R214" s="228"/>
      <c r="S214" s="228"/>
      <c r="T214" s="229"/>
      <c r="AT214" s="230" t="s">
        <v>175</v>
      </c>
      <c r="AU214" s="230" t="s">
        <v>85</v>
      </c>
      <c r="AV214" s="13" t="s">
        <v>83</v>
      </c>
      <c r="AW214" s="13" t="s">
        <v>37</v>
      </c>
      <c r="AX214" s="13" t="s">
        <v>75</v>
      </c>
      <c r="AY214" s="230" t="s">
        <v>125</v>
      </c>
    </row>
    <row r="215" spans="1:65" s="14" customFormat="1">
      <c r="B215" s="231"/>
      <c r="C215" s="232"/>
      <c r="D215" s="217" t="s">
        <v>175</v>
      </c>
      <c r="E215" s="233" t="s">
        <v>19</v>
      </c>
      <c r="F215" s="234" t="s">
        <v>293</v>
      </c>
      <c r="G215" s="232"/>
      <c r="H215" s="235">
        <v>28.92</v>
      </c>
      <c r="I215" s="236"/>
      <c r="J215" s="232"/>
      <c r="K215" s="232"/>
      <c r="L215" s="237"/>
      <c r="M215" s="238"/>
      <c r="N215" s="239"/>
      <c r="O215" s="239"/>
      <c r="P215" s="239"/>
      <c r="Q215" s="239"/>
      <c r="R215" s="239"/>
      <c r="S215" s="239"/>
      <c r="T215" s="240"/>
      <c r="AT215" s="241" t="s">
        <v>175</v>
      </c>
      <c r="AU215" s="241" t="s">
        <v>85</v>
      </c>
      <c r="AV215" s="14" t="s">
        <v>85</v>
      </c>
      <c r="AW215" s="14" t="s">
        <v>37</v>
      </c>
      <c r="AX215" s="14" t="s">
        <v>75</v>
      </c>
      <c r="AY215" s="241" t="s">
        <v>125</v>
      </c>
    </row>
    <row r="216" spans="1:65" s="15" customFormat="1">
      <c r="B216" s="242"/>
      <c r="C216" s="243"/>
      <c r="D216" s="217" t="s">
        <v>175</v>
      </c>
      <c r="E216" s="244" t="s">
        <v>19</v>
      </c>
      <c r="F216" s="245" t="s">
        <v>181</v>
      </c>
      <c r="G216" s="243"/>
      <c r="H216" s="246">
        <v>28.92</v>
      </c>
      <c r="I216" s="247"/>
      <c r="J216" s="243"/>
      <c r="K216" s="243"/>
      <c r="L216" s="248"/>
      <c r="M216" s="249"/>
      <c r="N216" s="250"/>
      <c r="O216" s="250"/>
      <c r="P216" s="250"/>
      <c r="Q216" s="250"/>
      <c r="R216" s="250"/>
      <c r="S216" s="250"/>
      <c r="T216" s="251"/>
      <c r="AT216" s="252" t="s">
        <v>175</v>
      </c>
      <c r="AU216" s="252" t="s">
        <v>85</v>
      </c>
      <c r="AV216" s="15" t="s">
        <v>133</v>
      </c>
      <c r="AW216" s="15" t="s">
        <v>37</v>
      </c>
      <c r="AX216" s="15" t="s">
        <v>83</v>
      </c>
      <c r="AY216" s="252" t="s">
        <v>125</v>
      </c>
    </row>
    <row r="217" spans="1:65" s="2" customFormat="1" ht="21.75" customHeight="1">
      <c r="A217" s="36"/>
      <c r="B217" s="37"/>
      <c r="C217" s="189" t="s">
        <v>294</v>
      </c>
      <c r="D217" s="189" t="s">
        <v>128</v>
      </c>
      <c r="E217" s="190" t="s">
        <v>295</v>
      </c>
      <c r="F217" s="191" t="s">
        <v>296</v>
      </c>
      <c r="G217" s="192" t="s">
        <v>131</v>
      </c>
      <c r="H217" s="193">
        <v>4</v>
      </c>
      <c r="I217" s="194"/>
      <c r="J217" s="195">
        <f>ROUND(I217*H217,2)</f>
        <v>0</v>
      </c>
      <c r="K217" s="191" t="s">
        <v>172</v>
      </c>
      <c r="L217" s="41"/>
      <c r="M217" s="196" t="s">
        <v>19</v>
      </c>
      <c r="N217" s="197" t="s">
        <v>46</v>
      </c>
      <c r="O217" s="66"/>
      <c r="P217" s="198">
        <f>O217*H217</f>
        <v>0</v>
      </c>
      <c r="Q217" s="198">
        <v>0</v>
      </c>
      <c r="R217" s="198">
        <f>Q217*H217</f>
        <v>0</v>
      </c>
      <c r="S217" s="198">
        <v>0</v>
      </c>
      <c r="T217" s="199">
        <f>S217*H217</f>
        <v>0</v>
      </c>
      <c r="U217" s="36"/>
      <c r="V217" s="36"/>
      <c r="W217" s="36"/>
      <c r="X217" s="36"/>
      <c r="Y217" s="36"/>
      <c r="Z217" s="36"/>
      <c r="AA217" s="36"/>
      <c r="AB217" s="36"/>
      <c r="AC217" s="36"/>
      <c r="AD217" s="36"/>
      <c r="AE217" s="36"/>
      <c r="AR217" s="200" t="s">
        <v>133</v>
      </c>
      <c r="AT217" s="200" t="s">
        <v>128</v>
      </c>
      <c r="AU217" s="200" t="s">
        <v>85</v>
      </c>
      <c r="AY217" s="19" t="s">
        <v>125</v>
      </c>
      <c r="BE217" s="201">
        <f>IF(N217="základní",J217,0)</f>
        <v>0</v>
      </c>
      <c r="BF217" s="201">
        <f>IF(N217="snížená",J217,0)</f>
        <v>0</v>
      </c>
      <c r="BG217" s="201">
        <f>IF(N217="zákl. přenesená",J217,0)</f>
        <v>0</v>
      </c>
      <c r="BH217" s="201">
        <f>IF(N217="sníž. přenesená",J217,0)</f>
        <v>0</v>
      </c>
      <c r="BI217" s="201">
        <f>IF(N217="nulová",J217,0)</f>
        <v>0</v>
      </c>
      <c r="BJ217" s="19" t="s">
        <v>83</v>
      </c>
      <c r="BK217" s="201">
        <f>ROUND(I217*H217,2)</f>
        <v>0</v>
      </c>
      <c r="BL217" s="19" t="s">
        <v>133</v>
      </c>
      <c r="BM217" s="200" t="s">
        <v>297</v>
      </c>
    </row>
    <row r="218" spans="1:65" s="2" customFormat="1" ht="19.2">
      <c r="A218" s="36"/>
      <c r="B218" s="37"/>
      <c r="C218" s="38"/>
      <c r="D218" s="217" t="s">
        <v>173</v>
      </c>
      <c r="E218" s="38"/>
      <c r="F218" s="218" t="s">
        <v>298</v>
      </c>
      <c r="G218" s="38"/>
      <c r="H218" s="38"/>
      <c r="I218" s="110"/>
      <c r="J218" s="38"/>
      <c r="K218" s="38"/>
      <c r="L218" s="41"/>
      <c r="M218" s="219"/>
      <c r="N218" s="220"/>
      <c r="O218" s="66"/>
      <c r="P218" s="66"/>
      <c r="Q218" s="66"/>
      <c r="R218" s="66"/>
      <c r="S218" s="66"/>
      <c r="T218" s="67"/>
      <c r="U218" s="36"/>
      <c r="V218" s="36"/>
      <c r="W218" s="36"/>
      <c r="X218" s="36"/>
      <c r="Y218" s="36"/>
      <c r="Z218" s="36"/>
      <c r="AA218" s="36"/>
      <c r="AB218" s="36"/>
      <c r="AC218" s="36"/>
      <c r="AD218" s="36"/>
      <c r="AE218" s="36"/>
      <c r="AT218" s="19" t="s">
        <v>173</v>
      </c>
      <c r="AU218" s="19" t="s">
        <v>85</v>
      </c>
    </row>
    <row r="219" spans="1:65" s="14" customFormat="1">
      <c r="B219" s="231"/>
      <c r="C219" s="232"/>
      <c r="D219" s="217" t="s">
        <v>175</v>
      </c>
      <c r="E219" s="233" t="s">
        <v>19</v>
      </c>
      <c r="F219" s="234" t="s">
        <v>269</v>
      </c>
      <c r="G219" s="232"/>
      <c r="H219" s="235">
        <v>4</v>
      </c>
      <c r="I219" s="236"/>
      <c r="J219" s="232"/>
      <c r="K219" s="232"/>
      <c r="L219" s="237"/>
      <c r="M219" s="238"/>
      <c r="N219" s="239"/>
      <c r="O219" s="239"/>
      <c r="P219" s="239"/>
      <c r="Q219" s="239"/>
      <c r="R219" s="239"/>
      <c r="S219" s="239"/>
      <c r="T219" s="240"/>
      <c r="AT219" s="241" t="s">
        <v>175</v>
      </c>
      <c r="AU219" s="241" t="s">
        <v>85</v>
      </c>
      <c r="AV219" s="14" t="s">
        <v>85</v>
      </c>
      <c r="AW219" s="14" t="s">
        <v>37</v>
      </c>
      <c r="AX219" s="14" t="s">
        <v>75</v>
      </c>
      <c r="AY219" s="241" t="s">
        <v>125</v>
      </c>
    </row>
    <row r="220" spans="1:65" s="15" customFormat="1">
      <c r="B220" s="242"/>
      <c r="C220" s="243"/>
      <c r="D220" s="217" t="s">
        <v>175</v>
      </c>
      <c r="E220" s="244" t="s">
        <v>19</v>
      </c>
      <c r="F220" s="245" t="s">
        <v>181</v>
      </c>
      <c r="G220" s="243"/>
      <c r="H220" s="246">
        <v>4</v>
      </c>
      <c r="I220" s="247"/>
      <c r="J220" s="243"/>
      <c r="K220" s="243"/>
      <c r="L220" s="248"/>
      <c r="M220" s="249"/>
      <c r="N220" s="250"/>
      <c r="O220" s="250"/>
      <c r="P220" s="250"/>
      <c r="Q220" s="250"/>
      <c r="R220" s="250"/>
      <c r="S220" s="250"/>
      <c r="T220" s="251"/>
      <c r="AT220" s="252" t="s">
        <v>175</v>
      </c>
      <c r="AU220" s="252" t="s">
        <v>85</v>
      </c>
      <c r="AV220" s="15" t="s">
        <v>133</v>
      </c>
      <c r="AW220" s="15" t="s">
        <v>37</v>
      </c>
      <c r="AX220" s="15" t="s">
        <v>83</v>
      </c>
      <c r="AY220" s="252" t="s">
        <v>125</v>
      </c>
    </row>
    <row r="221" spans="1:65" s="2" customFormat="1" ht="21.75" customHeight="1">
      <c r="A221" s="36"/>
      <c r="B221" s="37"/>
      <c r="C221" s="189" t="s">
        <v>228</v>
      </c>
      <c r="D221" s="189" t="s">
        <v>128</v>
      </c>
      <c r="E221" s="190" t="s">
        <v>299</v>
      </c>
      <c r="F221" s="191" t="s">
        <v>300</v>
      </c>
      <c r="G221" s="192" t="s">
        <v>131</v>
      </c>
      <c r="H221" s="193">
        <v>4</v>
      </c>
      <c r="I221" s="194"/>
      <c r="J221" s="195">
        <f>ROUND(I221*H221,2)</f>
        <v>0</v>
      </c>
      <c r="K221" s="191" t="s">
        <v>172</v>
      </c>
      <c r="L221" s="41"/>
      <c r="M221" s="196" t="s">
        <v>19</v>
      </c>
      <c r="N221" s="197" t="s">
        <v>46</v>
      </c>
      <c r="O221" s="66"/>
      <c r="P221" s="198">
        <f>O221*H221</f>
        <v>0</v>
      </c>
      <c r="Q221" s="198">
        <v>0</v>
      </c>
      <c r="R221" s="198">
        <f>Q221*H221</f>
        <v>0</v>
      </c>
      <c r="S221" s="198">
        <v>0</v>
      </c>
      <c r="T221" s="199">
        <f>S221*H221</f>
        <v>0</v>
      </c>
      <c r="U221" s="36"/>
      <c r="V221" s="36"/>
      <c r="W221" s="36"/>
      <c r="X221" s="36"/>
      <c r="Y221" s="36"/>
      <c r="Z221" s="36"/>
      <c r="AA221" s="36"/>
      <c r="AB221" s="36"/>
      <c r="AC221" s="36"/>
      <c r="AD221" s="36"/>
      <c r="AE221" s="36"/>
      <c r="AR221" s="200" t="s">
        <v>133</v>
      </c>
      <c r="AT221" s="200" t="s">
        <v>128</v>
      </c>
      <c r="AU221" s="200" t="s">
        <v>85</v>
      </c>
      <c r="AY221" s="19" t="s">
        <v>125</v>
      </c>
      <c r="BE221" s="201">
        <f>IF(N221="základní",J221,0)</f>
        <v>0</v>
      </c>
      <c r="BF221" s="201">
        <f>IF(N221="snížená",J221,0)</f>
        <v>0</v>
      </c>
      <c r="BG221" s="201">
        <f>IF(N221="zákl. přenesená",J221,0)</f>
        <v>0</v>
      </c>
      <c r="BH221" s="201">
        <f>IF(N221="sníž. přenesená",J221,0)</f>
        <v>0</v>
      </c>
      <c r="BI221" s="201">
        <f>IF(N221="nulová",J221,0)</f>
        <v>0</v>
      </c>
      <c r="BJ221" s="19" t="s">
        <v>83</v>
      </c>
      <c r="BK221" s="201">
        <f>ROUND(I221*H221,2)</f>
        <v>0</v>
      </c>
      <c r="BL221" s="19" t="s">
        <v>133</v>
      </c>
      <c r="BM221" s="200" t="s">
        <v>301</v>
      </c>
    </row>
    <row r="222" spans="1:65" s="2" customFormat="1" ht="19.2">
      <c r="A222" s="36"/>
      <c r="B222" s="37"/>
      <c r="C222" s="38"/>
      <c r="D222" s="217" t="s">
        <v>173</v>
      </c>
      <c r="E222" s="38"/>
      <c r="F222" s="218" t="s">
        <v>298</v>
      </c>
      <c r="G222" s="38"/>
      <c r="H222" s="38"/>
      <c r="I222" s="110"/>
      <c r="J222" s="38"/>
      <c r="K222" s="38"/>
      <c r="L222" s="41"/>
      <c r="M222" s="219"/>
      <c r="N222" s="220"/>
      <c r="O222" s="66"/>
      <c r="P222" s="66"/>
      <c r="Q222" s="66"/>
      <c r="R222" s="66"/>
      <c r="S222" s="66"/>
      <c r="T222" s="67"/>
      <c r="U222" s="36"/>
      <c r="V222" s="36"/>
      <c r="W222" s="36"/>
      <c r="X222" s="36"/>
      <c r="Y222" s="36"/>
      <c r="Z222" s="36"/>
      <c r="AA222" s="36"/>
      <c r="AB222" s="36"/>
      <c r="AC222" s="36"/>
      <c r="AD222" s="36"/>
      <c r="AE222" s="36"/>
      <c r="AT222" s="19" t="s">
        <v>173</v>
      </c>
      <c r="AU222" s="19" t="s">
        <v>85</v>
      </c>
    </row>
    <row r="223" spans="1:65" s="14" customFormat="1">
      <c r="B223" s="231"/>
      <c r="C223" s="232"/>
      <c r="D223" s="217" t="s">
        <v>175</v>
      </c>
      <c r="E223" s="233" t="s">
        <v>19</v>
      </c>
      <c r="F223" s="234" t="s">
        <v>269</v>
      </c>
      <c r="G223" s="232"/>
      <c r="H223" s="235">
        <v>4</v>
      </c>
      <c r="I223" s="236"/>
      <c r="J223" s="232"/>
      <c r="K223" s="232"/>
      <c r="L223" s="237"/>
      <c r="M223" s="238"/>
      <c r="N223" s="239"/>
      <c r="O223" s="239"/>
      <c r="P223" s="239"/>
      <c r="Q223" s="239"/>
      <c r="R223" s="239"/>
      <c r="S223" s="239"/>
      <c r="T223" s="240"/>
      <c r="AT223" s="241" t="s">
        <v>175</v>
      </c>
      <c r="AU223" s="241" t="s">
        <v>85</v>
      </c>
      <c r="AV223" s="14" t="s">
        <v>85</v>
      </c>
      <c r="AW223" s="14" t="s">
        <v>37</v>
      </c>
      <c r="AX223" s="14" t="s">
        <v>75</v>
      </c>
      <c r="AY223" s="241" t="s">
        <v>125</v>
      </c>
    </row>
    <row r="224" spans="1:65" s="15" customFormat="1">
      <c r="B224" s="242"/>
      <c r="C224" s="243"/>
      <c r="D224" s="217" t="s">
        <v>175</v>
      </c>
      <c r="E224" s="244" t="s">
        <v>19</v>
      </c>
      <c r="F224" s="245" t="s">
        <v>181</v>
      </c>
      <c r="G224" s="243"/>
      <c r="H224" s="246">
        <v>4</v>
      </c>
      <c r="I224" s="247"/>
      <c r="J224" s="243"/>
      <c r="K224" s="243"/>
      <c r="L224" s="248"/>
      <c r="M224" s="249"/>
      <c r="N224" s="250"/>
      <c r="O224" s="250"/>
      <c r="P224" s="250"/>
      <c r="Q224" s="250"/>
      <c r="R224" s="250"/>
      <c r="S224" s="250"/>
      <c r="T224" s="251"/>
      <c r="AT224" s="252" t="s">
        <v>175</v>
      </c>
      <c r="AU224" s="252" t="s">
        <v>85</v>
      </c>
      <c r="AV224" s="15" t="s">
        <v>133</v>
      </c>
      <c r="AW224" s="15" t="s">
        <v>37</v>
      </c>
      <c r="AX224" s="15" t="s">
        <v>83</v>
      </c>
      <c r="AY224" s="252" t="s">
        <v>125</v>
      </c>
    </row>
    <row r="225" spans="1:65" s="2" customFormat="1" ht="21.75" customHeight="1">
      <c r="A225" s="36"/>
      <c r="B225" s="37"/>
      <c r="C225" s="189" t="s">
        <v>7</v>
      </c>
      <c r="D225" s="189" t="s">
        <v>128</v>
      </c>
      <c r="E225" s="190" t="s">
        <v>302</v>
      </c>
      <c r="F225" s="191" t="s">
        <v>303</v>
      </c>
      <c r="G225" s="192" t="s">
        <v>131</v>
      </c>
      <c r="H225" s="193">
        <v>4</v>
      </c>
      <c r="I225" s="194"/>
      <c r="J225" s="195">
        <f>ROUND(I225*H225,2)</f>
        <v>0</v>
      </c>
      <c r="K225" s="191" t="s">
        <v>172</v>
      </c>
      <c r="L225" s="41"/>
      <c r="M225" s="196" t="s">
        <v>19</v>
      </c>
      <c r="N225" s="197" t="s">
        <v>46</v>
      </c>
      <c r="O225" s="66"/>
      <c r="P225" s="198">
        <f>O225*H225</f>
        <v>0</v>
      </c>
      <c r="Q225" s="198">
        <v>0</v>
      </c>
      <c r="R225" s="198">
        <f>Q225*H225</f>
        <v>0</v>
      </c>
      <c r="S225" s="198">
        <v>0</v>
      </c>
      <c r="T225" s="199">
        <f>S225*H225</f>
        <v>0</v>
      </c>
      <c r="U225" s="36"/>
      <c r="V225" s="36"/>
      <c r="W225" s="36"/>
      <c r="X225" s="36"/>
      <c r="Y225" s="36"/>
      <c r="Z225" s="36"/>
      <c r="AA225" s="36"/>
      <c r="AB225" s="36"/>
      <c r="AC225" s="36"/>
      <c r="AD225" s="36"/>
      <c r="AE225" s="36"/>
      <c r="AR225" s="200" t="s">
        <v>133</v>
      </c>
      <c r="AT225" s="200" t="s">
        <v>128</v>
      </c>
      <c r="AU225" s="200" t="s">
        <v>85</v>
      </c>
      <c r="AY225" s="19" t="s">
        <v>125</v>
      </c>
      <c r="BE225" s="201">
        <f>IF(N225="základní",J225,0)</f>
        <v>0</v>
      </c>
      <c r="BF225" s="201">
        <f>IF(N225="snížená",J225,0)</f>
        <v>0</v>
      </c>
      <c r="BG225" s="201">
        <f>IF(N225="zákl. přenesená",J225,0)</f>
        <v>0</v>
      </c>
      <c r="BH225" s="201">
        <f>IF(N225="sníž. přenesená",J225,0)</f>
        <v>0</v>
      </c>
      <c r="BI225" s="201">
        <f>IF(N225="nulová",J225,0)</f>
        <v>0</v>
      </c>
      <c r="BJ225" s="19" t="s">
        <v>83</v>
      </c>
      <c r="BK225" s="201">
        <f>ROUND(I225*H225,2)</f>
        <v>0</v>
      </c>
      <c r="BL225" s="19" t="s">
        <v>133</v>
      </c>
      <c r="BM225" s="200" t="s">
        <v>304</v>
      </c>
    </row>
    <row r="226" spans="1:65" s="2" customFormat="1" ht="19.2">
      <c r="A226" s="36"/>
      <c r="B226" s="37"/>
      <c r="C226" s="38"/>
      <c r="D226" s="217" t="s">
        <v>173</v>
      </c>
      <c r="E226" s="38"/>
      <c r="F226" s="218" t="s">
        <v>298</v>
      </c>
      <c r="G226" s="38"/>
      <c r="H226" s="38"/>
      <c r="I226" s="110"/>
      <c r="J226" s="38"/>
      <c r="K226" s="38"/>
      <c r="L226" s="41"/>
      <c r="M226" s="219"/>
      <c r="N226" s="220"/>
      <c r="O226" s="66"/>
      <c r="P226" s="66"/>
      <c r="Q226" s="66"/>
      <c r="R226" s="66"/>
      <c r="S226" s="66"/>
      <c r="T226" s="67"/>
      <c r="U226" s="36"/>
      <c r="V226" s="36"/>
      <c r="W226" s="36"/>
      <c r="X226" s="36"/>
      <c r="Y226" s="36"/>
      <c r="Z226" s="36"/>
      <c r="AA226" s="36"/>
      <c r="AB226" s="36"/>
      <c r="AC226" s="36"/>
      <c r="AD226" s="36"/>
      <c r="AE226" s="36"/>
      <c r="AT226" s="19" t="s">
        <v>173</v>
      </c>
      <c r="AU226" s="19" t="s">
        <v>85</v>
      </c>
    </row>
    <row r="227" spans="1:65" s="14" customFormat="1">
      <c r="B227" s="231"/>
      <c r="C227" s="232"/>
      <c r="D227" s="217" t="s">
        <v>175</v>
      </c>
      <c r="E227" s="233" t="s">
        <v>19</v>
      </c>
      <c r="F227" s="234" t="s">
        <v>269</v>
      </c>
      <c r="G227" s="232"/>
      <c r="H227" s="235">
        <v>4</v>
      </c>
      <c r="I227" s="236"/>
      <c r="J227" s="232"/>
      <c r="K227" s="232"/>
      <c r="L227" s="237"/>
      <c r="M227" s="238"/>
      <c r="N227" s="239"/>
      <c r="O227" s="239"/>
      <c r="P227" s="239"/>
      <c r="Q227" s="239"/>
      <c r="R227" s="239"/>
      <c r="S227" s="239"/>
      <c r="T227" s="240"/>
      <c r="AT227" s="241" t="s">
        <v>175</v>
      </c>
      <c r="AU227" s="241" t="s">
        <v>85</v>
      </c>
      <c r="AV227" s="14" t="s">
        <v>85</v>
      </c>
      <c r="AW227" s="14" t="s">
        <v>37</v>
      </c>
      <c r="AX227" s="14" t="s">
        <v>75</v>
      </c>
      <c r="AY227" s="241" t="s">
        <v>125</v>
      </c>
    </row>
    <row r="228" spans="1:65" s="15" customFormat="1">
      <c r="B228" s="242"/>
      <c r="C228" s="243"/>
      <c r="D228" s="217" t="s">
        <v>175</v>
      </c>
      <c r="E228" s="244" t="s">
        <v>19</v>
      </c>
      <c r="F228" s="245" t="s">
        <v>181</v>
      </c>
      <c r="G228" s="243"/>
      <c r="H228" s="246">
        <v>4</v>
      </c>
      <c r="I228" s="247"/>
      <c r="J228" s="243"/>
      <c r="K228" s="243"/>
      <c r="L228" s="248"/>
      <c r="M228" s="249"/>
      <c r="N228" s="250"/>
      <c r="O228" s="250"/>
      <c r="P228" s="250"/>
      <c r="Q228" s="250"/>
      <c r="R228" s="250"/>
      <c r="S228" s="250"/>
      <c r="T228" s="251"/>
      <c r="AT228" s="252" t="s">
        <v>175</v>
      </c>
      <c r="AU228" s="252" t="s">
        <v>85</v>
      </c>
      <c r="AV228" s="15" t="s">
        <v>133</v>
      </c>
      <c r="AW228" s="15" t="s">
        <v>37</v>
      </c>
      <c r="AX228" s="15" t="s">
        <v>83</v>
      </c>
      <c r="AY228" s="252" t="s">
        <v>125</v>
      </c>
    </row>
    <row r="229" spans="1:65" s="2" customFormat="1" ht="33" customHeight="1">
      <c r="A229" s="36"/>
      <c r="B229" s="37"/>
      <c r="C229" s="189" t="s">
        <v>246</v>
      </c>
      <c r="D229" s="189" t="s">
        <v>128</v>
      </c>
      <c r="E229" s="190" t="s">
        <v>305</v>
      </c>
      <c r="F229" s="191" t="s">
        <v>306</v>
      </c>
      <c r="G229" s="192" t="s">
        <v>131</v>
      </c>
      <c r="H229" s="193">
        <v>8</v>
      </c>
      <c r="I229" s="194"/>
      <c r="J229" s="195">
        <f>ROUND(I229*H229,2)</f>
        <v>0</v>
      </c>
      <c r="K229" s="191" t="s">
        <v>172</v>
      </c>
      <c r="L229" s="41"/>
      <c r="M229" s="196" t="s">
        <v>19</v>
      </c>
      <c r="N229" s="197" t="s">
        <v>46</v>
      </c>
      <c r="O229" s="66"/>
      <c r="P229" s="198">
        <f>O229*H229</f>
        <v>0</v>
      </c>
      <c r="Q229" s="198">
        <v>0</v>
      </c>
      <c r="R229" s="198">
        <f>Q229*H229</f>
        <v>0</v>
      </c>
      <c r="S229" s="198">
        <v>0</v>
      </c>
      <c r="T229" s="199">
        <f>S229*H229</f>
        <v>0</v>
      </c>
      <c r="U229" s="36"/>
      <c r="V229" s="36"/>
      <c r="W229" s="36"/>
      <c r="X229" s="36"/>
      <c r="Y229" s="36"/>
      <c r="Z229" s="36"/>
      <c r="AA229" s="36"/>
      <c r="AB229" s="36"/>
      <c r="AC229" s="36"/>
      <c r="AD229" s="36"/>
      <c r="AE229" s="36"/>
      <c r="AR229" s="200" t="s">
        <v>133</v>
      </c>
      <c r="AT229" s="200" t="s">
        <v>128</v>
      </c>
      <c r="AU229" s="200" t="s">
        <v>85</v>
      </c>
      <c r="AY229" s="19" t="s">
        <v>125</v>
      </c>
      <c r="BE229" s="201">
        <f>IF(N229="základní",J229,0)</f>
        <v>0</v>
      </c>
      <c r="BF229" s="201">
        <f>IF(N229="snížená",J229,0)</f>
        <v>0</v>
      </c>
      <c r="BG229" s="201">
        <f>IF(N229="zákl. přenesená",J229,0)</f>
        <v>0</v>
      </c>
      <c r="BH229" s="201">
        <f>IF(N229="sníž. přenesená",J229,0)</f>
        <v>0</v>
      </c>
      <c r="BI229" s="201">
        <f>IF(N229="nulová",J229,0)</f>
        <v>0</v>
      </c>
      <c r="BJ229" s="19" t="s">
        <v>83</v>
      </c>
      <c r="BK229" s="201">
        <f>ROUND(I229*H229,2)</f>
        <v>0</v>
      </c>
      <c r="BL229" s="19" t="s">
        <v>133</v>
      </c>
      <c r="BM229" s="200" t="s">
        <v>307</v>
      </c>
    </row>
    <row r="230" spans="1:65" s="2" customFormat="1" ht="19.2">
      <c r="A230" s="36"/>
      <c r="B230" s="37"/>
      <c r="C230" s="38"/>
      <c r="D230" s="217" t="s">
        <v>173</v>
      </c>
      <c r="E230" s="38"/>
      <c r="F230" s="218" t="s">
        <v>298</v>
      </c>
      <c r="G230" s="38"/>
      <c r="H230" s="38"/>
      <c r="I230" s="110"/>
      <c r="J230" s="38"/>
      <c r="K230" s="38"/>
      <c r="L230" s="41"/>
      <c r="M230" s="219"/>
      <c r="N230" s="220"/>
      <c r="O230" s="66"/>
      <c r="P230" s="66"/>
      <c r="Q230" s="66"/>
      <c r="R230" s="66"/>
      <c r="S230" s="66"/>
      <c r="T230" s="67"/>
      <c r="U230" s="36"/>
      <c r="V230" s="36"/>
      <c r="W230" s="36"/>
      <c r="X230" s="36"/>
      <c r="Y230" s="36"/>
      <c r="Z230" s="36"/>
      <c r="AA230" s="36"/>
      <c r="AB230" s="36"/>
      <c r="AC230" s="36"/>
      <c r="AD230" s="36"/>
      <c r="AE230" s="36"/>
      <c r="AT230" s="19" t="s">
        <v>173</v>
      </c>
      <c r="AU230" s="19" t="s">
        <v>85</v>
      </c>
    </row>
    <row r="231" spans="1:65" s="14" customFormat="1">
      <c r="B231" s="231"/>
      <c r="C231" s="232"/>
      <c r="D231" s="217" t="s">
        <v>175</v>
      </c>
      <c r="E231" s="233" t="s">
        <v>19</v>
      </c>
      <c r="F231" s="234" t="s">
        <v>308</v>
      </c>
      <c r="G231" s="232"/>
      <c r="H231" s="235">
        <v>8</v>
      </c>
      <c r="I231" s="236"/>
      <c r="J231" s="232"/>
      <c r="K231" s="232"/>
      <c r="L231" s="237"/>
      <c r="M231" s="238"/>
      <c r="N231" s="239"/>
      <c r="O231" s="239"/>
      <c r="P231" s="239"/>
      <c r="Q231" s="239"/>
      <c r="R231" s="239"/>
      <c r="S231" s="239"/>
      <c r="T231" s="240"/>
      <c r="AT231" s="241" t="s">
        <v>175</v>
      </c>
      <c r="AU231" s="241" t="s">
        <v>85</v>
      </c>
      <c r="AV231" s="14" t="s">
        <v>85</v>
      </c>
      <c r="AW231" s="14" t="s">
        <v>37</v>
      </c>
      <c r="AX231" s="14" t="s">
        <v>75</v>
      </c>
      <c r="AY231" s="241" t="s">
        <v>125</v>
      </c>
    </row>
    <row r="232" spans="1:65" s="15" customFormat="1">
      <c r="B232" s="242"/>
      <c r="C232" s="243"/>
      <c r="D232" s="217" t="s">
        <v>175</v>
      </c>
      <c r="E232" s="244" t="s">
        <v>19</v>
      </c>
      <c r="F232" s="245" t="s">
        <v>181</v>
      </c>
      <c r="G232" s="243"/>
      <c r="H232" s="246">
        <v>8</v>
      </c>
      <c r="I232" s="247"/>
      <c r="J232" s="243"/>
      <c r="K232" s="243"/>
      <c r="L232" s="248"/>
      <c r="M232" s="249"/>
      <c r="N232" s="250"/>
      <c r="O232" s="250"/>
      <c r="P232" s="250"/>
      <c r="Q232" s="250"/>
      <c r="R232" s="250"/>
      <c r="S232" s="250"/>
      <c r="T232" s="251"/>
      <c r="AT232" s="252" t="s">
        <v>175</v>
      </c>
      <c r="AU232" s="252" t="s">
        <v>85</v>
      </c>
      <c r="AV232" s="15" t="s">
        <v>133</v>
      </c>
      <c r="AW232" s="15" t="s">
        <v>37</v>
      </c>
      <c r="AX232" s="15" t="s">
        <v>83</v>
      </c>
      <c r="AY232" s="252" t="s">
        <v>125</v>
      </c>
    </row>
    <row r="233" spans="1:65" s="2" customFormat="1" ht="21.75" customHeight="1">
      <c r="A233" s="36"/>
      <c r="B233" s="37"/>
      <c r="C233" s="189" t="s">
        <v>309</v>
      </c>
      <c r="D233" s="189" t="s">
        <v>128</v>
      </c>
      <c r="E233" s="190" t="s">
        <v>310</v>
      </c>
      <c r="F233" s="191" t="s">
        <v>311</v>
      </c>
      <c r="G233" s="192" t="s">
        <v>131</v>
      </c>
      <c r="H233" s="193">
        <v>8</v>
      </c>
      <c r="I233" s="194"/>
      <c r="J233" s="195">
        <f>ROUND(I233*H233,2)</f>
        <v>0</v>
      </c>
      <c r="K233" s="191" t="s">
        <v>172</v>
      </c>
      <c r="L233" s="41"/>
      <c r="M233" s="196" t="s">
        <v>19</v>
      </c>
      <c r="N233" s="197" t="s">
        <v>46</v>
      </c>
      <c r="O233" s="66"/>
      <c r="P233" s="198">
        <f>O233*H233</f>
        <v>0</v>
      </c>
      <c r="Q233" s="198">
        <v>0</v>
      </c>
      <c r="R233" s="198">
        <f>Q233*H233</f>
        <v>0</v>
      </c>
      <c r="S233" s="198">
        <v>0</v>
      </c>
      <c r="T233" s="199">
        <f>S233*H233</f>
        <v>0</v>
      </c>
      <c r="U233" s="36"/>
      <c r="V233" s="36"/>
      <c r="W233" s="36"/>
      <c r="X233" s="36"/>
      <c r="Y233" s="36"/>
      <c r="Z233" s="36"/>
      <c r="AA233" s="36"/>
      <c r="AB233" s="36"/>
      <c r="AC233" s="36"/>
      <c r="AD233" s="36"/>
      <c r="AE233" s="36"/>
      <c r="AR233" s="200" t="s">
        <v>133</v>
      </c>
      <c r="AT233" s="200" t="s">
        <v>128</v>
      </c>
      <c r="AU233" s="200" t="s">
        <v>85</v>
      </c>
      <c r="AY233" s="19" t="s">
        <v>125</v>
      </c>
      <c r="BE233" s="201">
        <f>IF(N233="základní",J233,0)</f>
        <v>0</v>
      </c>
      <c r="BF233" s="201">
        <f>IF(N233="snížená",J233,0)</f>
        <v>0</v>
      </c>
      <c r="BG233" s="201">
        <f>IF(N233="zákl. přenesená",J233,0)</f>
        <v>0</v>
      </c>
      <c r="BH233" s="201">
        <f>IF(N233="sníž. přenesená",J233,0)</f>
        <v>0</v>
      </c>
      <c r="BI233" s="201">
        <f>IF(N233="nulová",J233,0)</f>
        <v>0</v>
      </c>
      <c r="BJ233" s="19" t="s">
        <v>83</v>
      </c>
      <c r="BK233" s="201">
        <f>ROUND(I233*H233,2)</f>
        <v>0</v>
      </c>
      <c r="BL233" s="19" t="s">
        <v>133</v>
      </c>
      <c r="BM233" s="200" t="s">
        <v>312</v>
      </c>
    </row>
    <row r="234" spans="1:65" s="2" customFormat="1" ht="19.2">
      <c r="A234" s="36"/>
      <c r="B234" s="37"/>
      <c r="C234" s="38"/>
      <c r="D234" s="217" t="s">
        <v>173</v>
      </c>
      <c r="E234" s="38"/>
      <c r="F234" s="218" t="s">
        <v>298</v>
      </c>
      <c r="G234" s="38"/>
      <c r="H234" s="38"/>
      <c r="I234" s="110"/>
      <c r="J234" s="38"/>
      <c r="K234" s="38"/>
      <c r="L234" s="41"/>
      <c r="M234" s="219"/>
      <c r="N234" s="220"/>
      <c r="O234" s="66"/>
      <c r="P234" s="66"/>
      <c r="Q234" s="66"/>
      <c r="R234" s="66"/>
      <c r="S234" s="66"/>
      <c r="T234" s="67"/>
      <c r="U234" s="36"/>
      <c r="V234" s="36"/>
      <c r="W234" s="36"/>
      <c r="X234" s="36"/>
      <c r="Y234" s="36"/>
      <c r="Z234" s="36"/>
      <c r="AA234" s="36"/>
      <c r="AB234" s="36"/>
      <c r="AC234" s="36"/>
      <c r="AD234" s="36"/>
      <c r="AE234" s="36"/>
      <c r="AT234" s="19" t="s">
        <v>173</v>
      </c>
      <c r="AU234" s="19" t="s">
        <v>85</v>
      </c>
    </row>
    <row r="235" spans="1:65" s="14" customFormat="1">
      <c r="B235" s="231"/>
      <c r="C235" s="232"/>
      <c r="D235" s="217" t="s">
        <v>175</v>
      </c>
      <c r="E235" s="233" t="s">
        <v>19</v>
      </c>
      <c r="F235" s="234" t="s">
        <v>308</v>
      </c>
      <c r="G235" s="232"/>
      <c r="H235" s="235">
        <v>8</v>
      </c>
      <c r="I235" s="236"/>
      <c r="J235" s="232"/>
      <c r="K235" s="232"/>
      <c r="L235" s="237"/>
      <c r="M235" s="238"/>
      <c r="N235" s="239"/>
      <c r="O235" s="239"/>
      <c r="P235" s="239"/>
      <c r="Q235" s="239"/>
      <c r="R235" s="239"/>
      <c r="S235" s="239"/>
      <c r="T235" s="240"/>
      <c r="AT235" s="241" t="s">
        <v>175</v>
      </c>
      <c r="AU235" s="241" t="s">
        <v>85</v>
      </c>
      <c r="AV235" s="14" t="s">
        <v>85</v>
      </c>
      <c r="AW235" s="14" t="s">
        <v>37</v>
      </c>
      <c r="AX235" s="14" t="s">
        <v>75</v>
      </c>
      <c r="AY235" s="241" t="s">
        <v>125</v>
      </c>
    </row>
    <row r="236" spans="1:65" s="15" customFormat="1">
      <c r="B236" s="242"/>
      <c r="C236" s="243"/>
      <c r="D236" s="217" t="s">
        <v>175</v>
      </c>
      <c r="E236" s="244" t="s">
        <v>19</v>
      </c>
      <c r="F236" s="245" t="s">
        <v>181</v>
      </c>
      <c r="G236" s="243"/>
      <c r="H236" s="246">
        <v>8</v>
      </c>
      <c r="I236" s="247"/>
      <c r="J236" s="243"/>
      <c r="K236" s="243"/>
      <c r="L236" s="248"/>
      <c r="M236" s="249"/>
      <c r="N236" s="250"/>
      <c r="O236" s="250"/>
      <c r="P236" s="250"/>
      <c r="Q236" s="250"/>
      <c r="R236" s="250"/>
      <c r="S236" s="250"/>
      <c r="T236" s="251"/>
      <c r="AT236" s="252" t="s">
        <v>175</v>
      </c>
      <c r="AU236" s="252" t="s">
        <v>85</v>
      </c>
      <c r="AV236" s="15" t="s">
        <v>133</v>
      </c>
      <c r="AW236" s="15" t="s">
        <v>37</v>
      </c>
      <c r="AX236" s="15" t="s">
        <v>83</v>
      </c>
      <c r="AY236" s="252" t="s">
        <v>125</v>
      </c>
    </row>
    <row r="237" spans="1:65" s="2" customFormat="1" ht="21.75" customHeight="1">
      <c r="A237" s="36"/>
      <c r="B237" s="37"/>
      <c r="C237" s="189" t="s">
        <v>252</v>
      </c>
      <c r="D237" s="189" t="s">
        <v>128</v>
      </c>
      <c r="E237" s="190" t="s">
        <v>313</v>
      </c>
      <c r="F237" s="191" t="s">
        <v>314</v>
      </c>
      <c r="G237" s="192" t="s">
        <v>131</v>
      </c>
      <c r="H237" s="193">
        <v>8</v>
      </c>
      <c r="I237" s="194"/>
      <c r="J237" s="195">
        <f>ROUND(I237*H237,2)</f>
        <v>0</v>
      </c>
      <c r="K237" s="191" t="s">
        <v>172</v>
      </c>
      <c r="L237" s="41"/>
      <c r="M237" s="196" t="s">
        <v>19</v>
      </c>
      <c r="N237" s="197" t="s">
        <v>46</v>
      </c>
      <c r="O237" s="66"/>
      <c r="P237" s="198">
        <f>O237*H237</f>
        <v>0</v>
      </c>
      <c r="Q237" s="198">
        <v>0</v>
      </c>
      <c r="R237" s="198">
        <f>Q237*H237</f>
        <v>0</v>
      </c>
      <c r="S237" s="198">
        <v>0</v>
      </c>
      <c r="T237" s="199">
        <f>S237*H237</f>
        <v>0</v>
      </c>
      <c r="U237" s="36"/>
      <c r="V237" s="36"/>
      <c r="W237" s="36"/>
      <c r="X237" s="36"/>
      <c r="Y237" s="36"/>
      <c r="Z237" s="36"/>
      <c r="AA237" s="36"/>
      <c r="AB237" s="36"/>
      <c r="AC237" s="36"/>
      <c r="AD237" s="36"/>
      <c r="AE237" s="36"/>
      <c r="AR237" s="200" t="s">
        <v>133</v>
      </c>
      <c r="AT237" s="200" t="s">
        <v>128</v>
      </c>
      <c r="AU237" s="200" t="s">
        <v>85</v>
      </c>
      <c r="AY237" s="19" t="s">
        <v>125</v>
      </c>
      <c r="BE237" s="201">
        <f>IF(N237="základní",J237,0)</f>
        <v>0</v>
      </c>
      <c r="BF237" s="201">
        <f>IF(N237="snížená",J237,0)</f>
        <v>0</v>
      </c>
      <c r="BG237" s="201">
        <f>IF(N237="zákl. přenesená",J237,0)</f>
        <v>0</v>
      </c>
      <c r="BH237" s="201">
        <f>IF(N237="sníž. přenesená",J237,0)</f>
        <v>0</v>
      </c>
      <c r="BI237" s="201">
        <f>IF(N237="nulová",J237,0)</f>
        <v>0</v>
      </c>
      <c r="BJ237" s="19" t="s">
        <v>83</v>
      </c>
      <c r="BK237" s="201">
        <f>ROUND(I237*H237,2)</f>
        <v>0</v>
      </c>
      <c r="BL237" s="19" t="s">
        <v>133</v>
      </c>
      <c r="BM237" s="200" t="s">
        <v>315</v>
      </c>
    </row>
    <row r="238" spans="1:65" s="2" customFormat="1" ht="19.2">
      <c r="A238" s="36"/>
      <c r="B238" s="37"/>
      <c r="C238" s="38"/>
      <c r="D238" s="217" t="s">
        <v>173</v>
      </c>
      <c r="E238" s="38"/>
      <c r="F238" s="218" t="s">
        <v>298</v>
      </c>
      <c r="G238" s="38"/>
      <c r="H238" s="38"/>
      <c r="I238" s="110"/>
      <c r="J238" s="38"/>
      <c r="K238" s="38"/>
      <c r="L238" s="41"/>
      <c r="M238" s="219"/>
      <c r="N238" s="220"/>
      <c r="O238" s="66"/>
      <c r="P238" s="66"/>
      <c r="Q238" s="66"/>
      <c r="R238" s="66"/>
      <c r="S238" s="66"/>
      <c r="T238" s="67"/>
      <c r="U238" s="36"/>
      <c r="V238" s="36"/>
      <c r="W238" s="36"/>
      <c r="X238" s="36"/>
      <c r="Y238" s="36"/>
      <c r="Z238" s="36"/>
      <c r="AA238" s="36"/>
      <c r="AB238" s="36"/>
      <c r="AC238" s="36"/>
      <c r="AD238" s="36"/>
      <c r="AE238" s="36"/>
      <c r="AT238" s="19" t="s">
        <v>173</v>
      </c>
      <c r="AU238" s="19" t="s">
        <v>85</v>
      </c>
    </row>
    <row r="239" spans="1:65" s="14" customFormat="1">
      <c r="B239" s="231"/>
      <c r="C239" s="232"/>
      <c r="D239" s="217" t="s">
        <v>175</v>
      </c>
      <c r="E239" s="233" t="s">
        <v>19</v>
      </c>
      <c r="F239" s="234" t="s">
        <v>308</v>
      </c>
      <c r="G239" s="232"/>
      <c r="H239" s="235">
        <v>8</v>
      </c>
      <c r="I239" s="236"/>
      <c r="J239" s="232"/>
      <c r="K239" s="232"/>
      <c r="L239" s="237"/>
      <c r="M239" s="238"/>
      <c r="N239" s="239"/>
      <c r="O239" s="239"/>
      <c r="P239" s="239"/>
      <c r="Q239" s="239"/>
      <c r="R239" s="239"/>
      <c r="S239" s="239"/>
      <c r="T239" s="240"/>
      <c r="AT239" s="241" t="s">
        <v>175</v>
      </c>
      <c r="AU239" s="241" t="s">
        <v>85</v>
      </c>
      <c r="AV239" s="14" t="s">
        <v>85</v>
      </c>
      <c r="AW239" s="14" t="s">
        <v>37</v>
      </c>
      <c r="AX239" s="14" t="s">
        <v>75</v>
      </c>
      <c r="AY239" s="241" t="s">
        <v>125</v>
      </c>
    </row>
    <row r="240" spans="1:65" s="15" customFormat="1">
      <c r="B240" s="242"/>
      <c r="C240" s="243"/>
      <c r="D240" s="217" t="s">
        <v>175</v>
      </c>
      <c r="E240" s="244" t="s">
        <v>19</v>
      </c>
      <c r="F240" s="245" t="s">
        <v>181</v>
      </c>
      <c r="G240" s="243"/>
      <c r="H240" s="246">
        <v>8</v>
      </c>
      <c r="I240" s="247"/>
      <c r="J240" s="243"/>
      <c r="K240" s="243"/>
      <c r="L240" s="248"/>
      <c r="M240" s="249"/>
      <c r="N240" s="250"/>
      <c r="O240" s="250"/>
      <c r="P240" s="250"/>
      <c r="Q240" s="250"/>
      <c r="R240" s="250"/>
      <c r="S240" s="250"/>
      <c r="T240" s="251"/>
      <c r="AT240" s="252" t="s">
        <v>175</v>
      </c>
      <c r="AU240" s="252" t="s">
        <v>85</v>
      </c>
      <c r="AV240" s="15" t="s">
        <v>133</v>
      </c>
      <c r="AW240" s="15" t="s">
        <v>37</v>
      </c>
      <c r="AX240" s="15" t="s">
        <v>83</v>
      </c>
      <c r="AY240" s="252" t="s">
        <v>125</v>
      </c>
    </row>
    <row r="241" spans="1:65" s="2" customFormat="1" ht="16.5" customHeight="1">
      <c r="A241" s="36"/>
      <c r="B241" s="37"/>
      <c r="C241" s="189" t="s">
        <v>316</v>
      </c>
      <c r="D241" s="189" t="s">
        <v>128</v>
      </c>
      <c r="E241" s="190" t="s">
        <v>317</v>
      </c>
      <c r="F241" s="191" t="s">
        <v>318</v>
      </c>
      <c r="G241" s="192" t="s">
        <v>131</v>
      </c>
      <c r="H241" s="193">
        <v>4</v>
      </c>
      <c r="I241" s="194"/>
      <c r="J241" s="195">
        <f>ROUND(I241*H241,2)</f>
        <v>0</v>
      </c>
      <c r="K241" s="191" t="s">
        <v>132</v>
      </c>
      <c r="L241" s="41"/>
      <c r="M241" s="196" t="s">
        <v>19</v>
      </c>
      <c r="N241" s="197" t="s">
        <v>46</v>
      </c>
      <c r="O241" s="66"/>
      <c r="P241" s="198">
        <f>O241*H241</f>
        <v>0</v>
      </c>
      <c r="Q241" s="198">
        <v>0</v>
      </c>
      <c r="R241" s="198">
        <f>Q241*H241</f>
        <v>0</v>
      </c>
      <c r="S241" s="198">
        <v>0</v>
      </c>
      <c r="T241" s="199">
        <f>S241*H241</f>
        <v>0</v>
      </c>
      <c r="U241" s="36"/>
      <c r="V241" s="36"/>
      <c r="W241" s="36"/>
      <c r="X241" s="36"/>
      <c r="Y241" s="36"/>
      <c r="Z241" s="36"/>
      <c r="AA241" s="36"/>
      <c r="AB241" s="36"/>
      <c r="AC241" s="36"/>
      <c r="AD241" s="36"/>
      <c r="AE241" s="36"/>
      <c r="AR241" s="200" t="s">
        <v>133</v>
      </c>
      <c r="AT241" s="200" t="s">
        <v>128</v>
      </c>
      <c r="AU241" s="200" t="s">
        <v>85</v>
      </c>
      <c r="AY241" s="19" t="s">
        <v>125</v>
      </c>
      <c r="BE241" s="201">
        <f>IF(N241="základní",J241,0)</f>
        <v>0</v>
      </c>
      <c r="BF241" s="201">
        <f>IF(N241="snížená",J241,0)</f>
        <v>0</v>
      </c>
      <c r="BG241" s="201">
        <f>IF(N241="zákl. přenesená",J241,0)</f>
        <v>0</v>
      </c>
      <c r="BH241" s="201">
        <f>IF(N241="sníž. přenesená",J241,0)</f>
        <v>0</v>
      </c>
      <c r="BI241" s="201">
        <f>IF(N241="nulová",J241,0)</f>
        <v>0</v>
      </c>
      <c r="BJ241" s="19" t="s">
        <v>83</v>
      </c>
      <c r="BK241" s="201">
        <f>ROUND(I241*H241,2)</f>
        <v>0</v>
      </c>
      <c r="BL241" s="19" t="s">
        <v>133</v>
      </c>
      <c r="BM241" s="200" t="s">
        <v>319</v>
      </c>
    </row>
    <row r="242" spans="1:65" s="14" customFormat="1">
      <c r="B242" s="231"/>
      <c r="C242" s="232"/>
      <c r="D242" s="217" t="s">
        <v>175</v>
      </c>
      <c r="E242" s="233" t="s">
        <v>19</v>
      </c>
      <c r="F242" s="234" t="s">
        <v>269</v>
      </c>
      <c r="G242" s="232"/>
      <c r="H242" s="235">
        <v>4</v>
      </c>
      <c r="I242" s="236"/>
      <c r="J242" s="232"/>
      <c r="K242" s="232"/>
      <c r="L242" s="237"/>
      <c r="M242" s="238"/>
      <c r="N242" s="239"/>
      <c r="O242" s="239"/>
      <c r="P242" s="239"/>
      <c r="Q242" s="239"/>
      <c r="R242" s="239"/>
      <c r="S242" s="239"/>
      <c r="T242" s="240"/>
      <c r="AT242" s="241" t="s">
        <v>175</v>
      </c>
      <c r="AU242" s="241" t="s">
        <v>85</v>
      </c>
      <c r="AV242" s="14" t="s">
        <v>85</v>
      </c>
      <c r="AW242" s="14" t="s">
        <v>37</v>
      </c>
      <c r="AX242" s="14" t="s">
        <v>75</v>
      </c>
      <c r="AY242" s="241" t="s">
        <v>125</v>
      </c>
    </row>
    <row r="243" spans="1:65" s="15" customFormat="1">
      <c r="B243" s="242"/>
      <c r="C243" s="243"/>
      <c r="D243" s="217" t="s">
        <v>175</v>
      </c>
      <c r="E243" s="244" t="s">
        <v>19</v>
      </c>
      <c r="F243" s="245" t="s">
        <v>181</v>
      </c>
      <c r="G243" s="243"/>
      <c r="H243" s="246">
        <v>4</v>
      </c>
      <c r="I243" s="247"/>
      <c r="J243" s="243"/>
      <c r="K243" s="243"/>
      <c r="L243" s="248"/>
      <c r="M243" s="249"/>
      <c r="N243" s="250"/>
      <c r="O243" s="250"/>
      <c r="P243" s="250"/>
      <c r="Q243" s="250"/>
      <c r="R243" s="250"/>
      <c r="S243" s="250"/>
      <c r="T243" s="251"/>
      <c r="AT243" s="252" t="s">
        <v>175</v>
      </c>
      <c r="AU243" s="252" t="s">
        <v>85</v>
      </c>
      <c r="AV243" s="15" t="s">
        <v>133</v>
      </c>
      <c r="AW243" s="15" t="s">
        <v>37</v>
      </c>
      <c r="AX243" s="15" t="s">
        <v>83</v>
      </c>
      <c r="AY243" s="252" t="s">
        <v>125</v>
      </c>
    </row>
    <row r="244" spans="1:65" s="12" customFormat="1" ht="22.8" customHeight="1">
      <c r="B244" s="173"/>
      <c r="C244" s="174"/>
      <c r="D244" s="175" t="s">
        <v>74</v>
      </c>
      <c r="E244" s="187" t="s">
        <v>320</v>
      </c>
      <c r="F244" s="187" t="s">
        <v>321</v>
      </c>
      <c r="G244" s="174"/>
      <c r="H244" s="174"/>
      <c r="I244" s="177"/>
      <c r="J244" s="188">
        <f>BK244</f>
        <v>0</v>
      </c>
      <c r="K244" s="174"/>
      <c r="L244" s="179"/>
      <c r="M244" s="180"/>
      <c r="N244" s="181"/>
      <c r="O244" s="181"/>
      <c r="P244" s="182">
        <f>SUM(P245:P302)</f>
        <v>0</v>
      </c>
      <c r="Q244" s="181"/>
      <c r="R244" s="182">
        <f>SUM(R245:R302)</f>
        <v>0</v>
      </c>
      <c r="S244" s="181"/>
      <c r="T244" s="183">
        <f>SUM(T245:T302)</f>
        <v>0</v>
      </c>
      <c r="AR244" s="184" t="s">
        <v>83</v>
      </c>
      <c r="AT244" s="185" t="s">
        <v>74</v>
      </c>
      <c r="AU244" s="185" t="s">
        <v>83</v>
      </c>
      <c r="AY244" s="184" t="s">
        <v>125</v>
      </c>
      <c r="BK244" s="186">
        <f>SUM(BK245:BK302)</f>
        <v>0</v>
      </c>
    </row>
    <row r="245" spans="1:65" s="2" customFormat="1" ht="21.75" customHeight="1">
      <c r="A245" s="36"/>
      <c r="B245" s="37"/>
      <c r="C245" s="189" t="s">
        <v>260</v>
      </c>
      <c r="D245" s="189" t="s">
        <v>128</v>
      </c>
      <c r="E245" s="190" t="s">
        <v>322</v>
      </c>
      <c r="F245" s="191" t="s">
        <v>323</v>
      </c>
      <c r="G245" s="192" t="s">
        <v>251</v>
      </c>
      <c r="H245" s="193">
        <v>105.5</v>
      </c>
      <c r="I245" s="194"/>
      <c r="J245" s="195">
        <f>ROUND(I245*H245,2)</f>
        <v>0</v>
      </c>
      <c r="K245" s="191" t="s">
        <v>172</v>
      </c>
      <c r="L245" s="41"/>
      <c r="M245" s="196" t="s">
        <v>19</v>
      </c>
      <c r="N245" s="197" t="s">
        <v>46</v>
      </c>
      <c r="O245" s="66"/>
      <c r="P245" s="198">
        <f>O245*H245</f>
        <v>0</v>
      </c>
      <c r="Q245" s="198">
        <v>0</v>
      </c>
      <c r="R245" s="198">
        <f>Q245*H245</f>
        <v>0</v>
      </c>
      <c r="S245" s="198">
        <v>0</v>
      </c>
      <c r="T245" s="199">
        <f>S245*H245</f>
        <v>0</v>
      </c>
      <c r="U245" s="36"/>
      <c r="V245" s="36"/>
      <c r="W245" s="36"/>
      <c r="X245" s="36"/>
      <c r="Y245" s="36"/>
      <c r="Z245" s="36"/>
      <c r="AA245" s="36"/>
      <c r="AB245" s="36"/>
      <c r="AC245" s="36"/>
      <c r="AD245" s="36"/>
      <c r="AE245" s="36"/>
      <c r="AR245" s="200" t="s">
        <v>133</v>
      </c>
      <c r="AT245" s="200" t="s">
        <v>128</v>
      </c>
      <c r="AU245" s="200" t="s">
        <v>85</v>
      </c>
      <c r="AY245" s="19" t="s">
        <v>125</v>
      </c>
      <c r="BE245" s="201">
        <f>IF(N245="základní",J245,0)</f>
        <v>0</v>
      </c>
      <c r="BF245" s="201">
        <f>IF(N245="snížená",J245,0)</f>
        <v>0</v>
      </c>
      <c r="BG245" s="201">
        <f>IF(N245="zákl. přenesená",J245,0)</f>
        <v>0</v>
      </c>
      <c r="BH245" s="201">
        <f>IF(N245="sníž. přenesená",J245,0)</f>
        <v>0</v>
      </c>
      <c r="BI245" s="201">
        <f>IF(N245="nulová",J245,0)</f>
        <v>0</v>
      </c>
      <c r="BJ245" s="19" t="s">
        <v>83</v>
      </c>
      <c r="BK245" s="201">
        <f>ROUND(I245*H245,2)</f>
        <v>0</v>
      </c>
      <c r="BL245" s="19" t="s">
        <v>133</v>
      </c>
      <c r="BM245" s="200" t="s">
        <v>324</v>
      </c>
    </row>
    <row r="246" spans="1:65" s="2" customFormat="1" ht="57.6">
      <c r="A246" s="36"/>
      <c r="B246" s="37"/>
      <c r="C246" s="38"/>
      <c r="D246" s="217" t="s">
        <v>173</v>
      </c>
      <c r="E246" s="38"/>
      <c r="F246" s="218" t="s">
        <v>325</v>
      </c>
      <c r="G246" s="38"/>
      <c r="H246" s="38"/>
      <c r="I246" s="110"/>
      <c r="J246" s="38"/>
      <c r="K246" s="38"/>
      <c r="L246" s="41"/>
      <c r="M246" s="219"/>
      <c r="N246" s="220"/>
      <c r="O246" s="66"/>
      <c r="P246" s="66"/>
      <c r="Q246" s="66"/>
      <c r="R246" s="66"/>
      <c r="S246" s="66"/>
      <c r="T246" s="67"/>
      <c r="U246" s="36"/>
      <c r="V246" s="36"/>
      <c r="W246" s="36"/>
      <c r="X246" s="36"/>
      <c r="Y246" s="36"/>
      <c r="Z246" s="36"/>
      <c r="AA246" s="36"/>
      <c r="AB246" s="36"/>
      <c r="AC246" s="36"/>
      <c r="AD246" s="36"/>
      <c r="AE246" s="36"/>
      <c r="AT246" s="19" t="s">
        <v>173</v>
      </c>
      <c r="AU246" s="19" t="s">
        <v>85</v>
      </c>
    </row>
    <row r="247" spans="1:65" s="14" customFormat="1">
      <c r="B247" s="231"/>
      <c r="C247" s="232"/>
      <c r="D247" s="217" t="s">
        <v>175</v>
      </c>
      <c r="E247" s="233" t="s">
        <v>19</v>
      </c>
      <c r="F247" s="234" t="s">
        <v>326</v>
      </c>
      <c r="G247" s="232"/>
      <c r="H247" s="235">
        <v>105.5</v>
      </c>
      <c r="I247" s="236"/>
      <c r="J247" s="232"/>
      <c r="K247" s="232"/>
      <c r="L247" s="237"/>
      <c r="M247" s="238"/>
      <c r="N247" s="239"/>
      <c r="O247" s="239"/>
      <c r="P247" s="239"/>
      <c r="Q247" s="239"/>
      <c r="R247" s="239"/>
      <c r="S247" s="239"/>
      <c r="T247" s="240"/>
      <c r="AT247" s="241" t="s">
        <v>175</v>
      </c>
      <c r="AU247" s="241" t="s">
        <v>85</v>
      </c>
      <c r="AV247" s="14" t="s">
        <v>85</v>
      </c>
      <c r="AW247" s="14" t="s">
        <v>37</v>
      </c>
      <c r="AX247" s="14" t="s">
        <v>75</v>
      </c>
      <c r="AY247" s="241" t="s">
        <v>125</v>
      </c>
    </row>
    <row r="248" spans="1:65" s="15" customFormat="1">
      <c r="B248" s="242"/>
      <c r="C248" s="243"/>
      <c r="D248" s="217" t="s">
        <v>175</v>
      </c>
      <c r="E248" s="244" t="s">
        <v>19</v>
      </c>
      <c r="F248" s="245" t="s">
        <v>181</v>
      </c>
      <c r="G248" s="243"/>
      <c r="H248" s="246">
        <v>105.5</v>
      </c>
      <c r="I248" s="247"/>
      <c r="J248" s="243"/>
      <c r="K248" s="243"/>
      <c r="L248" s="248"/>
      <c r="M248" s="249"/>
      <c r="N248" s="250"/>
      <c r="O248" s="250"/>
      <c r="P248" s="250"/>
      <c r="Q248" s="250"/>
      <c r="R248" s="250"/>
      <c r="S248" s="250"/>
      <c r="T248" s="251"/>
      <c r="AT248" s="252" t="s">
        <v>175</v>
      </c>
      <c r="AU248" s="252" t="s">
        <v>85</v>
      </c>
      <c r="AV248" s="15" t="s">
        <v>133</v>
      </c>
      <c r="AW248" s="15" t="s">
        <v>37</v>
      </c>
      <c r="AX248" s="15" t="s">
        <v>83</v>
      </c>
      <c r="AY248" s="252" t="s">
        <v>125</v>
      </c>
    </row>
    <row r="249" spans="1:65" s="2" customFormat="1" ht="21.75" customHeight="1">
      <c r="A249" s="36"/>
      <c r="B249" s="37"/>
      <c r="C249" s="189" t="s">
        <v>327</v>
      </c>
      <c r="D249" s="189" t="s">
        <v>128</v>
      </c>
      <c r="E249" s="190" t="s">
        <v>328</v>
      </c>
      <c r="F249" s="191" t="s">
        <v>329</v>
      </c>
      <c r="G249" s="192" t="s">
        <v>251</v>
      </c>
      <c r="H249" s="193">
        <v>105.5</v>
      </c>
      <c r="I249" s="194"/>
      <c r="J249" s="195">
        <f>ROUND(I249*H249,2)</f>
        <v>0</v>
      </c>
      <c r="K249" s="191" t="s">
        <v>172</v>
      </c>
      <c r="L249" s="41"/>
      <c r="M249" s="196" t="s">
        <v>19</v>
      </c>
      <c r="N249" s="197" t="s">
        <v>46</v>
      </c>
      <c r="O249" s="66"/>
      <c r="P249" s="198">
        <f>O249*H249</f>
        <v>0</v>
      </c>
      <c r="Q249" s="198">
        <v>0</v>
      </c>
      <c r="R249" s="198">
        <f>Q249*H249</f>
        <v>0</v>
      </c>
      <c r="S249" s="198">
        <v>0</v>
      </c>
      <c r="T249" s="199">
        <f>S249*H249</f>
        <v>0</v>
      </c>
      <c r="U249" s="36"/>
      <c r="V249" s="36"/>
      <c r="W249" s="36"/>
      <c r="X249" s="36"/>
      <c r="Y249" s="36"/>
      <c r="Z249" s="36"/>
      <c r="AA249" s="36"/>
      <c r="AB249" s="36"/>
      <c r="AC249" s="36"/>
      <c r="AD249" s="36"/>
      <c r="AE249" s="36"/>
      <c r="AR249" s="200" t="s">
        <v>133</v>
      </c>
      <c r="AT249" s="200" t="s">
        <v>128</v>
      </c>
      <c r="AU249" s="200" t="s">
        <v>85</v>
      </c>
      <c r="AY249" s="19" t="s">
        <v>125</v>
      </c>
      <c r="BE249" s="201">
        <f>IF(N249="základní",J249,0)</f>
        <v>0</v>
      </c>
      <c r="BF249" s="201">
        <f>IF(N249="snížená",J249,0)</f>
        <v>0</v>
      </c>
      <c r="BG249" s="201">
        <f>IF(N249="zákl. přenesená",J249,0)</f>
        <v>0</v>
      </c>
      <c r="BH249" s="201">
        <f>IF(N249="sníž. přenesená",J249,0)</f>
        <v>0</v>
      </c>
      <c r="BI249" s="201">
        <f>IF(N249="nulová",J249,0)</f>
        <v>0</v>
      </c>
      <c r="BJ249" s="19" t="s">
        <v>83</v>
      </c>
      <c r="BK249" s="201">
        <f>ROUND(I249*H249,2)</f>
        <v>0</v>
      </c>
      <c r="BL249" s="19" t="s">
        <v>133</v>
      </c>
      <c r="BM249" s="200" t="s">
        <v>330</v>
      </c>
    </row>
    <row r="250" spans="1:65" s="2" customFormat="1" ht="76.8">
      <c r="A250" s="36"/>
      <c r="B250" s="37"/>
      <c r="C250" s="38"/>
      <c r="D250" s="217" t="s">
        <v>173</v>
      </c>
      <c r="E250" s="38"/>
      <c r="F250" s="218" t="s">
        <v>331</v>
      </c>
      <c r="G250" s="38"/>
      <c r="H250" s="38"/>
      <c r="I250" s="110"/>
      <c r="J250" s="38"/>
      <c r="K250" s="38"/>
      <c r="L250" s="41"/>
      <c r="M250" s="219"/>
      <c r="N250" s="220"/>
      <c r="O250" s="66"/>
      <c r="P250" s="66"/>
      <c r="Q250" s="66"/>
      <c r="R250" s="66"/>
      <c r="S250" s="66"/>
      <c r="T250" s="67"/>
      <c r="U250" s="36"/>
      <c r="V250" s="36"/>
      <c r="W250" s="36"/>
      <c r="X250" s="36"/>
      <c r="Y250" s="36"/>
      <c r="Z250" s="36"/>
      <c r="AA250" s="36"/>
      <c r="AB250" s="36"/>
      <c r="AC250" s="36"/>
      <c r="AD250" s="36"/>
      <c r="AE250" s="36"/>
      <c r="AT250" s="19" t="s">
        <v>173</v>
      </c>
      <c r="AU250" s="19" t="s">
        <v>85</v>
      </c>
    </row>
    <row r="251" spans="1:65" s="14" customFormat="1">
      <c r="B251" s="231"/>
      <c r="C251" s="232"/>
      <c r="D251" s="217" t="s">
        <v>175</v>
      </c>
      <c r="E251" s="233" t="s">
        <v>19</v>
      </c>
      <c r="F251" s="234" t="s">
        <v>332</v>
      </c>
      <c r="G251" s="232"/>
      <c r="H251" s="235">
        <v>105.5</v>
      </c>
      <c r="I251" s="236"/>
      <c r="J251" s="232"/>
      <c r="K251" s="232"/>
      <c r="L251" s="237"/>
      <c r="M251" s="238"/>
      <c r="N251" s="239"/>
      <c r="O251" s="239"/>
      <c r="P251" s="239"/>
      <c r="Q251" s="239"/>
      <c r="R251" s="239"/>
      <c r="S251" s="239"/>
      <c r="T251" s="240"/>
      <c r="AT251" s="241" t="s">
        <v>175</v>
      </c>
      <c r="AU251" s="241" t="s">
        <v>85</v>
      </c>
      <c r="AV251" s="14" t="s">
        <v>85</v>
      </c>
      <c r="AW251" s="14" t="s">
        <v>37</v>
      </c>
      <c r="AX251" s="14" t="s">
        <v>75</v>
      </c>
      <c r="AY251" s="241" t="s">
        <v>125</v>
      </c>
    </row>
    <row r="252" spans="1:65" s="15" customFormat="1">
      <c r="B252" s="242"/>
      <c r="C252" s="243"/>
      <c r="D252" s="217" t="s">
        <v>175</v>
      </c>
      <c r="E252" s="244" t="s">
        <v>19</v>
      </c>
      <c r="F252" s="245" t="s">
        <v>181</v>
      </c>
      <c r="G252" s="243"/>
      <c r="H252" s="246">
        <v>105.5</v>
      </c>
      <c r="I252" s="247"/>
      <c r="J252" s="243"/>
      <c r="K252" s="243"/>
      <c r="L252" s="248"/>
      <c r="M252" s="249"/>
      <c r="N252" s="250"/>
      <c r="O252" s="250"/>
      <c r="P252" s="250"/>
      <c r="Q252" s="250"/>
      <c r="R252" s="250"/>
      <c r="S252" s="250"/>
      <c r="T252" s="251"/>
      <c r="AT252" s="252" t="s">
        <v>175</v>
      </c>
      <c r="AU252" s="252" t="s">
        <v>85</v>
      </c>
      <c r="AV252" s="15" t="s">
        <v>133</v>
      </c>
      <c r="AW252" s="15" t="s">
        <v>37</v>
      </c>
      <c r="AX252" s="15" t="s">
        <v>83</v>
      </c>
      <c r="AY252" s="252" t="s">
        <v>125</v>
      </c>
    </row>
    <row r="253" spans="1:65" s="2" customFormat="1" ht="21.75" customHeight="1">
      <c r="A253" s="36"/>
      <c r="B253" s="37"/>
      <c r="C253" s="189" t="s">
        <v>267</v>
      </c>
      <c r="D253" s="189" t="s">
        <v>128</v>
      </c>
      <c r="E253" s="190" t="s">
        <v>333</v>
      </c>
      <c r="F253" s="191" t="s">
        <v>334</v>
      </c>
      <c r="G253" s="192" t="s">
        <v>251</v>
      </c>
      <c r="H253" s="193">
        <v>105.5</v>
      </c>
      <c r="I253" s="194"/>
      <c r="J253" s="195">
        <f>ROUND(I253*H253,2)</f>
        <v>0</v>
      </c>
      <c r="K253" s="191" t="s">
        <v>172</v>
      </c>
      <c r="L253" s="41"/>
      <c r="M253" s="196" t="s">
        <v>19</v>
      </c>
      <c r="N253" s="197" t="s">
        <v>46</v>
      </c>
      <c r="O253" s="66"/>
      <c r="P253" s="198">
        <f>O253*H253</f>
        <v>0</v>
      </c>
      <c r="Q253" s="198">
        <v>0</v>
      </c>
      <c r="R253" s="198">
        <f>Q253*H253</f>
        <v>0</v>
      </c>
      <c r="S253" s="198">
        <v>0</v>
      </c>
      <c r="T253" s="199">
        <f>S253*H253</f>
        <v>0</v>
      </c>
      <c r="U253" s="36"/>
      <c r="V253" s="36"/>
      <c r="W253" s="36"/>
      <c r="X253" s="36"/>
      <c r="Y253" s="36"/>
      <c r="Z253" s="36"/>
      <c r="AA253" s="36"/>
      <c r="AB253" s="36"/>
      <c r="AC253" s="36"/>
      <c r="AD253" s="36"/>
      <c r="AE253" s="36"/>
      <c r="AR253" s="200" t="s">
        <v>133</v>
      </c>
      <c r="AT253" s="200" t="s">
        <v>128</v>
      </c>
      <c r="AU253" s="200" t="s">
        <v>85</v>
      </c>
      <c r="AY253" s="19" t="s">
        <v>125</v>
      </c>
      <c r="BE253" s="201">
        <f>IF(N253="základní",J253,0)</f>
        <v>0</v>
      </c>
      <c r="BF253" s="201">
        <f>IF(N253="snížená",J253,0)</f>
        <v>0</v>
      </c>
      <c r="BG253" s="201">
        <f>IF(N253="zákl. přenesená",J253,0)</f>
        <v>0</v>
      </c>
      <c r="BH253" s="201">
        <f>IF(N253="sníž. přenesená",J253,0)</f>
        <v>0</v>
      </c>
      <c r="BI253" s="201">
        <f>IF(N253="nulová",J253,0)</f>
        <v>0</v>
      </c>
      <c r="BJ253" s="19" t="s">
        <v>83</v>
      </c>
      <c r="BK253" s="201">
        <f>ROUND(I253*H253,2)</f>
        <v>0</v>
      </c>
      <c r="BL253" s="19" t="s">
        <v>133</v>
      </c>
      <c r="BM253" s="200" t="s">
        <v>335</v>
      </c>
    </row>
    <row r="254" spans="1:65" s="2" customFormat="1" ht="76.8">
      <c r="A254" s="36"/>
      <c r="B254" s="37"/>
      <c r="C254" s="38"/>
      <c r="D254" s="217" t="s">
        <v>173</v>
      </c>
      <c r="E254" s="38"/>
      <c r="F254" s="218" t="s">
        <v>336</v>
      </c>
      <c r="G254" s="38"/>
      <c r="H254" s="38"/>
      <c r="I254" s="110"/>
      <c r="J254" s="38"/>
      <c r="K254" s="38"/>
      <c r="L254" s="41"/>
      <c r="M254" s="219"/>
      <c r="N254" s="220"/>
      <c r="O254" s="66"/>
      <c r="P254" s="66"/>
      <c r="Q254" s="66"/>
      <c r="R254" s="66"/>
      <c r="S254" s="66"/>
      <c r="T254" s="67"/>
      <c r="U254" s="36"/>
      <c r="V254" s="36"/>
      <c r="W254" s="36"/>
      <c r="X254" s="36"/>
      <c r="Y254" s="36"/>
      <c r="Z254" s="36"/>
      <c r="AA254" s="36"/>
      <c r="AB254" s="36"/>
      <c r="AC254" s="36"/>
      <c r="AD254" s="36"/>
      <c r="AE254" s="36"/>
      <c r="AT254" s="19" t="s">
        <v>173</v>
      </c>
      <c r="AU254" s="19" t="s">
        <v>85</v>
      </c>
    </row>
    <row r="255" spans="1:65" s="14" customFormat="1">
      <c r="B255" s="231"/>
      <c r="C255" s="232"/>
      <c r="D255" s="217" t="s">
        <v>175</v>
      </c>
      <c r="E255" s="233" t="s">
        <v>19</v>
      </c>
      <c r="F255" s="234" t="s">
        <v>326</v>
      </c>
      <c r="G255" s="232"/>
      <c r="H255" s="235">
        <v>105.5</v>
      </c>
      <c r="I255" s="236"/>
      <c r="J255" s="232"/>
      <c r="K255" s="232"/>
      <c r="L255" s="237"/>
      <c r="M255" s="238"/>
      <c r="N255" s="239"/>
      <c r="O255" s="239"/>
      <c r="P255" s="239"/>
      <c r="Q255" s="239"/>
      <c r="R255" s="239"/>
      <c r="S255" s="239"/>
      <c r="T255" s="240"/>
      <c r="AT255" s="241" t="s">
        <v>175</v>
      </c>
      <c r="AU255" s="241" t="s">
        <v>85</v>
      </c>
      <c r="AV255" s="14" t="s">
        <v>85</v>
      </c>
      <c r="AW255" s="14" t="s">
        <v>37</v>
      </c>
      <c r="AX255" s="14" t="s">
        <v>75</v>
      </c>
      <c r="AY255" s="241" t="s">
        <v>125</v>
      </c>
    </row>
    <row r="256" spans="1:65" s="15" customFormat="1">
      <c r="B256" s="242"/>
      <c r="C256" s="243"/>
      <c r="D256" s="217" t="s">
        <v>175</v>
      </c>
      <c r="E256" s="244" t="s">
        <v>19</v>
      </c>
      <c r="F256" s="245" t="s">
        <v>181</v>
      </c>
      <c r="G256" s="243"/>
      <c r="H256" s="246">
        <v>105.5</v>
      </c>
      <c r="I256" s="247"/>
      <c r="J256" s="243"/>
      <c r="K256" s="243"/>
      <c r="L256" s="248"/>
      <c r="M256" s="249"/>
      <c r="N256" s="250"/>
      <c r="O256" s="250"/>
      <c r="P256" s="250"/>
      <c r="Q256" s="250"/>
      <c r="R256" s="250"/>
      <c r="S256" s="250"/>
      <c r="T256" s="251"/>
      <c r="AT256" s="252" t="s">
        <v>175</v>
      </c>
      <c r="AU256" s="252" t="s">
        <v>85</v>
      </c>
      <c r="AV256" s="15" t="s">
        <v>133</v>
      </c>
      <c r="AW256" s="15" t="s">
        <v>37</v>
      </c>
      <c r="AX256" s="15" t="s">
        <v>83</v>
      </c>
      <c r="AY256" s="252" t="s">
        <v>125</v>
      </c>
    </row>
    <row r="257" spans="1:65" s="2" customFormat="1" ht="16.5" customHeight="1">
      <c r="A257" s="36"/>
      <c r="B257" s="37"/>
      <c r="C257" s="202" t="s">
        <v>337</v>
      </c>
      <c r="D257" s="202" t="s">
        <v>134</v>
      </c>
      <c r="E257" s="203" t="s">
        <v>338</v>
      </c>
      <c r="F257" s="204" t="s">
        <v>339</v>
      </c>
      <c r="G257" s="205" t="s">
        <v>340</v>
      </c>
      <c r="H257" s="206">
        <v>3.6560000000000001</v>
      </c>
      <c r="I257" s="207"/>
      <c r="J257" s="208">
        <f>ROUND(I257*H257,2)</f>
        <v>0</v>
      </c>
      <c r="K257" s="204" t="s">
        <v>172</v>
      </c>
      <c r="L257" s="209"/>
      <c r="M257" s="210" t="s">
        <v>19</v>
      </c>
      <c r="N257" s="211" t="s">
        <v>46</v>
      </c>
      <c r="O257" s="66"/>
      <c r="P257" s="198">
        <f>O257*H257</f>
        <v>0</v>
      </c>
      <c r="Q257" s="198">
        <v>0</v>
      </c>
      <c r="R257" s="198">
        <f>Q257*H257</f>
        <v>0</v>
      </c>
      <c r="S257" s="198">
        <v>0</v>
      </c>
      <c r="T257" s="199">
        <f>S257*H257</f>
        <v>0</v>
      </c>
      <c r="U257" s="36"/>
      <c r="V257" s="36"/>
      <c r="W257" s="36"/>
      <c r="X257" s="36"/>
      <c r="Y257" s="36"/>
      <c r="Z257" s="36"/>
      <c r="AA257" s="36"/>
      <c r="AB257" s="36"/>
      <c r="AC257" s="36"/>
      <c r="AD257" s="36"/>
      <c r="AE257" s="36"/>
      <c r="AR257" s="200" t="s">
        <v>137</v>
      </c>
      <c r="AT257" s="200" t="s">
        <v>134</v>
      </c>
      <c r="AU257" s="200" t="s">
        <v>85</v>
      </c>
      <c r="AY257" s="19" t="s">
        <v>125</v>
      </c>
      <c r="BE257" s="201">
        <f>IF(N257="základní",J257,0)</f>
        <v>0</v>
      </c>
      <c r="BF257" s="201">
        <f>IF(N257="snížená",J257,0)</f>
        <v>0</v>
      </c>
      <c r="BG257" s="201">
        <f>IF(N257="zákl. přenesená",J257,0)</f>
        <v>0</v>
      </c>
      <c r="BH257" s="201">
        <f>IF(N257="sníž. přenesená",J257,0)</f>
        <v>0</v>
      </c>
      <c r="BI257" s="201">
        <f>IF(N257="nulová",J257,0)</f>
        <v>0</v>
      </c>
      <c r="BJ257" s="19" t="s">
        <v>83</v>
      </c>
      <c r="BK257" s="201">
        <f>ROUND(I257*H257,2)</f>
        <v>0</v>
      </c>
      <c r="BL257" s="19" t="s">
        <v>133</v>
      </c>
      <c r="BM257" s="200" t="s">
        <v>341</v>
      </c>
    </row>
    <row r="258" spans="1:65" s="14" customFormat="1">
      <c r="B258" s="231"/>
      <c r="C258" s="232"/>
      <c r="D258" s="217" t="s">
        <v>175</v>
      </c>
      <c r="E258" s="233" t="s">
        <v>19</v>
      </c>
      <c r="F258" s="234" t="s">
        <v>342</v>
      </c>
      <c r="G258" s="232"/>
      <c r="H258" s="235">
        <v>3.6560000000000001</v>
      </c>
      <c r="I258" s="236"/>
      <c r="J258" s="232"/>
      <c r="K258" s="232"/>
      <c r="L258" s="237"/>
      <c r="M258" s="238"/>
      <c r="N258" s="239"/>
      <c r="O258" s="239"/>
      <c r="P258" s="239"/>
      <c r="Q258" s="239"/>
      <c r="R258" s="239"/>
      <c r="S258" s="239"/>
      <c r="T258" s="240"/>
      <c r="AT258" s="241" t="s">
        <v>175</v>
      </c>
      <c r="AU258" s="241" t="s">
        <v>85</v>
      </c>
      <c r="AV258" s="14" t="s">
        <v>85</v>
      </c>
      <c r="AW258" s="14" t="s">
        <v>37</v>
      </c>
      <c r="AX258" s="14" t="s">
        <v>75</v>
      </c>
      <c r="AY258" s="241" t="s">
        <v>125</v>
      </c>
    </row>
    <row r="259" spans="1:65" s="15" customFormat="1">
      <c r="B259" s="242"/>
      <c r="C259" s="243"/>
      <c r="D259" s="217" t="s">
        <v>175</v>
      </c>
      <c r="E259" s="244" t="s">
        <v>19</v>
      </c>
      <c r="F259" s="245" t="s">
        <v>181</v>
      </c>
      <c r="G259" s="243"/>
      <c r="H259" s="246">
        <v>3.6560000000000001</v>
      </c>
      <c r="I259" s="247"/>
      <c r="J259" s="243"/>
      <c r="K259" s="243"/>
      <c r="L259" s="248"/>
      <c r="M259" s="249"/>
      <c r="N259" s="250"/>
      <c r="O259" s="250"/>
      <c r="P259" s="250"/>
      <c r="Q259" s="250"/>
      <c r="R259" s="250"/>
      <c r="S259" s="250"/>
      <c r="T259" s="251"/>
      <c r="AT259" s="252" t="s">
        <v>175</v>
      </c>
      <c r="AU259" s="252" t="s">
        <v>85</v>
      </c>
      <c r="AV259" s="15" t="s">
        <v>133</v>
      </c>
      <c r="AW259" s="15" t="s">
        <v>37</v>
      </c>
      <c r="AX259" s="15" t="s">
        <v>83</v>
      </c>
      <c r="AY259" s="252" t="s">
        <v>125</v>
      </c>
    </row>
    <row r="260" spans="1:65" s="2" customFormat="1" ht="21.75" customHeight="1">
      <c r="A260" s="36"/>
      <c r="B260" s="37"/>
      <c r="C260" s="189" t="s">
        <v>272</v>
      </c>
      <c r="D260" s="189" t="s">
        <v>128</v>
      </c>
      <c r="E260" s="190" t="s">
        <v>343</v>
      </c>
      <c r="F260" s="191" t="s">
        <v>344</v>
      </c>
      <c r="G260" s="192" t="s">
        <v>131</v>
      </c>
      <c r="H260" s="193">
        <v>4</v>
      </c>
      <c r="I260" s="194"/>
      <c r="J260" s="195">
        <f>ROUND(I260*H260,2)</f>
        <v>0</v>
      </c>
      <c r="K260" s="191" t="s">
        <v>172</v>
      </c>
      <c r="L260" s="41"/>
      <c r="M260" s="196" t="s">
        <v>19</v>
      </c>
      <c r="N260" s="197" t="s">
        <v>46</v>
      </c>
      <c r="O260" s="66"/>
      <c r="P260" s="198">
        <f>O260*H260</f>
        <v>0</v>
      </c>
      <c r="Q260" s="198">
        <v>0</v>
      </c>
      <c r="R260" s="198">
        <f>Q260*H260</f>
        <v>0</v>
      </c>
      <c r="S260" s="198">
        <v>0</v>
      </c>
      <c r="T260" s="199">
        <f>S260*H260</f>
        <v>0</v>
      </c>
      <c r="U260" s="36"/>
      <c r="V260" s="36"/>
      <c r="W260" s="36"/>
      <c r="X260" s="36"/>
      <c r="Y260" s="36"/>
      <c r="Z260" s="36"/>
      <c r="AA260" s="36"/>
      <c r="AB260" s="36"/>
      <c r="AC260" s="36"/>
      <c r="AD260" s="36"/>
      <c r="AE260" s="36"/>
      <c r="AR260" s="200" t="s">
        <v>133</v>
      </c>
      <c r="AT260" s="200" t="s">
        <v>128</v>
      </c>
      <c r="AU260" s="200" t="s">
        <v>85</v>
      </c>
      <c r="AY260" s="19" t="s">
        <v>125</v>
      </c>
      <c r="BE260" s="201">
        <f>IF(N260="základní",J260,0)</f>
        <v>0</v>
      </c>
      <c r="BF260" s="201">
        <f>IF(N260="snížená",J260,0)</f>
        <v>0</v>
      </c>
      <c r="BG260" s="201">
        <f>IF(N260="zákl. přenesená",J260,0)</f>
        <v>0</v>
      </c>
      <c r="BH260" s="201">
        <f>IF(N260="sníž. přenesená",J260,0)</f>
        <v>0</v>
      </c>
      <c r="BI260" s="201">
        <f>IF(N260="nulová",J260,0)</f>
        <v>0</v>
      </c>
      <c r="BJ260" s="19" t="s">
        <v>83</v>
      </c>
      <c r="BK260" s="201">
        <f>ROUND(I260*H260,2)</f>
        <v>0</v>
      </c>
      <c r="BL260" s="19" t="s">
        <v>133</v>
      </c>
      <c r="BM260" s="200" t="s">
        <v>345</v>
      </c>
    </row>
    <row r="261" spans="1:65" s="2" customFormat="1" ht="57.6">
      <c r="A261" s="36"/>
      <c r="B261" s="37"/>
      <c r="C261" s="38"/>
      <c r="D261" s="217" t="s">
        <v>173</v>
      </c>
      <c r="E261" s="38"/>
      <c r="F261" s="218" t="s">
        <v>346</v>
      </c>
      <c r="G261" s="38"/>
      <c r="H261" s="38"/>
      <c r="I261" s="110"/>
      <c r="J261" s="38"/>
      <c r="K261" s="38"/>
      <c r="L261" s="41"/>
      <c r="M261" s="219"/>
      <c r="N261" s="220"/>
      <c r="O261" s="66"/>
      <c r="P261" s="66"/>
      <c r="Q261" s="66"/>
      <c r="R261" s="66"/>
      <c r="S261" s="66"/>
      <c r="T261" s="67"/>
      <c r="U261" s="36"/>
      <c r="V261" s="36"/>
      <c r="W261" s="36"/>
      <c r="X261" s="36"/>
      <c r="Y261" s="36"/>
      <c r="Z261" s="36"/>
      <c r="AA261" s="36"/>
      <c r="AB261" s="36"/>
      <c r="AC261" s="36"/>
      <c r="AD261" s="36"/>
      <c r="AE261" s="36"/>
      <c r="AT261" s="19" t="s">
        <v>173</v>
      </c>
      <c r="AU261" s="19" t="s">
        <v>85</v>
      </c>
    </row>
    <row r="262" spans="1:65" s="14" customFormat="1">
      <c r="B262" s="231"/>
      <c r="C262" s="232"/>
      <c r="D262" s="217" t="s">
        <v>175</v>
      </c>
      <c r="E262" s="233" t="s">
        <v>19</v>
      </c>
      <c r="F262" s="234" t="s">
        <v>347</v>
      </c>
      <c r="G262" s="232"/>
      <c r="H262" s="235">
        <v>4</v>
      </c>
      <c r="I262" s="236"/>
      <c r="J262" s="232"/>
      <c r="K262" s="232"/>
      <c r="L262" s="237"/>
      <c r="M262" s="238"/>
      <c r="N262" s="239"/>
      <c r="O262" s="239"/>
      <c r="P262" s="239"/>
      <c r="Q262" s="239"/>
      <c r="R262" s="239"/>
      <c r="S262" s="239"/>
      <c r="T262" s="240"/>
      <c r="AT262" s="241" t="s">
        <v>175</v>
      </c>
      <c r="AU262" s="241" t="s">
        <v>85</v>
      </c>
      <c r="AV262" s="14" t="s">
        <v>85</v>
      </c>
      <c r="AW262" s="14" t="s">
        <v>37</v>
      </c>
      <c r="AX262" s="14" t="s">
        <v>75</v>
      </c>
      <c r="AY262" s="241" t="s">
        <v>125</v>
      </c>
    </row>
    <row r="263" spans="1:65" s="15" customFormat="1">
      <c r="B263" s="242"/>
      <c r="C263" s="243"/>
      <c r="D263" s="217" t="s">
        <v>175</v>
      </c>
      <c r="E263" s="244" t="s">
        <v>19</v>
      </c>
      <c r="F263" s="245" t="s">
        <v>181</v>
      </c>
      <c r="G263" s="243"/>
      <c r="H263" s="246">
        <v>4</v>
      </c>
      <c r="I263" s="247"/>
      <c r="J263" s="243"/>
      <c r="K263" s="243"/>
      <c r="L263" s="248"/>
      <c r="M263" s="249"/>
      <c r="N263" s="250"/>
      <c r="O263" s="250"/>
      <c r="P263" s="250"/>
      <c r="Q263" s="250"/>
      <c r="R263" s="250"/>
      <c r="S263" s="250"/>
      <c r="T263" s="251"/>
      <c r="AT263" s="252" t="s">
        <v>175</v>
      </c>
      <c r="AU263" s="252" t="s">
        <v>85</v>
      </c>
      <c r="AV263" s="15" t="s">
        <v>133</v>
      </c>
      <c r="AW263" s="15" t="s">
        <v>37</v>
      </c>
      <c r="AX263" s="15" t="s">
        <v>83</v>
      </c>
      <c r="AY263" s="252" t="s">
        <v>125</v>
      </c>
    </row>
    <row r="264" spans="1:65" s="2" customFormat="1" ht="21.75" customHeight="1">
      <c r="A264" s="36"/>
      <c r="B264" s="37"/>
      <c r="C264" s="189" t="s">
        <v>348</v>
      </c>
      <c r="D264" s="189" t="s">
        <v>128</v>
      </c>
      <c r="E264" s="190" t="s">
        <v>349</v>
      </c>
      <c r="F264" s="191" t="s">
        <v>350</v>
      </c>
      <c r="G264" s="192" t="s">
        <v>131</v>
      </c>
      <c r="H264" s="193">
        <v>4</v>
      </c>
      <c r="I264" s="194"/>
      <c r="J264" s="195">
        <f>ROUND(I264*H264,2)</f>
        <v>0</v>
      </c>
      <c r="K264" s="191" t="s">
        <v>172</v>
      </c>
      <c r="L264" s="41"/>
      <c r="M264" s="196" t="s">
        <v>19</v>
      </c>
      <c r="N264" s="197" t="s">
        <v>46</v>
      </c>
      <c r="O264" s="66"/>
      <c r="P264" s="198">
        <f>O264*H264</f>
        <v>0</v>
      </c>
      <c r="Q264" s="198">
        <v>0</v>
      </c>
      <c r="R264" s="198">
        <f>Q264*H264</f>
        <v>0</v>
      </c>
      <c r="S264" s="198">
        <v>0</v>
      </c>
      <c r="T264" s="199">
        <f>S264*H264</f>
        <v>0</v>
      </c>
      <c r="U264" s="36"/>
      <c r="V264" s="36"/>
      <c r="W264" s="36"/>
      <c r="X264" s="36"/>
      <c r="Y264" s="36"/>
      <c r="Z264" s="36"/>
      <c r="AA264" s="36"/>
      <c r="AB264" s="36"/>
      <c r="AC264" s="36"/>
      <c r="AD264" s="36"/>
      <c r="AE264" s="36"/>
      <c r="AR264" s="200" t="s">
        <v>133</v>
      </c>
      <c r="AT264" s="200" t="s">
        <v>128</v>
      </c>
      <c r="AU264" s="200" t="s">
        <v>85</v>
      </c>
      <c r="AY264" s="19" t="s">
        <v>125</v>
      </c>
      <c r="BE264" s="201">
        <f>IF(N264="základní",J264,0)</f>
        <v>0</v>
      </c>
      <c r="BF264" s="201">
        <f>IF(N264="snížená",J264,0)</f>
        <v>0</v>
      </c>
      <c r="BG264" s="201">
        <f>IF(N264="zákl. přenesená",J264,0)</f>
        <v>0</v>
      </c>
      <c r="BH264" s="201">
        <f>IF(N264="sníž. přenesená",J264,0)</f>
        <v>0</v>
      </c>
      <c r="BI264" s="201">
        <f>IF(N264="nulová",J264,0)</f>
        <v>0</v>
      </c>
      <c r="BJ264" s="19" t="s">
        <v>83</v>
      </c>
      <c r="BK264" s="201">
        <f>ROUND(I264*H264,2)</f>
        <v>0</v>
      </c>
      <c r="BL264" s="19" t="s">
        <v>133</v>
      </c>
      <c r="BM264" s="200" t="s">
        <v>351</v>
      </c>
    </row>
    <row r="265" spans="1:65" s="2" customFormat="1" ht="48">
      <c r="A265" s="36"/>
      <c r="B265" s="37"/>
      <c r="C265" s="38"/>
      <c r="D265" s="217" t="s">
        <v>173</v>
      </c>
      <c r="E265" s="38"/>
      <c r="F265" s="218" t="s">
        <v>352</v>
      </c>
      <c r="G265" s="38"/>
      <c r="H265" s="38"/>
      <c r="I265" s="110"/>
      <c r="J265" s="38"/>
      <c r="K265" s="38"/>
      <c r="L265" s="41"/>
      <c r="M265" s="219"/>
      <c r="N265" s="220"/>
      <c r="O265" s="66"/>
      <c r="P265" s="66"/>
      <c r="Q265" s="66"/>
      <c r="R265" s="66"/>
      <c r="S265" s="66"/>
      <c r="T265" s="67"/>
      <c r="U265" s="36"/>
      <c r="V265" s="36"/>
      <c r="W265" s="36"/>
      <c r="X265" s="36"/>
      <c r="Y265" s="36"/>
      <c r="Z265" s="36"/>
      <c r="AA265" s="36"/>
      <c r="AB265" s="36"/>
      <c r="AC265" s="36"/>
      <c r="AD265" s="36"/>
      <c r="AE265" s="36"/>
      <c r="AT265" s="19" t="s">
        <v>173</v>
      </c>
      <c r="AU265" s="19" t="s">
        <v>85</v>
      </c>
    </row>
    <row r="266" spans="1:65" s="14" customFormat="1">
      <c r="B266" s="231"/>
      <c r="C266" s="232"/>
      <c r="D266" s="217" t="s">
        <v>175</v>
      </c>
      <c r="E266" s="233" t="s">
        <v>19</v>
      </c>
      <c r="F266" s="234" t="s">
        <v>347</v>
      </c>
      <c r="G266" s="232"/>
      <c r="H266" s="235">
        <v>4</v>
      </c>
      <c r="I266" s="236"/>
      <c r="J266" s="232"/>
      <c r="K266" s="232"/>
      <c r="L266" s="237"/>
      <c r="M266" s="238"/>
      <c r="N266" s="239"/>
      <c r="O266" s="239"/>
      <c r="P266" s="239"/>
      <c r="Q266" s="239"/>
      <c r="R266" s="239"/>
      <c r="S266" s="239"/>
      <c r="T266" s="240"/>
      <c r="AT266" s="241" t="s">
        <v>175</v>
      </c>
      <c r="AU266" s="241" t="s">
        <v>85</v>
      </c>
      <c r="AV266" s="14" t="s">
        <v>85</v>
      </c>
      <c r="AW266" s="14" t="s">
        <v>37</v>
      </c>
      <c r="AX266" s="14" t="s">
        <v>75</v>
      </c>
      <c r="AY266" s="241" t="s">
        <v>125</v>
      </c>
    </row>
    <row r="267" spans="1:65" s="15" customFormat="1">
      <c r="B267" s="242"/>
      <c r="C267" s="243"/>
      <c r="D267" s="217" t="s">
        <v>175</v>
      </c>
      <c r="E267" s="244" t="s">
        <v>19</v>
      </c>
      <c r="F267" s="245" t="s">
        <v>181</v>
      </c>
      <c r="G267" s="243"/>
      <c r="H267" s="246">
        <v>4</v>
      </c>
      <c r="I267" s="247"/>
      <c r="J267" s="243"/>
      <c r="K267" s="243"/>
      <c r="L267" s="248"/>
      <c r="M267" s="249"/>
      <c r="N267" s="250"/>
      <c r="O267" s="250"/>
      <c r="P267" s="250"/>
      <c r="Q267" s="250"/>
      <c r="R267" s="250"/>
      <c r="S267" s="250"/>
      <c r="T267" s="251"/>
      <c r="AT267" s="252" t="s">
        <v>175</v>
      </c>
      <c r="AU267" s="252" t="s">
        <v>85</v>
      </c>
      <c r="AV267" s="15" t="s">
        <v>133</v>
      </c>
      <c r="AW267" s="15" t="s">
        <v>37</v>
      </c>
      <c r="AX267" s="15" t="s">
        <v>83</v>
      </c>
      <c r="AY267" s="252" t="s">
        <v>125</v>
      </c>
    </row>
    <row r="268" spans="1:65" s="2" customFormat="1" ht="16.5" customHeight="1">
      <c r="A268" s="36"/>
      <c r="B268" s="37"/>
      <c r="C268" s="202" t="s">
        <v>276</v>
      </c>
      <c r="D268" s="202" t="s">
        <v>134</v>
      </c>
      <c r="E268" s="203" t="s">
        <v>353</v>
      </c>
      <c r="F268" s="204" t="s">
        <v>354</v>
      </c>
      <c r="G268" s="205" t="s">
        <v>131</v>
      </c>
      <c r="H268" s="206">
        <v>4</v>
      </c>
      <c r="I268" s="207"/>
      <c r="J268" s="208">
        <f>ROUND(I268*H268,2)</f>
        <v>0</v>
      </c>
      <c r="K268" s="204" t="s">
        <v>132</v>
      </c>
      <c r="L268" s="209"/>
      <c r="M268" s="210" t="s">
        <v>19</v>
      </c>
      <c r="N268" s="211" t="s">
        <v>46</v>
      </c>
      <c r="O268" s="66"/>
      <c r="P268" s="198">
        <f>O268*H268</f>
        <v>0</v>
      </c>
      <c r="Q268" s="198">
        <v>0</v>
      </c>
      <c r="R268" s="198">
        <f>Q268*H268</f>
        <v>0</v>
      </c>
      <c r="S268" s="198">
        <v>0</v>
      </c>
      <c r="T268" s="199">
        <f>S268*H268</f>
        <v>0</v>
      </c>
      <c r="U268" s="36"/>
      <c r="V268" s="36"/>
      <c r="W268" s="36"/>
      <c r="X268" s="36"/>
      <c r="Y268" s="36"/>
      <c r="Z268" s="36"/>
      <c r="AA268" s="36"/>
      <c r="AB268" s="36"/>
      <c r="AC268" s="36"/>
      <c r="AD268" s="36"/>
      <c r="AE268" s="36"/>
      <c r="AR268" s="200" t="s">
        <v>137</v>
      </c>
      <c r="AT268" s="200" t="s">
        <v>134</v>
      </c>
      <c r="AU268" s="200" t="s">
        <v>85</v>
      </c>
      <c r="AY268" s="19" t="s">
        <v>125</v>
      </c>
      <c r="BE268" s="201">
        <f>IF(N268="základní",J268,0)</f>
        <v>0</v>
      </c>
      <c r="BF268" s="201">
        <f>IF(N268="snížená",J268,0)</f>
        <v>0</v>
      </c>
      <c r="BG268" s="201">
        <f>IF(N268="zákl. přenesená",J268,0)</f>
        <v>0</v>
      </c>
      <c r="BH268" s="201">
        <f>IF(N268="sníž. přenesená",J268,0)</f>
        <v>0</v>
      </c>
      <c r="BI268" s="201">
        <f>IF(N268="nulová",J268,0)</f>
        <v>0</v>
      </c>
      <c r="BJ268" s="19" t="s">
        <v>83</v>
      </c>
      <c r="BK268" s="201">
        <f>ROUND(I268*H268,2)</f>
        <v>0</v>
      </c>
      <c r="BL268" s="19" t="s">
        <v>133</v>
      </c>
      <c r="BM268" s="200" t="s">
        <v>355</v>
      </c>
    </row>
    <row r="269" spans="1:65" s="14" customFormat="1">
      <c r="B269" s="231"/>
      <c r="C269" s="232"/>
      <c r="D269" s="217" t="s">
        <v>175</v>
      </c>
      <c r="E269" s="233" t="s">
        <v>19</v>
      </c>
      <c r="F269" s="234" t="s">
        <v>356</v>
      </c>
      <c r="G269" s="232"/>
      <c r="H269" s="235">
        <v>4</v>
      </c>
      <c r="I269" s="236"/>
      <c r="J269" s="232"/>
      <c r="K269" s="232"/>
      <c r="L269" s="237"/>
      <c r="M269" s="238"/>
      <c r="N269" s="239"/>
      <c r="O269" s="239"/>
      <c r="P269" s="239"/>
      <c r="Q269" s="239"/>
      <c r="R269" s="239"/>
      <c r="S269" s="239"/>
      <c r="T269" s="240"/>
      <c r="AT269" s="241" t="s">
        <v>175</v>
      </c>
      <c r="AU269" s="241" t="s">
        <v>85</v>
      </c>
      <c r="AV269" s="14" t="s">
        <v>85</v>
      </c>
      <c r="AW269" s="14" t="s">
        <v>37</v>
      </c>
      <c r="AX269" s="14" t="s">
        <v>75</v>
      </c>
      <c r="AY269" s="241" t="s">
        <v>125</v>
      </c>
    </row>
    <row r="270" spans="1:65" s="15" customFormat="1">
      <c r="B270" s="242"/>
      <c r="C270" s="243"/>
      <c r="D270" s="217" t="s">
        <v>175</v>
      </c>
      <c r="E270" s="244" t="s">
        <v>19</v>
      </c>
      <c r="F270" s="245" t="s">
        <v>181</v>
      </c>
      <c r="G270" s="243"/>
      <c r="H270" s="246">
        <v>4</v>
      </c>
      <c r="I270" s="247"/>
      <c r="J270" s="243"/>
      <c r="K270" s="243"/>
      <c r="L270" s="248"/>
      <c r="M270" s="249"/>
      <c r="N270" s="250"/>
      <c r="O270" s="250"/>
      <c r="P270" s="250"/>
      <c r="Q270" s="250"/>
      <c r="R270" s="250"/>
      <c r="S270" s="250"/>
      <c r="T270" s="251"/>
      <c r="AT270" s="252" t="s">
        <v>175</v>
      </c>
      <c r="AU270" s="252" t="s">
        <v>85</v>
      </c>
      <c r="AV270" s="15" t="s">
        <v>133</v>
      </c>
      <c r="AW270" s="15" t="s">
        <v>37</v>
      </c>
      <c r="AX270" s="15" t="s">
        <v>83</v>
      </c>
      <c r="AY270" s="252" t="s">
        <v>125</v>
      </c>
    </row>
    <row r="271" spans="1:65" s="2" customFormat="1" ht="16.5" customHeight="1">
      <c r="A271" s="36"/>
      <c r="B271" s="37"/>
      <c r="C271" s="189" t="s">
        <v>357</v>
      </c>
      <c r="D271" s="189" t="s">
        <v>128</v>
      </c>
      <c r="E271" s="190" t="s">
        <v>358</v>
      </c>
      <c r="F271" s="191" t="s">
        <v>359</v>
      </c>
      <c r="G271" s="192" t="s">
        <v>131</v>
      </c>
      <c r="H271" s="193">
        <v>4</v>
      </c>
      <c r="I271" s="194"/>
      <c r="J271" s="195">
        <f>ROUND(I271*H271,2)</f>
        <v>0</v>
      </c>
      <c r="K271" s="191" t="s">
        <v>172</v>
      </c>
      <c r="L271" s="41"/>
      <c r="M271" s="196" t="s">
        <v>19</v>
      </c>
      <c r="N271" s="197" t="s">
        <v>46</v>
      </c>
      <c r="O271" s="66"/>
      <c r="P271" s="198">
        <f>O271*H271</f>
        <v>0</v>
      </c>
      <c r="Q271" s="198">
        <v>0</v>
      </c>
      <c r="R271" s="198">
        <f>Q271*H271</f>
        <v>0</v>
      </c>
      <c r="S271" s="198">
        <v>0</v>
      </c>
      <c r="T271" s="199">
        <f>S271*H271</f>
        <v>0</v>
      </c>
      <c r="U271" s="36"/>
      <c r="V271" s="36"/>
      <c r="W271" s="36"/>
      <c r="X271" s="36"/>
      <c r="Y271" s="36"/>
      <c r="Z271" s="36"/>
      <c r="AA271" s="36"/>
      <c r="AB271" s="36"/>
      <c r="AC271" s="36"/>
      <c r="AD271" s="36"/>
      <c r="AE271" s="36"/>
      <c r="AR271" s="200" t="s">
        <v>133</v>
      </c>
      <c r="AT271" s="200" t="s">
        <v>128</v>
      </c>
      <c r="AU271" s="200" t="s">
        <v>85</v>
      </c>
      <c r="AY271" s="19" t="s">
        <v>125</v>
      </c>
      <c r="BE271" s="201">
        <f>IF(N271="základní",J271,0)</f>
        <v>0</v>
      </c>
      <c r="BF271" s="201">
        <f>IF(N271="snížená",J271,0)</f>
        <v>0</v>
      </c>
      <c r="BG271" s="201">
        <f>IF(N271="zákl. přenesená",J271,0)</f>
        <v>0</v>
      </c>
      <c r="BH271" s="201">
        <f>IF(N271="sníž. přenesená",J271,0)</f>
        <v>0</v>
      </c>
      <c r="BI271" s="201">
        <f>IF(N271="nulová",J271,0)</f>
        <v>0</v>
      </c>
      <c r="BJ271" s="19" t="s">
        <v>83</v>
      </c>
      <c r="BK271" s="201">
        <f>ROUND(I271*H271,2)</f>
        <v>0</v>
      </c>
      <c r="BL271" s="19" t="s">
        <v>133</v>
      </c>
      <c r="BM271" s="200" t="s">
        <v>360</v>
      </c>
    </row>
    <row r="272" spans="1:65" s="2" customFormat="1" ht="38.4">
      <c r="A272" s="36"/>
      <c r="B272" s="37"/>
      <c r="C272" s="38"/>
      <c r="D272" s="217" t="s">
        <v>173</v>
      </c>
      <c r="E272" s="38"/>
      <c r="F272" s="218" t="s">
        <v>361</v>
      </c>
      <c r="G272" s="38"/>
      <c r="H272" s="38"/>
      <c r="I272" s="110"/>
      <c r="J272" s="38"/>
      <c r="K272" s="38"/>
      <c r="L272" s="41"/>
      <c r="M272" s="219"/>
      <c r="N272" s="220"/>
      <c r="O272" s="66"/>
      <c r="P272" s="66"/>
      <c r="Q272" s="66"/>
      <c r="R272" s="66"/>
      <c r="S272" s="66"/>
      <c r="T272" s="67"/>
      <c r="U272" s="36"/>
      <c r="V272" s="36"/>
      <c r="W272" s="36"/>
      <c r="X272" s="36"/>
      <c r="Y272" s="36"/>
      <c r="Z272" s="36"/>
      <c r="AA272" s="36"/>
      <c r="AB272" s="36"/>
      <c r="AC272" s="36"/>
      <c r="AD272" s="36"/>
      <c r="AE272" s="36"/>
      <c r="AT272" s="19" t="s">
        <v>173</v>
      </c>
      <c r="AU272" s="19" t="s">
        <v>85</v>
      </c>
    </row>
    <row r="273" spans="1:65" s="14" customFormat="1">
      <c r="B273" s="231"/>
      <c r="C273" s="232"/>
      <c r="D273" s="217" t="s">
        <v>175</v>
      </c>
      <c r="E273" s="233" t="s">
        <v>19</v>
      </c>
      <c r="F273" s="234" t="s">
        <v>347</v>
      </c>
      <c r="G273" s="232"/>
      <c r="H273" s="235">
        <v>4</v>
      </c>
      <c r="I273" s="236"/>
      <c r="J273" s="232"/>
      <c r="K273" s="232"/>
      <c r="L273" s="237"/>
      <c r="M273" s="238"/>
      <c r="N273" s="239"/>
      <c r="O273" s="239"/>
      <c r="P273" s="239"/>
      <c r="Q273" s="239"/>
      <c r="R273" s="239"/>
      <c r="S273" s="239"/>
      <c r="T273" s="240"/>
      <c r="AT273" s="241" t="s">
        <v>175</v>
      </c>
      <c r="AU273" s="241" t="s">
        <v>85</v>
      </c>
      <c r="AV273" s="14" t="s">
        <v>85</v>
      </c>
      <c r="AW273" s="14" t="s">
        <v>37</v>
      </c>
      <c r="AX273" s="14" t="s">
        <v>75</v>
      </c>
      <c r="AY273" s="241" t="s">
        <v>125</v>
      </c>
    </row>
    <row r="274" spans="1:65" s="15" customFormat="1">
      <c r="B274" s="242"/>
      <c r="C274" s="243"/>
      <c r="D274" s="217" t="s">
        <v>175</v>
      </c>
      <c r="E274" s="244" t="s">
        <v>19</v>
      </c>
      <c r="F274" s="245" t="s">
        <v>181</v>
      </c>
      <c r="G274" s="243"/>
      <c r="H274" s="246">
        <v>4</v>
      </c>
      <c r="I274" s="247"/>
      <c r="J274" s="243"/>
      <c r="K274" s="243"/>
      <c r="L274" s="248"/>
      <c r="M274" s="249"/>
      <c r="N274" s="250"/>
      <c r="O274" s="250"/>
      <c r="P274" s="250"/>
      <c r="Q274" s="250"/>
      <c r="R274" s="250"/>
      <c r="S274" s="250"/>
      <c r="T274" s="251"/>
      <c r="AT274" s="252" t="s">
        <v>175</v>
      </c>
      <c r="AU274" s="252" t="s">
        <v>85</v>
      </c>
      <c r="AV274" s="15" t="s">
        <v>133</v>
      </c>
      <c r="AW274" s="15" t="s">
        <v>37</v>
      </c>
      <c r="AX274" s="15" t="s">
        <v>83</v>
      </c>
      <c r="AY274" s="252" t="s">
        <v>125</v>
      </c>
    </row>
    <row r="275" spans="1:65" s="2" customFormat="1" ht="16.5" customHeight="1">
      <c r="A275" s="36"/>
      <c r="B275" s="37"/>
      <c r="C275" s="202" t="s">
        <v>283</v>
      </c>
      <c r="D275" s="202" t="s">
        <v>134</v>
      </c>
      <c r="E275" s="203" t="s">
        <v>362</v>
      </c>
      <c r="F275" s="204" t="s">
        <v>363</v>
      </c>
      <c r="G275" s="205" t="s">
        <v>131</v>
      </c>
      <c r="H275" s="206">
        <v>12</v>
      </c>
      <c r="I275" s="207"/>
      <c r="J275" s="208">
        <f>ROUND(I275*H275,2)</f>
        <v>0</v>
      </c>
      <c r="K275" s="204" t="s">
        <v>172</v>
      </c>
      <c r="L275" s="209"/>
      <c r="M275" s="210" t="s">
        <v>19</v>
      </c>
      <c r="N275" s="211" t="s">
        <v>46</v>
      </c>
      <c r="O275" s="66"/>
      <c r="P275" s="198">
        <f>O275*H275</f>
        <v>0</v>
      </c>
      <c r="Q275" s="198">
        <v>0</v>
      </c>
      <c r="R275" s="198">
        <f>Q275*H275</f>
        <v>0</v>
      </c>
      <c r="S275" s="198">
        <v>0</v>
      </c>
      <c r="T275" s="199">
        <f>S275*H275</f>
        <v>0</v>
      </c>
      <c r="U275" s="36"/>
      <c r="V275" s="36"/>
      <c r="W275" s="36"/>
      <c r="X275" s="36"/>
      <c r="Y275" s="36"/>
      <c r="Z275" s="36"/>
      <c r="AA275" s="36"/>
      <c r="AB275" s="36"/>
      <c r="AC275" s="36"/>
      <c r="AD275" s="36"/>
      <c r="AE275" s="36"/>
      <c r="AR275" s="200" t="s">
        <v>137</v>
      </c>
      <c r="AT275" s="200" t="s">
        <v>134</v>
      </c>
      <c r="AU275" s="200" t="s">
        <v>85</v>
      </c>
      <c r="AY275" s="19" t="s">
        <v>125</v>
      </c>
      <c r="BE275" s="201">
        <f>IF(N275="základní",J275,0)</f>
        <v>0</v>
      </c>
      <c r="BF275" s="201">
        <f>IF(N275="snížená",J275,0)</f>
        <v>0</v>
      </c>
      <c r="BG275" s="201">
        <f>IF(N275="zákl. přenesená",J275,0)</f>
        <v>0</v>
      </c>
      <c r="BH275" s="201">
        <f>IF(N275="sníž. přenesená",J275,0)</f>
        <v>0</v>
      </c>
      <c r="BI275" s="201">
        <f>IF(N275="nulová",J275,0)</f>
        <v>0</v>
      </c>
      <c r="BJ275" s="19" t="s">
        <v>83</v>
      </c>
      <c r="BK275" s="201">
        <f>ROUND(I275*H275,2)</f>
        <v>0</v>
      </c>
      <c r="BL275" s="19" t="s">
        <v>133</v>
      </c>
      <c r="BM275" s="200" t="s">
        <v>364</v>
      </c>
    </row>
    <row r="276" spans="1:65" s="14" customFormat="1">
      <c r="B276" s="231"/>
      <c r="C276" s="232"/>
      <c r="D276" s="217" t="s">
        <v>175</v>
      </c>
      <c r="E276" s="233" t="s">
        <v>19</v>
      </c>
      <c r="F276" s="234" t="s">
        <v>365</v>
      </c>
      <c r="G276" s="232"/>
      <c r="H276" s="235">
        <v>12</v>
      </c>
      <c r="I276" s="236"/>
      <c r="J276" s="232"/>
      <c r="K276" s="232"/>
      <c r="L276" s="237"/>
      <c r="M276" s="238"/>
      <c r="N276" s="239"/>
      <c r="O276" s="239"/>
      <c r="P276" s="239"/>
      <c r="Q276" s="239"/>
      <c r="R276" s="239"/>
      <c r="S276" s="239"/>
      <c r="T276" s="240"/>
      <c r="AT276" s="241" t="s">
        <v>175</v>
      </c>
      <c r="AU276" s="241" t="s">
        <v>85</v>
      </c>
      <c r="AV276" s="14" t="s">
        <v>85</v>
      </c>
      <c r="AW276" s="14" t="s">
        <v>37</v>
      </c>
      <c r="AX276" s="14" t="s">
        <v>75</v>
      </c>
      <c r="AY276" s="241" t="s">
        <v>125</v>
      </c>
    </row>
    <row r="277" spans="1:65" s="15" customFormat="1">
      <c r="B277" s="242"/>
      <c r="C277" s="243"/>
      <c r="D277" s="217" t="s">
        <v>175</v>
      </c>
      <c r="E277" s="244" t="s">
        <v>19</v>
      </c>
      <c r="F277" s="245" t="s">
        <v>181</v>
      </c>
      <c r="G277" s="243"/>
      <c r="H277" s="246">
        <v>12</v>
      </c>
      <c r="I277" s="247"/>
      <c r="J277" s="243"/>
      <c r="K277" s="243"/>
      <c r="L277" s="248"/>
      <c r="M277" s="249"/>
      <c r="N277" s="250"/>
      <c r="O277" s="250"/>
      <c r="P277" s="250"/>
      <c r="Q277" s="250"/>
      <c r="R277" s="250"/>
      <c r="S277" s="250"/>
      <c r="T277" s="251"/>
      <c r="AT277" s="252" t="s">
        <v>175</v>
      </c>
      <c r="AU277" s="252" t="s">
        <v>85</v>
      </c>
      <c r="AV277" s="15" t="s">
        <v>133</v>
      </c>
      <c r="AW277" s="15" t="s">
        <v>37</v>
      </c>
      <c r="AX277" s="15" t="s">
        <v>83</v>
      </c>
      <c r="AY277" s="252" t="s">
        <v>125</v>
      </c>
    </row>
    <row r="278" spans="1:65" s="2" customFormat="1" ht="16.5" customHeight="1">
      <c r="A278" s="36"/>
      <c r="B278" s="37"/>
      <c r="C278" s="189" t="s">
        <v>366</v>
      </c>
      <c r="D278" s="189" t="s">
        <v>128</v>
      </c>
      <c r="E278" s="190" t="s">
        <v>367</v>
      </c>
      <c r="F278" s="191" t="s">
        <v>368</v>
      </c>
      <c r="G278" s="192" t="s">
        <v>131</v>
      </c>
      <c r="H278" s="193">
        <v>4</v>
      </c>
      <c r="I278" s="194"/>
      <c r="J278" s="195">
        <f>ROUND(I278*H278,2)</f>
        <v>0</v>
      </c>
      <c r="K278" s="191" t="s">
        <v>172</v>
      </c>
      <c r="L278" s="41"/>
      <c r="M278" s="196" t="s">
        <v>19</v>
      </c>
      <c r="N278" s="197" t="s">
        <v>46</v>
      </c>
      <c r="O278" s="66"/>
      <c r="P278" s="198">
        <f>O278*H278</f>
        <v>0</v>
      </c>
      <c r="Q278" s="198">
        <v>0</v>
      </c>
      <c r="R278" s="198">
        <f>Q278*H278</f>
        <v>0</v>
      </c>
      <c r="S278" s="198">
        <v>0</v>
      </c>
      <c r="T278" s="199">
        <f>S278*H278</f>
        <v>0</v>
      </c>
      <c r="U278" s="36"/>
      <c r="V278" s="36"/>
      <c r="W278" s="36"/>
      <c r="X278" s="36"/>
      <c r="Y278" s="36"/>
      <c r="Z278" s="36"/>
      <c r="AA278" s="36"/>
      <c r="AB278" s="36"/>
      <c r="AC278" s="36"/>
      <c r="AD278" s="36"/>
      <c r="AE278" s="36"/>
      <c r="AR278" s="200" t="s">
        <v>133</v>
      </c>
      <c r="AT278" s="200" t="s">
        <v>128</v>
      </c>
      <c r="AU278" s="200" t="s">
        <v>85</v>
      </c>
      <c r="AY278" s="19" t="s">
        <v>125</v>
      </c>
      <c r="BE278" s="201">
        <f>IF(N278="základní",J278,0)</f>
        <v>0</v>
      </c>
      <c r="BF278" s="201">
        <f>IF(N278="snížená",J278,0)</f>
        <v>0</v>
      </c>
      <c r="BG278" s="201">
        <f>IF(N278="zákl. přenesená",J278,0)</f>
        <v>0</v>
      </c>
      <c r="BH278" s="201">
        <f>IF(N278="sníž. přenesená",J278,0)</f>
        <v>0</v>
      </c>
      <c r="BI278" s="201">
        <f>IF(N278="nulová",J278,0)</f>
        <v>0</v>
      </c>
      <c r="BJ278" s="19" t="s">
        <v>83</v>
      </c>
      <c r="BK278" s="201">
        <f>ROUND(I278*H278,2)</f>
        <v>0</v>
      </c>
      <c r="BL278" s="19" t="s">
        <v>133</v>
      </c>
      <c r="BM278" s="200" t="s">
        <v>369</v>
      </c>
    </row>
    <row r="279" spans="1:65" s="2" customFormat="1" ht="57.6">
      <c r="A279" s="36"/>
      <c r="B279" s="37"/>
      <c r="C279" s="38"/>
      <c r="D279" s="217" t="s">
        <v>173</v>
      </c>
      <c r="E279" s="38"/>
      <c r="F279" s="218" t="s">
        <v>370</v>
      </c>
      <c r="G279" s="38"/>
      <c r="H279" s="38"/>
      <c r="I279" s="110"/>
      <c r="J279" s="38"/>
      <c r="K279" s="38"/>
      <c r="L279" s="41"/>
      <c r="M279" s="219"/>
      <c r="N279" s="220"/>
      <c r="O279" s="66"/>
      <c r="P279" s="66"/>
      <c r="Q279" s="66"/>
      <c r="R279" s="66"/>
      <c r="S279" s="66"/>
      <c r="T279" s="67"/>
      <c r="U279" s="36"/>
      <c r="V279" s="36"/>
      <c r="W279" s="36"/>
      <c r="X279" s="36"/>
      <c r="Y279" s="36"/>
      <c r="Z279" s="36"/>
      <c r="AA279" s="36"/>
      <c r="AB279" s="36"/>
      <c r="AC279" s="36"/>
      <c r="AD279" s="36"/>
      <c r="AE279" s="36"/>
      <c r="AT279" s="19" t="s">
        <v>173</v>
      </c>
      <c r="AU279" s="19" t="s">
        <v>85</v>
      </c>
    </row>
    <row r="280" spans="1:65" s="14" customFormat="1">
      <c r="B280" s="231"/>
      <c r="C280" s="232"/>
      <c r="D280" s="217" t="s">
        <v>175</v>
      </c>
      <c r="E280" s="233" t="s">
        <v>19</v>
      </c>
      <c r="F280" s="234" t="s">
        <v>347</v>
      </c>
      <c r="G280" s="232"/>
      <c r="H280" s="235">
        <v>4</v>
      </c>
      <c r="I280" s="236"/>
      <c r="J280" s="232"/>
      <c r="K280" s="232"/>
      <c r="L280" s="237"/>
      <c r="M280" s="238"/>
      <c r="N280" s="239"/>
      <c r="O280" s="239"/>
      <c r="P280" s="239"/>
      <c r="Q280" s="239"/>
      <c r="R280" s="239"/>
      <c r="S280" s="239"/>
      <c r="T280" s="240"/>
      <c r="AT280" s="241" t="s">
        <v>175</v>
      </c>
      <c r="AU280" s="241" t="s">
        <v>85</v>
      </c>
      <c r="AV280" s="14" t="s">
        <v>85</v>
      </c>
      <c r="AW280" s="14" t="s">
        <v>37</v>
      </c>
      <c r="AX280" s="14" t="s">
        <v>75</v>
      </c>
      <c r="AY280" s="241" t="s">
        <v>125</v>
      </c>
    </row>
    <row r="281" spans="1:65" s="15" customFormat="1">
      <c r="B281" s="242"/>
      <c r="C281" s="243"/>
      <c r="D281" s="217" t="s">
        <v>175</v>
      </c>
      <c r="E281" s="244" t="s">
        <v>19</v>
      </c>
      <c r="F281" s="245" t="s">
        <v>181</v>
      </c>
      <c r="G281" s="243"/>
      <c r="H281" s="246">
        <v>4</v>
      </c>
      <c r="I281" s="247"/>
      <c r="J281" s="243"/>
      <c r="K281" s="243"/>
      <c r="L281" s="248"/>
      <c r="M281" s="249"/>
      <c r="N281" s="250"/>
      <c r="O281" s="250"/>
      <c r="P281" s="250"/>
      <c r="Q281" s="250"/>
      <c r="R281" s="250"/>
      <c r="S281" s="250"/>
      <c r="T281" s="251"/>
      <c r="AT281" s="252" t="s">
        <v>175</v>
      </c>
      <c r="AU281" s="252" t="s">
        <v>85</v>
      </c>
      <c r="AV281" s="15" t="s">
        <v>133</v>
      </c>
      <c r="AW281" s="15" t="s">
        <v>37</v>
      </c>
      <c r="AX281" s="15" t="s">
        <v>83</v>
      </c>
      <c r="AY281" s="252" t="s">
        <v>125</v>
      </c>
    </row>
    <row r="282" spans="1:65" s="2" customFormat="1" ht="16.5" customHeight="1">
      <c r="A282" s="36"/>
      <c r="B282" s="37"/>
      <c r="C282" s="189" t="s">
        <v>290</v>
      </c>
      <c r="D282" s="189" t="s">
        <v>128</v>
      </c>
      <c r="E282" s="190" t="s">
        <v>371</v>
      </c>
      <c r="F282" s="191" t="s">
        <v>372</v>
      </c>
      <c r="G282" s="192" t="s">
        <v>251</v>
      </c>
      <c r="H282" s="193">
        <v>4</v>
      </c>
      <c r="I282" s="194"/>
      <c r="J282" s="195">
        <f>ROUND(I282*H282,2)</f>
        <v>0</v>
      </c>
      <c r="K282" s="191" t="s">
        <v>172</v>
      </c>
      <c r="L282" s="41"/>
      <c r="M282" s="196" t="s">
        <v>19</v>
      </c>
      <c r="N282" s="197" t="s">
        <v>46</v>
      </c>
      <c r="O282" s="66"/>
      <c r="P282" s="198">
        <f>O282*H282</f>
        <v>0</v>
      </c>
      <c r="Q282" s="198">
        <v>0</v>
      </c>
      <c r="R282" s="198">
        <f>Q282*H282</f>
        <v>0</v>
      </c>
      <c r="S282" s="198">
        <v>0</v>
      </c>
      <c r="T282" s="199">
        <f>S282*H282</f>
        <v>0</v>
      </c>
      <c r="U282" s="36"/>
      <c r="V282" s="36"/>
      <c r="W282" s="36"/>
      <c r="X282" s="36"/>
      <c r="Y282" s="36"/>
      <c r="Z282" s="36"/>
      <c r="AA282" s="36"/>
      <c r="AB282" s="36"/>
      <c r="AC282" s="36"/>
      <c r="AD282" s="36"/>
      <c r="AE282" s="36"/>
      <c r="AR282" s="200" t="s">
        <v>133</v>
      </c>
      <c r="AT282" s="200" t="s">
        <v>128</v>
      </c>
      <c r="AU282" s="200" t="s">
        <v>85</v>
      </c>
      <c r="AY282" s="19" t="s">
        <v>125</v>
      </c>
      <c r="BE282" s="201">
        <f>IF(N282="základní",J282,0)</f>
        <v>0</v>
      </c>
      <c r="BF282" s="201">
        <f>IF(N282="snížená",J282,0)</f>
        <v>0</v>
      </c>
      <c r="BG282" s="201">
        <f>IF(N282="zákl. přenesená",J282,0)</f>
        <v>0</v>
      </c>
      <c r="BH282" s="201">
        <f>IF(N282="sníž. přenesená",J282,0)</f>
        <v>0</v>
      </c>
      <c r="BI282" s="201">
        <f>IF(N282="nulová",J282,0)</f>
        <v>0</v>
      </c>
      <c r="BJ282" s="19" t="s">
        <v>83</v>
      </c>
      <c r="BK282" s="201">
        <f>ROUND(I282*H282,2)</f>
        <v>0</v>
      </c>
      <c r="BL282" s="19" t="s">
        <v>133</v>
      </c>
      <c r="BM282" s="200" t="s">
        <v>373</v>
      </c>
    </row>
    <row r="283" spans="1:65" s="2" customFormat="1" ht="19.2">
      <c r="A283" s="36"/>
      <c r="B283" s="37"/>
      <c r="C283" s="38"/>
      <c r="D283" s="217" t="s">
        <v>173</v>
      </c>
      <c r="E283" s="38"/>
      <c r="F283" s="218" t="s">
        <v>374</v>
      </c>
      <c r="G283" s="38"/>
      <c r="H283" s="38"/>
      <c r="I283" s="110"/>
      <c r="J283" s="38"/>
      <c r="K283" s="38"/>
      <c r="L283" s="41"/>
      <c r="M283" s="219"/>
      <c r="N283" s="220"/>
      <c r="O283" s="66"/>
      <c r="P283" s="66"/>
      <c r="Q283" s="66"/>
      <c r="R283" s="66"/>
      <c r="S283" s="66"/>
      <c r="T283" s="67"/>
      <c r="U283" s="36"/>
      <c r="V283" s="36"/>
      <c r="W283" s="36"/>
      <c r="X283" s="36"/>
      <c r="Y283" s="36"/>
      <c r="Z283" s="36"/>
      <c r="AA283" s="36"/>
      <c r="AB283" s="36"/>
      <c r="AC283" s="36"/>
      <c r="AD283" s="36"/>
      <c r="AE283" s="36"/>
      <c r="AT283" s="19" t="s">
        <v>173</v>
      </c>
      <c r="AU283" s="19" t="s">
        <v>85</v>
      </c>
    </row>
    <row r="284" spans="1:65" s="14" customFormat="1">
      <c r="B284" s="231"/>
      <c r="C284" s="232"/>
      <c r="D284" s="217" t="s">
        <v>175</v>
      </c>
      <c r="E284" s="233" t="s">
        <v>19</v>
      </c>
      <c r="F284" s="234" t="s">
        <v>347</v>
      </c>
      <c r="G284" s="232"/>
      <c r="H284" s="235">
        <v>4</v>
      </c>
      <c r="I284" s="236"/>
      <c r="J284" s="232"/>
      <c r="K284" s="232"/>
      <c r="L284" s="237"/>
      <c r="M284" s="238"/>
      <c r="N284" s="239"/>
      <c r="O284" s="239"/>
      <c r="P284" s="239"/>
      <c r="Q284" s="239"/>
      <c r="R284" s="239"/>
      <c r="S284" s="239"/>
      <c r="T284" s="240"/>
      <c r="AT284" s="241" t="s">
        <v>175</v>
      </c>
      <c r="AU284" s="241" t="s">
        <v>85</v>
      </c>
      <c r="AV284" s="14" t="s">
        <v>85</v>
      </c>
      <c r="AW284" s="14" t="s">
        <v>37</v>
      </c>
      <c r="AX284" s="14" t="s">
        <v>75</v>
      </c>
      <c r="AY284" s="241" t="s">
        <v>125</v>
      </c>
    </row>
    <row r="285" spans="1:65" s="15" customFormat="1">
      <c r="B285" s="242"/>
      <c r="C285" s="243"/>
      <c r="D285" s="217" t="s">
        <v>175</v>
      </c>
      <c r="E285" s="244" t="s">
        <v>19</v>
      </c>
      <c r="F285" s="245" t="s">
        <v>181</v>
      </c>
      <c r="G285" s="243"/>
      <c r="H285" s="246">
        <v>4</v>
      </c>
      <c r="I285" s="247"/>
      <c r="J285" s="243"/>
      <c r="K285" s="243"/>
      <c r="L285" s="248"/>
      <c r="M285" s="249"/>
      <c r="N285" s="250"/>
      <c r="O285" s="250"/>
      <c r="P285" s="250"/>
      <c r="Q285" s="250"/>
      <c r="R285" s="250"/>
      <c r="S285" s="250"/>
      <c r="T285" s="251"/>
      <c r="AT285" s="252" t="s">
        <v>175</v>
      </c>
      <c r="AU285" s="252" t="s">
        <v>85</v>
      </c>
      <c r="AV285" s="15" t="s">
        <v>133</v>
      </c>
      <c r="AW285" s="15" t="s">
        <v>37</v>
      </c>
      <c r="AX285" s="15" t="s">
        <v>83</v>
      </c>
      <c r="AY285" s="252" t="s">
        <v>125</v>
      </c>
    </row>
    <row r="286" spans="1:65" s="2" customFormat="1" ht="16.5" customHeight="1">
      <c r="A286" s="36"/>
      <c r="B286" s="37"/>
      <c r="C286" s="189" t="s">
        <v>375</v>
      </c>
      <c r="D286" s="189" t="s">
        <v>128</v>
      </c>
      <c r="E286" s="190" t="s">
        <v>376</v>
      </c>
      <c r="F286" s="191" t="s">
        <v>377</v>
      </c>
      <c r="G286" s="192" t="s">
        <v>251</v>
      </c>
      <c r="H286" s="193">
        <v>6.1580000000000004</v>
      </c>
      <c r="I286" s="194"/>
      <c r="J286" s="195">
        <f>ROUND(I286*H286,2)</f>
        <v>0</v>
      </c>
      <c r="K286" s="191" t="s">
        <v>172</v>
      </c>
      <c r="L286" s="41"/>
      <c r="M286" s="196" t="s">
        <v>19</v>
      </c>
      <c r="N286" s="197" t="s">
        <v>46</v>
      </c>
      <c r="O286" s="66"/>
      <c r="P286" s="198">
        <f>O286*H286</f>
        <v>0</v>
      </c>
      <c r="Q286" s="198">
        <v>0</v>
      </c>
      <c r="R286" s="198">
        <f>Q286*H286</f>
        <v>0</v>
      </c>
      <c r="S286" s="198">
        <v>0</v>
      </c>
      <c r="T286" s="199">
        <f>S286*H286</f>
        <v>0</v>
      </c>
      <c r="U286" s="36"/>
      <c r="V286" s="36"/>
      <c r="W286" s="36"/>
      <c r="X286" s="36"/>
      <c r="Y286" s="36"/>
      <c r="Z286" s="36"/>
      <c r="AA286" s="36"/>
      <c r="AB286" s="36"/>
      <c r="AC286" s="36"/>
      <c r="AD286" s="36"/>
      <c r="AE286" s="36"/>
      <c r="AR286" s="200" t="s">
        <v>133</v>
      </c>
      <c r="AT286" s="200" t="s">
        <v>128</v>
      </c>
      <c r="AU286" s="200" t="s">
        <v>85</v>
      </c>
      <c r="AY286" s="19" t="s">
        <v>125</v>
      </c>
      <c r="BE286" s="201">
        <f>IF(N286="základní",J286,0)</f>
        <v>0</v>
      </c>
      <c r="BF286" s="201">
        <f>IF(N286="snížená",J286,0)</f>
        <v>0</v>
      </c>
      <c r="BG286" s="201">
        <f>IF(N286="zákl. přenesená",J286,0)</f>
        <v>0</v>
      </c>
      <c r="BH286" s="201">
        <f>IF(N286="sníž. přenesená",J286,0)</f>
        <v>0</v>
      </c>
      <c r="BI286" s="201">
        <f>IF(N286="nulová",J286,0)</f>
        <v>0</v>
      </c>
      <c r="BJ286" s="19" t="s">
        <v>83</v>
      </c>
      <c r="BK286" s="201">
        <f>ROUND(I286*H286,2)</f>
        <v>0</v>
      </c>
      <c r="BL286" s="19" t="s">
        <v>133</v>
      </c>
      <c r="BM286" s="200" t="s">
        <v>378</v>
      </c>
    </row>
    <row r="287" spans="1:65" s="2" customFormat="1" ht="28.8">
      <c r="A287" s="36"/>
      <c r="B287" s="37"/>
      <c r="C287" s="38"/>
      <c r="D287" s="217" t="s">
        <v>173</v>
      </c>
      <c r="E287" s="38"/>
      <c r="F287" s="218" t="s">
        <v>379</v>
      </c>
      <c r="G287" s="38"/>
      <c r="H287" s="38"/>
      <c r="I287" s="110"/>
      <c r="J287" s="38"/>
      <c r="K287" s="38"/>
      <c r="L287" s="41"/>
      <c r="M287" s="219"/>
      <c r="N287" s="220"/>
      <c r="O287" s="66"/>
      <c r="P287" s="66"/>
      <c r="Q287" s="66"/>
      <c r="R287" s="66"/>
      <c r="S287" s="66"/>
      <c r="T287" s="67"/>
      <c r="U287" s="36"/>
      <c r="V287" s="36"/>
      <c r="W287" s="36"/>
      <c r="X287" s="36"/>
      <c r="Y287" s="36"/>
      <c r="Z287" s="36"/>
      <c r="AA287" s="36"/>
      <c r="AB287" s="36"/>
      <c r="AC287" s="36"/>
      <c r="AD287" s="36"/>
      <c r="AE287" s="36"/>
      <c r="AT287" s="19" t="s">
        <v>173</v>
      </c>
      <c r="AU287" s="19" t="s">
        <v>85</v>
      </c>
    </row>
    <row r="288" spans="1:65" s="14" customFormat="1">
      <c r="B288" s="231"/>
      <c r="C288" s="232"/>
      <c r="D288" s="217" t="s">
        <v>175</v>
      </c>
      <c r="E288" s="233" t="s">
        <v>19</v>
      </c>
      <c r="F288" s="234" t="s">
        <v>380</v>
      </c>
      <c r="G288" s="232"/>
      <c r="H288" s="235">
        <v>6.1580000000000004</v>
      </c>
      <c r="I288" s="236"/>
      <c r="J288" s="232"/>
      <c r="K288" s="232"/>
      <c r="L288" s="237"/>
      <c r="M288" s="238"/>
      <c r="N288" s="239"/>
      <c r="O288" s="239"/>
      <c r="P288" s="239"/>
      <c r="Q288" s="239"/>
      <c r="R288" s="239"/>
      <c r="S288" s="239"/>
      <c r="T288" s="240"/>
      <c r="AT288" s="241" t="s">
        <v>175</v>
      </c>
      <c r="AU288" s="241" t="s">
        <v>85</v>
      </c>
      <c r="AV288" s="14" t="s">
        <v>85</v>
      </c>
      <c r="AW288" s="14" t="s">
        <v>37</v>
      </c>
      <c r="AX288" s="14" t="s">
        <v>75</v>
      </c>
      <c r="AY288" s="241" t="s">
        <v>125</v>
      </c>
    </row>
    <row r="289" spans="1:65" s="15" customFormat="1">
      <c r="B289" s="242"/>
      <c r="C289" s="243"/>
      <c r="D289" s="217" t="s">
        <v>175</v>
      </c>
      <c r="E289" s="244" t="s">
        <v>19</v>
      </c>
      <c r="F289" s="245" t="s">
        <v>181</v>
      </c>
      <c r="G289" s="243"/>
      <c r="H289" s="246">
        <v>6.1580000000000004</v>
      </c>
      <c r="I289" s="247"/>
      <c r="J289" s="243"/>
      <c r="K289" s="243"/>
      <c r="L289" s="248"/>
      <c r="M289" s="249"/>
      <c r="N289" s="250"/>
      <c r="O289" s="250"/>
      <c r="P289" s="250"/>
      <c r="Q289" s="250"/>
      <c r="R289" s="250"/>
      <c r="S289" s="250"/>
      <c r="T289" s="251"/>
      <c r="AT289" s="252" t="s">
        <v>175</v>
      </c>
      <c r="AU289" s="252" t="s">
        <v>85</v>
      </c>
      <c r="AV289" s="15" t="s">
        <v>133</v>
      </c>
      <c r="AW289" s="15" t="s">
        <v>37</v>
      </c>
      <c r="AX289" s="15" t="s">
        <v>83</v>
      </c>
      <c r="AY289" s="252" t="s">
        <v>125</v>
      </c>
    </row>
    <row r="290" spans="1:65" s="2" customFormat="1" ht="16.5" customHeight="1">
      <c r="A290" s="36"/>
      <c r="B290" s="37"/>
      <c r="C290" s="202" t="s">
        <v>297</v>
      </c>
      <c r="D290" s="202" t="s">
        <v>134</v>
      </c>
      <c r="E290" s="203" t="s">
        <v>381</v>
      </c>
      <c r="F290" s="204" t="s">
        <v>382</v>
      </c>
      <c r="G290" s="205" t="s">
        <v>251</v>
      </c>
      <c r="H290" s="206">
        <v>6.774</v>
      </c>
      <c r="I290" s="207"/>
      <c r="J290" s="208">
        <f>ROUND(I290*H290,2)</f>
        <v>0</v>
      </c>
      <c r="K290" s="204" t="s">
        <v>172</v>
      </c>
      <c r="L290" s="209"/>
      <c r="M290" s="210" t="s">
        <v>19</v>
      </c>
      <c r="N290" s="211" t="s">
        <v>46</v>
      </c>
      <c r="O290" s="66"/>
      <c r="P290" s="198">
        <f>O290*H290</f>
        <v>0</v>
      </c>
      <c r="Q290" s="198">
        <v>0</v>
      </c>
      <c r="R290" s="198">
        <f>Q290*H290</f>
        <v>0</v>
      </c>
      <c r="S290" s="198">
        <v>0</v>
      </c>
      <c r="T290" s="199">
        <f>S290*H290</f>
        <v>0</v>
      </c>
      <c r="U290" s="36"/>
      <c r="V290" s="36"/>
      <c r="W290" s="36"/>
      <c r="X290" s="36"/>
      <c r="Y290" s="36"/>
      <c r="Z290" s="36"/>
      <c r="AA290" s="36"/>
      <c r="AB290" s="36"/>
      <c r="AC290" s="36"/>
      <c r="AD290" s="36"/>
      <c r="AE290" s="36"/>
      <c r="AR290" s="200" t="s">
        <v>137</v>
      </c>
      <c r="AT290" s="200" t="s">
        <v>134</v>
      </c>
      <c r="AU290" s="200" t="s">
        <v>85</v>
      </c>
      <c r="AY290" s="19" t="s">
        <v>125</v>
      </c>
      <c r="BE290" s="201">
        <f>IF(N290="základní",J290,0)</f>
        <v>0</v>
      </c>
      <c r="BF290" s="201">
        <f>IF(N290="snížená",J290,0)</f>
        <v>0</v>
      </c>
      <c r="BG290" s="201">
        <f>IF(N290="zákl. přenesená",J290,0)</f>
        <v>0</v>
      </c>
      <c r="BH290" s="201">
        <f>IF(N290="sníž. přenesená",J290,0)</f>
        <v>0</v>
      </c>
      <c r="BI290" s="201">
        <f>IF(N290="nulová",J290,0)</f>
        <v>0</v>
      </c>
      <c r="BJ290" s="19" t="s">
        <v>83</v>
      </c>
      <c r="BK290" s="201">
        <f>ROUND(I290*H290,2)</f>
        <v>0</v>
      </c>
      <c r="BL290" s="19" t="s">
        <v>133</v>
      </c>
      <c r="BM290" s="200" t="s">
        <v>383</v>
      </c>
    </row>
    <row r="291" spans="1:65" s="14" customFormat="1">
      <c r="B291" s="231"/>
      <c r="C291" s="232"/>
      <c r="D291" s="217" t="s">
        <v>175</v>
      </c>
      <c r="E291" s="233" t="s">
        <v>19</v>
      </c>
      <c r="F291" s="234" t="s">
        <v>384</v>
      </c>
      <c r="G291" s="232"/>
      <c r="H291" s="235">
        <v>6.774</v>
      </c>
      <c r="I291" s="236"/>
      <c r="J291" s="232"/>
      <c r="K291" s="232"/>
      <c r="L291" s="237"/>
      <c r="M291" s="238"/>
      <c r="N291" s="239"/>
      <c r="O291" s="239"/>
      <c r="P291" s="239"/>
      <c r="Q291" s="239"/>
      <c r="R291" s="239"/>
      <c r="S291" s="239"/>
      <c r="T291" s="240"/>
      <c r="AT291" s="241" t="s">
        <v>175</v>
      </c>
      <c r="AU291" s="241" t="s">
        <v>85</v>
      </c>
      <c r="AV291" s="14" t="s">
        <v>85</v>
      </c>
      <c r="AW291" s="14" t="s">
        <v>37</v>
      </c>
      <c r="AX291" s="14" t="s">
        <v>75</v>
      </c>
      <c r="AY291" s="241" t="s">
        <v>125</v>
      </c>
    </row>
    <row r="292" spans="1:65" s="15" customFormat="1">
      <c r="B292" s="242"/>
      <c r="C292" s="243"/>
      <c r="D292" s="217" t="s">
        <v>175</v>
      </c>
      <c r="E292" s="244" t="s">
        <v>19</v>
      </c>
      <c r="F292" s="245" t="s">
        <v>181</v>
      </c>
      <c r="G292" s="243"/>
      <c r="H292" s="246">
        <v>6.774</v>
      </c>
      <c r="I292" s="247"/>
      <c r="J292" s="243"/>
      <c r="K292" s="243"/>
      <c r="L292" s="248"/>
      <c r="M292" s="249"/>
      <c r="N292" s="250"/>
      <c r="O292" s="250"/>
      <c r="P292" s="250"/>
      <c r="Q292" s="250"/>
      <c r="R292" s="250"/>
      <c r="S292" s="250"/>
      <c r="T292" s="251"/>
      <c r="AT292" s="252" t="s">
        <v>175</v>
      </c>
      <c r="AU292" s="252" t="s">
        <v>85</v>
      </c>
      <c r="AV292" s="15" t="s">
        <v>133</v>
      </c>
      <c r="AW292" s="15" t="s">
        <v>37</v>
      </c>
      <c r="AX292" s="15" t="s">
        <v>83</v>
      </c>
      <c r="AY292" s="252" t="s">
        <v>125</v>
      </c>
    </row>
    <row r="293" spans="1:65" s="2" customFormat="1" ht="16.5" customHeight="1">
      <c r="A293" s="36"/>
      <c r="B293" s="37"/>
      <c r="C293" s="189" t="s">
        <v>385</v>
      </c>
      <c r="D293" s="189" t="s">
        <v>128</v>
      </c>
      <c r="E293" s="190" t="s">
        <v>386</v>
      </c>
      <c r="F293" s="191" t="s">
        <v>387</v>
      </c>
      <c r="G293" s="192" t="s">
        <v>251</v>
      </c>
      <c r="H293" s="193">
        <v>6.1580000000000004</v>
      </c>
      <c r="I293" s="194"/>
      <c r="J293" s="195">
        <f>ROUND(I293*H293,2)</f>
        <v>0</v>
      </c>
      <c r="K293" s="191" t="s">
        <v>172</v>
      </c>
      <c r="L293" s="41"/>
      <c r="M293" s="196" t="s">
        <v>19</v>
      </c>
      <c r="N293" s="197" t="s">
        <v>46</v>
      </c>
      <c r="O293" s="66"/>
      <c r="P293" s="198">
        <f>O293*H293</f>
        <v>0</v>
      </c>
      <c r="Q293" s="198">
        <v>0</v>
      </c>
      <c r="R293" s="198">
        <f>Q293*H293</f>
        <v>0</v>
      </c>
      <c r="S293" s="198">
        <v>0</v>
      </c>
      <c r="T293" s="199">
        <f>S293*H293</f>
        <v>0</v>
      </c>
      <c r="U293" s="36"/>
      <c r="V293" s="36"/>
      <c r="W293" s="36"/>
      <c r="X293" s="36"/>
      <c r="Y293" s="36"/>
      <c r="Z293" s="36"/>
      <c r="AA293" s="36"/>
      <c r="AB293" s="36"/>
      <c r="AC293" s="36"/>
      <c r="AD293" s="36"/>
      <c r="AE293" s="36"/>
      <c r="AR293" s="200" t="s">
        <v>133</v>
      </c>
      <c r="AT293" s="200" t="s">
        <v>128</v>
      </c>
      <c r="AU293" s="200" t="s">
        <v>85</v>
      </c>
      <c r="AY293" s="19" t="s">
        <v>125</v>
      </c>
      <c r="BE293" s="201">
        <f>IF(N293="základní",J293,0)</f>
        <v>0</v>
      </c>
      <c r="BF293" s="201">
        <f>IF(N293="snížená",J293,0)</f>
        <v>0</v>
      </c>
      <c r="BG293" s="201">
        <f>IF(N293="zákl. přenesená",J293,0)</f>
        <v>0</v>
      </c>
      <c r="BH293" s="201">
        <f>IF(N293="sníž. přenesená",J293,0)</f>
        <v>0</v>
      </c>
      <c r="BI293" s="201">
        <f>IF(N293="nulová",J293,0)</f>
        <v>0</v>
      </c>
      <c r="BJ293" s="19" t="s">
        <v>83</v>
      </c>
      <c r="BK293" s="201">
        <f>ROUND(I293*H293,2)</f>
        <v>0</v>
      </c>
      <c r="BL293" s="19" t="s">
        <v>133</v>
      </c>
      <c r="BM293" s="200" t="s">
        <v>388</v>
      </c>
    </row>
    <row r="294" spans="1:65" s="2" customFormat="1" ht="48">
      <c r="A294" s="36"/>
      <c r="B294" s="37"/>
      <c r="C294" s="38"/>
      <c r="D294" s="217" t="s">
        <v>173</v>
      </c>
      <c r="E294" s="38"/>
      <c r="F294" s="218" t="s">
        <v>389</v>
      </c>
      <c r="G294" s="38"/>
      <c r="H294" s="38"/>
      <c r="I294" s="110"/>
      <c r="J294" s="38"/>
      <c r="K294" s="38"/>
      <c r="L294" s="41"/>
      <c r="M294" s="219"/>
      <c r="N294" s="220"/>
      <c r="O294" s="66"/>
      <c r="P294" s="66"/>
      <c r="Q294" s="66"/>
      <c r="R294" s="66"/>
      <c r="S294" s="66"/>
      <c r="T294" s="67"/>
      <c r="U294" s="36"/>
      <c r="V294" s="36"/>
      <c r="W294" s="36"/>
      <c r="X294" s="36"/>
      <c r="Y294" s="36"/>
      <c r="Z294" s="36"/>
      <c r="AA294" s="36"/>
      <c r="AB294" s="36"/>
      <c r="AC294" s="36"/>
      <c r="AD294" s="36"/>
      <c r="AE294" s="36"/>
      <c r="AT294" s="19" t="s">
        <v>173</v>
      </c>
      <c r="AU294" s="19" t="s">
        <v>85</v>
      </c>
    </row>
    <row r="295" spans="1:65" s="14" customFormat="1">
      <c r="B295" s="231"/>
      <c r="C295" s="232"/>
      <c r="D295" s="217" t="s">
        <v>175</v>
      </c>
      <c r="E295" s="233" t="s">
        <v>19</v>
      </c>
      <c r="F295" s="234" t="s">
        <v>380</v>
      </c>
      <c r="G295" s="232"/>
      <c r="H295" s="235">
        <v>6.1580000000000004</v>
      </c>
      <c r="I295" s="236"/>
      <c r="J295" s="232"/>
      <c r="K295" s="232"/>
      <c r="L295" s="237"/>
      <c r="M295" s="238"/>
      <c r="N295" s="239"/>
      <c r="O295" s="239"/>
      <c r="P295" s="239"/>
      <c r="Q295" s="239"/>
      <c r="R295" s="239"/>
      <c r="S295" s="239"/>
      <c r="T295" s="240"/>
      <c r="AT295" s="241" t="s">
        <v>175</v>
      </c>
      <c r="AU295" s="241" t="s">
        <v>85</v>
      </c>
      <c r="AV295" s="14" t="s">
        <v>85</v>
      </c>
      <c r="AW295" s="14" t="s">
        <v>37</v>
      </c>
      <c r="AX295" s="14" t="s">
        <v>75</v>
      </c>
      <c r="AY295" s="241" t="s">
        <v>125</v>
      </c>
    </row>
    <row r="296" spans="1:65" s="15" customFormat="1">
      <c r="B296" s="242"/>
      <c r="C296" s="243"/>
      <c r="D296" s="217" t="s">
        <v>175</v>
      </c>
      <c r="E296" s="244" t="s">
        <v>19</v>
      </c>
      <c r="F296" s="245" t="s">
        <v>181</v>
      </c>
      <c r="G296" s="243"/>
      <c r="H296" s="246">
        <v>6.1580000000000004</v>
      </c>
      <c r="I296" s="247"/>
      <c r="J296" s="243"/>
      <c r="K296" s="243"/>
      <c r="L296" s="248"/>
      <c r="M296" s="249"/>
      <c r="N296" s="250"/>
      <c r="O296" s="250"/>
      <c r="P296" s="250"/>
      <c r="Q296" s="250"/>
      <c r="R296" s="250"/>
      <c r="S296" s="250"/>
      <c r="T296" s="251"/>
      <c r="AT296" s="252" t="s">
        <v>175</v>
      </c>
      <c r="AU296" s="252" t="s">
        <v>85</v>
      </c>
      <c r="AV296" s="15" t="s">
        <v>133</v>
      </c>
      <c r="AW296" s="15" t="s">
        <v>37</v>
      </c>
      <c r="AX296" s="15" t="s">
        <v>83</v>
      </c>
      <c r="AY296" s="252" t="s">
        <v>125</v>
      </c>
    </row>
    <row r="297" spans="1:65" s="2" customFormat="1" ht="16.5" customHeight="1">
      <c r="A297" s="36"/>
      <c r="B297" s="37"/>
      <c r="C297" s="202" t="s">
        <v>301</v>
      </c>
      <c r="D297" s="202" t="s">
        <v>134</v>
      </c>
      <c r="E297" s="203" t="s">
        <v>390</v>
      </c>
      <c r="F297" s="204" t="s">
        <v>391</v>
      </c>
      <c r="G297" s="205" t="s">
        <v>171</v>
      </c>
      <c r="H297" s="206">
        <v>0.97</v>
      </c>
      <c r="I297" s="207"/>
      <c r="J297" s="208">
        <f>ROUND(I297*H297,2)</f>
        <v>0</v>
      </c>
      <c r="K297" s="204" t="s">
        <v>172</v>
      </c>
      <c r="L297" s="209"/>
      <c r="M297" s="210" t="s">
        <v>19</v>
      </c>
      <c r="N297" s="211" t="s">
        <v>46</v>
      </c>
      <c r="O297" s="66"/>
      <c r="P297" s="198">
        <f>O297*H297</f>
        <v>0</v>
      </c>
      <c r="Q297" s="198">
        <v>0</v>
      </c>
      <c r="R297" s="198">
        <f>Q297*H297</f>
        <v>0</v>
      </c>
      <c r="S297" s="198">
        <v>0</v>
      </c>
      <c r="T297" s="199">
        <f>S297*H297</f>
        <v>0</v>
      </c>
      <c r="U297" s="36"/>
      <c r="V297" s="36"/>
      <c r="W297" s="36"/>
      <c r="X297" s="36"/>
      <c r="Y297" s="36"/>
      <c r="Z297" s="36"/>
      <c r="AA297" s="36"/>
      <c r="AB297" s="36"/>
      <c r="AC297" s="36"/>
      <c r="AD297" s="36"/>
      <c r="AE297" s="36"/>
      <c r="AR297" s="200" t="s">
        <v>137</v>
      </c>
      <c r="AT297" s="200" t="s">
        <v>134</v>
      </c>
      <c r="AU297" s="200" t="s">
        <v>85</v>
      </c>
      <c r="AY297" s="19" t="s">
        <v>125</v>
      </c>
      <c r="BE297" s="201">
        <f>IF(N297="základní",J297,0)</f>
        <v>0</v>
      </c>
      <c r="BF297" s="201">
        <f>IF(N297="snížená",J297,0)</f>
        <v>0</v>
      </c>
      <c r="BG297" s="201">
        <f>IF(N297="zákl. přenesená",J297,0)</f>
        <v>0</v>
      </c>
      <c r="BH297" s="201">
        <f>IF(N297="sníž. přenesená",J297,0)</f>
        <v>0</v>
      </c>
      <c r="BI297" s="201">
        <f>IF(N297="nulová",J297,0)</f>
        <v>0</v>
      </c>
      <c r="BJ297" s="19" t="s">
        <v>83</v>
      </c>
      <c r="BK297" s="201">
        <f>ROUND(I297*H297,2)</f>
        <v>0</v>
      </c>
      <c r="BL297" s="19" t="s">
        <v>133</v>
      </c>
      <c r="BM297" s="200" t="s">
        <v>392</v>
      </c>
    </row>
    <row r="298" spans="1:65" s="14" customFormat="1">
      <c r="B298" s="231"/>
      <c r="C298" s="232"/>
      <c r="D298" s="217" t="s">
        <v>175</v>
      </c>
      <c r="E298" s="233" t="s">
        <v>19</v>
      </c>
      <c r="F298" s="234" t="s">
        <v>393</v>
      </c>
      <c r="G298" s="232"/>
      <c r="H298" s="235">
        <v>0.97</v>
      </c>
      <c r="I298" s="236"/>
      <c r="J298" s="232"/>
      <c r="K298" s="232"/>
      <c r="L298" s="237"/>
      <c r="M298" s="238"/>
      <c r="N298" s="239"/>
      <c r="O298" s="239"/>
      <c r="P298" s="239"/>
      <c r="Q298" s="239"/>
      <c r="R298" s="239"/>
      <c r="S298" s="239"/>
      <c r="T298" s="240"/>
      <c r="AT298" s="241" t="s">
        <v>175</v>
      </c>
      <c r="AU298" s="241" t="s">
        <v>85</v>
      </c>
      <c r="AV298" s="14" t="s">
        <v>85</v>
      </c>
      <c r="AW298" s="14" t="s">
        <v>37</v>
      </c>
      <c r="AX298" s="14" t="s">
        <v>75</v>
      </c>
      <c r="AY298" s="241" t="s">
        <v>125</v>
      </c>
    </row>
    <row r="299" spans="1:65" s="15" customFormat="1">
      <c r="B299" s="242"/>
      <c r="C299" s="243"/>
      <c r="D299" s="217" t="s">
        <v>175</v>
      </c>
      <c r="E299" s="244" t="s">
        <v>19</v>
      </c>
      <c r="F299" s="245" t="s">
        <v>181</v>
      </c>
      <c r="G299" s="243"/>
      <c r="H299" s="246">
        <v>0.97</v>
      </c>
      <c r="I299" s="247"/>
      <c r="J299" s="243"/>
      <c r="K299" s="243"/>
      <c r="L299" s="248"/>
      <c r="M299" s="249"/>
      <c r="N299" s="250"/>
      <c r="O299" s="250"/>
      <c r="P299" s="250"/>
      <c r="Q299" s="250"/>
      <c r="R299" s="250"/>
      <c r="S299" s="250"/>
      <c r="T299" s="251"/>
      <c r="AT299" s="252" t="s">
        <v>175</v>
      </c>
      <c r="AU299" s="252" t="s">
        <v>85</v>
      </c>
      <c r="AV299" s="15" t="s">
        <v>133</v>
      </c>
      <c r="AW299" s="15" t="s">
        <v>37</v>
      </c>
      <c r="AX299" s="15" t="s">
        <v>83</v>
      </c>
      <c r="AY299" s="252" t="s">
        <v>125</v>
      </c>
    </row>
    <row r="300" spans="1:65" s="2" customFormat="1" ht="16.5" customHeight="1">
      <c r="A300" s="36"/>
      <c r="B300" s="37"/>
      <c r="C300" s="189" t="s">
        <v>394</v>
      </c>
      <c r="D300" s="189" t="s">
        <v>128</v>
      </c>
      <c r="E300" s="190" t="s">
        <v>395</v>
      </c>
      <c r="F300" s="191" t="s">
        <v>396</v>
      </c>
      <c r="G300" s="192" t="s">
        <v>171</v>
      </c>
      <c r="H300" s="193">
        <v>0.4</v>
      </c>
      <c r="I300" s="194"/>
      <c r="J300" s="195">
        <f>ROUND(I300*H300,2)</f>
        <v>0</v>
      </c>
      <c r="K300" s="191" t="s">
        <v>172</v>
      </c>
      <c r="L300" s="41"/>
      <c r="M300" s="196" t="s">
        <v>19</v>
      </c>
      <c r="N300" s="197" t="s">
        <v>46</v>
      </c>
      <c r="O300" s="66"/>
      <c r="P300" s="198">
        <f>O300*H300</f>
        <v>0</v>
      </c>
      <c r="Q300" s="198">
        <v>0</v>
      </c>
      <c r="R300" s="198">
        <f>Q300*H300</f>
        <v>0</v>
      </c>
      <c r="S300" s="198">
        <v>0</v>
      </c>
      <c r="T300" s="199">
        <f>S300*H300</f>
        <v>0</v>
      </c>
      <c r="U300" s="36"/>
      <c r="V300" s="36"/>
      <c r="W300" s="36"/>
      <c r="X300" s="36"/>
      <c r="Y300" s="36"/>
      <c r="Z300" s="36"/>
      <c r="AA300" s="36"/>
      <c r="AB300" s="36"/>
      <c r="AC300" s="36"/>
      <c r="AD300" s="36"/>
      <c r="AE300" s="36"/>
      <c r="AR300" s="200" t="s">
        <v>133</v>
      </c>
      <c r="AT300" s="200" t="s">
        <v>128</v>
      </c>
      <c r="AU300" s="200" t="s">
        <v>85</v>
      </c>
      <c r="AY300" s="19" t="s">
        <v>125</v>
      </c>
      <c r="BE300" s="201">
        <f>IF(N300="základní",J300,0)</f>
        <v>0</v>
      </c>
      <c r="BF300" s="201">
        <f>IF(N300="snížená",J300,0)</f>
        <v>0</v>
      </c>
      <c r="BG300" s="201">
        <f>IF(N300="zákl. přenesená",J300,0)</f>
        <v>0</v>
      </c>
      <c r="BH300" s="201">
        <f>IF(N300="sníž. přenesená",J300,0)</f>
        <v>0</v>
      </c>
      <c r="BI300" s="201">
        <f>IF(N300="nulová",J300,0)</f>
        <v>0</v>
      </c>
      <c r="BJ300" s="19" t="s">
        <v>83</v>
      </c>
      <c r="BK300" s="201">
        <f>ROUND(I300*H300,2)</f>
        <v>0</v>
      </c>
      <c r="BL300" s="19" t="s">
        <v>133</v>
      </c>
      <c r="BM300" s="200" t="s">
        <v>397</v>
      </c>
    </row>
    <row r="301" spans="1:65" s="14" customFormat="1">
      <c r="B301" s="231"/>
      <c r="C301" s="232"/>
      <c r="D301" s="217" t="s">
        <v>175</v>
      </c>
      <c r="E301" s="233" t="s">
        <v>19</v>
      </c>
      <c r="F301" s="234" t="s">
        <v>398</v>
      </c>
      <c r="G301" s="232"/>
      <c r="H301" s="235">
        <v>0.4</v>
      </c>
      <c r="I301" s="236"/>
      <c r="J301" s="232"/>
      <c r="K301" s="232"/>
      <c r="L301" s="237"/>
      <c r="M301" s="238"/>
      <c r="N301" s="239"/>
      <c r="O301" s="239"/>
      <c r="P301" s="239"/>
      <c r="Q301" s="239"/>
      <c r="R301" s="239"/>
      <c r="S301" s="239"/>
      <c r="T301" s="240"/>
      <c r="AT301" s="241" t="s">
        <v>175</v>
      </c>
      <c r="AU301" s="241" t="s">
        <v>85</v>
      </c>
      <c r="AV301" s="14" t="s">
        <v>85</v>
      </c>
      <c r="AW301" s="14" t="s">
        <v>37</v>
      </c>
      <c r="AX301" s="14" t="s">
        <v>75</v>
      </c>
      <c r="AY301" s="241" t="s">
        <v>125</v>
      </c>
    </row>
    <row r="302" spans="1:65" s="15" customFormat="1">
      <c r="B302" s="242"/>
      <c r="C302" s="243"/>
      <c r="D302" s="217" t="s">
        <v>175</v>
      </c>
      <c r="E302" s="244" t="s">
        <v>19</v>
      </c>
      <c r="F302" s="245" t="s">
        <v>181</v>
      </c>
      <c r="G302" s="243"/>
      <c r="H302" s="246">
        <v>0.4</v>
      </c>
      <c r="I302" s="247"/>
      <c r="J302" s="243"/>
      <c r="K302" s="243"/>
      <c r="L302" s="248"/>
      <c r="M302" s="249"/>
      <c r="N302" s="250"/>
      <c r="O302" s="250"/>
      <c r="P302" s="250"/>
      <c r="Q302" s="250"/>
      <c r="R302" s="250"/>
      <c r="S302" s="250"/>
      <c r="T302" s="251"/>
      <c r="AT302" s="252" t="s">
        <v>175</v>
      </c>
      <c r="AU302" s="252" t="s">
        <v>85</v>
      </c>
      <c r="AV302" s="15" t="s">
        <v>133</v>
      </c>
      <c r="AW302" s="15" t="s">
        <v>37</v>
      </c>
      <c r="AX302" s="15" t="s">
        <v>83</v>
      </c>
      <c r="AY302" s="252" t="s">
        <v>125</v>
      </c>
    </row>
    <row r="303" spans="1:65" s="12" customFormat="1" ht="22.8" customHeight="1">
      <c r="B303" s="173"/>
      <c r="C303" s="174"/>
      <c r="D303" s="175" t="s">
        <v>74</v>
      </c>
      <c r="E303" s="187" t="s">
        <v>85</v>
      </c>
      <c r="F303" s="187" t="s">
        <v>399</v>
      </c>
      <c r="G303" s="174"/>
      <c r="H303" s="174"/>
      <c r="I303" s="177"/>
      <c r="J303" s="188">
        <f>BK303</f>
        <v>0</v>
      </c>
      <c r="K303" s="174"/>
      <c r="L303" s="179"/>
      <c r="M303" s="180"/>
      <c r="N303" s="181"/>
      <c r="O303" s="181"/>
      <c r="P303" s="182">
        <f>SUM(P304:P369)</f>
        <v>0</v>
      </c>
      <c r="Q303" s="181"/>
      <c r="R303" s="182">
        <f>SUM(R304:R369)</f>
        <v>0</v>
      </c>
      <c r="S303" s="181"/>
      <c r="T303" s="183">
        <f>SUM(T304:T369)</f>
        <v>0</v>
      </c>
      <c r="AR303" s="184" t="s">
        <v>83</v>
      </c>
      <c r="AT303" s="185" t="s">
        <v>74</v>
      </c>
      <c r="AU303" s="185" t="s">
        <v>83</v>
      </c>
      <c r="AY303" s="184" t="s">
        <v>125</v>
      </c>
      <c r="BK303" s="186">
        <f>SUM(BK304:BK369)</f>
        <v>0</v>
      </c>
    </row>
    <row r="304" spans="1:65" s="2" customFormat="1" ht="21.75" customHeight="1">
      <c r="A304" s="36"/>
      <c r="B304" s="37"/>
      <c r="C304" s="189" t="s">
        <v>304</v>
      </c>
      <c r="D304" s="189" t="s">
        <v>128</v>
      </c>
      <c r="E304" s="190" t="s">
        <v>400</v>
      </c>
      <c r="F304" s="191" t="s">
        <v>401</v>
      </c>
      <c r="G304" s="192" t="s">
        <v>171</v>
      </c>
      <c r="H304" s="193">
        <v>4.6749999999999998</v>
      </c>
      <c r="I304" s="194"/>
      <c r="J304" s="195">
        <f>ROUND(I304*H304,2)</f>
        <v>0</v>
      </c>
      <c r="K304" s="191" t="s">
        <v>172</v>
      </c>
      <c r="L304" s="41"/>
      <c r="M304" s="196" t="s">
        <v>19</v>
      </c>
      <c r="N304" s="197" t="s">
        <v>46</v>
      </c>
      <c r="O304" s="66"/>
      <c r="P304" s="198">
        <f>O304*H304</f>
        <v>0</v>
      </c>
      <c r="Q304" s="198">
        <v>0</v>
      </c>
      <c r="R304" s="198">
        <f>Q304*H304</f>
        <v>0</v>
      </c>
      <c r="S304" s="198">
        <v>0</v>
      </c>
      <c r="T304" s="199">
        <f>S304*H304</f>
        <v>0</v>
      </c>
      <c r="U304" s="36"/>
      <c r="V304" s="36"/>
      <c r="W304" s="36"/>
      <c r="X304" s="36"/>
      <c r="Y304" s="36"/>
      <c r="Z304" s="36"/>
      <c r="AA304" s="36"/>
      <c r="AB304" s="36"/>
      <c r="AC304" s="36"/>
      <c r="AD304" s="36"/>
      <c r="AE304" s="36"/>
      <c r="AR304" s="200" t="s">
        <v>133</v>
      </c>
      <c r="AT304" s="200" t="s">
        <v>128</v>
      </c>
      <c r="AU304" s="200" t="s">
        <v>85</v>
      </c>
      <c r="AY304" s="19" t="s">
        <v>125</v>
      </c>
      <c r="BE304" s="201">
        <f>IF(N304="základní",J304,0)</f>
        <v>0</v>
      </c>
      <c r="BF304" s="201">
        <f>IF(N304="snížená",J304,0)</f>
        <v>0</v>
      </c>
      <c r="BG304" s="201">
        <f>IF(N304="zákl. přenesená",J304,0)</f>
        <v>0</v>
      </c>
      <c r="BH304" s="201">
        <f>IF(N304="sníž. přenesená",J304,0)</f>
        <v>0</v>
      </c>
      <c r="BI304" s="201">
        <f>IF(N304="nulová",J304,0)</f>
        <v>0</v>
      </c>
      <c r="BJ304" s="19" t="s">
        <v>83</v>
      </c>
      <c r="BK304" s="201">
        <f>ROUND(I304*H304,2)</f>
        <v>0</v>
      </c>
      <c r="BL304" s="19" t="s">
        <v>133</v>
      </c>
      <c r="BM304" s="200" t="s">
        <v>402</v>
      </c>
    </row>
    <row r="305" spans="1:65" s="2" customFormat="1" ht="57.6">
      <c r="A305" s="36"/>
      <c r="B305" s="37"/>
      <c r="C305" s="38"/>
      <c r="D305" s="217" t="s">
        <v>173</v>
      </c>
      <c r="E305" s="38"/>
      <c r="F305" s="218" t="s">
        <v>403</v>
      </c>
      <c r="G305" s="38"/>
      <c r="H305" s="38"/>
      <c r="I305" s="110"/>
      <c r="J305" s="38"/>
      <c r="K305" s="38"/>
      <c r="L305" s="41"/>
      <c r="M305" s="219"/>
      <c r="N305" s="220"/>
      <c r="O305" s="66"/>
      <c r="P305" s="66"/>
      <c r="Q305" s="66"/>
      <c r="R305" s="66"/>
      <c r="S305" s="66"/>
      <c r="T305" s="67"/>
      <c r="U305" s="36"/>
      <c r="V305" s="36"/>
      <c r="W305" s="36"/>
      <c r="X305" s="36"/>
      <c r="Y305" s="36"/>
      <c r="Z305" s="36"/>
      <c r="AA305" s="36"/>
      <c r="AB305" s="36"/>
      <c r="AC305" s="36"/>
      <c r="AD305" s="36"/>
      <c r="AE305" s="36"/>
      <c r="AT305" s="19" t="s">
        <v>173</v>
      </c>
      <c r="AU305" s="19" t="s">
        <v>85</v>
      </c>
    </row>
    <row r="306" spans="1:65" s="13" customFormat="1">
      <c r="B306" s="221"/>
      <c r="C306" s="222"/>
      <c r="D306" s="217" t="s">
        <v>175</v>
      </c>
      <c r="E306" s="223" t="s">
        <v>19</v>
      </c>
      <c r="F306" s="224" t="s">
        <v>404</v>
      </c>
      <c r="G306" s="222"/>
      <c r="H306" s="223" t="s">
        <v>19</v>
      </c>
      <c r="I306" s="225"/>
      <c r="J306" s="222"/>
      <c r="K306" s="222"/>
      <c r="L306" s="226"/>
      <c r="M306" s="227"/>
      <c r="N306" s="228"/>
      <c r="O306" s="228"/>
      <c r="P306" s="228"/>
      <c r="Q306" s="228"/>
      <c r="R306" s="228"/>
      <c r="S306" s="228"/>
      <c r="T306" s="229"/>
      <c r="AT306" s="230" t="s">
        <v>175</v>
      </c>
      <c r="AU306" s="230" t="s">
        <v>85</v>
      </c>
      <c r="AV306" s="13" t="s">
        <v>83</v>
      </c>
      <c r="AW306" s="13" t="s">
        <v>37</v>
      </c>
      <c r="AX306" s="13" t="s">
        <v>75</v>
      </c>
      <c r="AY306" s="230" t="s">
        <v>125</v>
      </c>
    </row>
    <row r="307" spans="1:65" s="14" customFormat="1">
      <c r="B307" s="231"/>
      <c r="C307" s="232"/>
      <c r="D307" s="217" t="s">
        <v>175</v>
      </c>
      <c r="E307" s="233" t="s">
        <v>19</v>
      </c>
      <c r="F307" s="234" t="s">
        <v>405</v>
      </c>
      <c r="G307" s="232"/>
      <c r="H307" s="235">
        <v>4.6749999999999998</v>
      </c>
      <c r="I307" s="236"/>
      <c r="J307" s="232"/>
      <c r="K307" s="232"/>
      <c r="L307" s="237"/>
      <c r="M307" s="238"/>
      <c r="N307" s="239"/>
      <c r="O307" s="239"/>
      <c r="P307" s="239"/>
      <c r="Q307" s="239"/>
      <c r="R307" s="239"/>
      <c r="S307" s="239"/>
      <c r="T307" s="240"/>
      <c r="AT307" s="241" t="s">
        <v>175</v>
      </c>
      <c r="AU307" s="241" t="s">
        <v>85</v>
      </c>
      <c r="AV307" s="14" t="s">
        <v>85</v>
      </c>
      <c r="AW307" s="14" t="s">
        <v>37</v>
      </c>
      <c r="AX307" s="14" t="s">
        <v>75</v>
      </c>
      <c r="AY307" s="241" t="s">
        <v>125</v>
      </c>
    </row>
    <row r="308" spans="1:65" s="15" customFormat="1">
      <c r="B308" s="242"/>
      <c r="C308" s="243"/>
      <c r="D308" s="217" t="s">
        <v>175</v>
      </c>
      <c r="E308" s="244" t="s">
        <v>19</v>
      </c>
      <c r="F308" s="245" t="s">
        <v>181</v>
      </c>
      <c r="G308" s="243"/>
      <c r="H308" s="246">
        <v>4.6749999999999998</v>
      </c>
      <c r="I308" s="247"/>
      <c r="J308" s="243"/>
      <c r="K308" s="243"/>
      <c r="L308" s="248"/>
      <c r="M308" s="249"/>
      <c r="N308" s="250"/>
      <c r="O308" s="250"/>
      <c r="P308" s="250"/>
      <c r="Q308" s="250"/>
      <c r="R308" s="250"/>
      <c r="S308" s="250"/>
      <c r="T308" s="251"/>
      <c r="AT308" s="252" t="s">
        <v>175</v>
      </c>
      <c r="AU308" s="252" t="s">
        <v>85</v>
      </c>
      <c r="AV308" s="15" t="s">
        <v>133</v>
      </c>
      <c r="AW308" s="15" t="s">
        <v>37</v>
      </c>
      <c r="AX308" s="15" t="s">
        <v>83</v>
      </c>
      <c r="AY308" s="252" t="s">
        <v>125</v>
      </c>
    </row>
    <row r="309" spans="1:65" s="2" customFormat="1" ht="21.75" customHeight="1">
      <c r="A309" s="36"/>
      <c r="B309" s="37"/>
      <c r="C309" s="189" t="s">
        <v>406</v>
      </c>
      <c r="D309" s="189" t="s">
        <v>128</v>
      </c>
      <c r="E309" s="190" t="s">
        <v>407</v>
      </c>
      <c r="F309" s="191" t="s">
        <v>408</v>
      </c>
      <c r="G309" s="192" t="s">
        <v>251</v>
      </c>
      <c r="H309" s="193">
        <v>73.042000000000002</v>
      </c>
      <c r="I309" s="194"/>
      <c r="J309" s="195">
        <f>ROUND(I309*H309,2)</f>
        <v>0</v>
      </c>
      <c r="K309" s="191" t="s">
        <v>172</v>
      </c>
      <c r="L309" s="41"/>
      <c r="M309" s="196" t="s">
        <v>19</v>
      </c>
      <c r="N309" s="197" t="s">
        <v>46</v>
      </c>
      <c r="O309" s="66"/>
      <c r="P309" s="198">
        <f>O309*H309</f>
        <v>0</v>
      </c>
      <c r="Q309" s="198">
        <v>0</v>
      </c>
      <c r="R309" s="198">
        <f>Q309*H309</f>
        <v>0</v>
      </c>
      <c r="S309" s="198">
        <v>0</v>
      </c>
      <c r="T309" s="199">
        <f>S309*H309</f>
        <v>0</v>
      </c>
      <c r="U309" s="36"/>
      <c r="V309" s="36"/>
      <c r="W309" s="36"/>
      <c r="X309" s="36"/>
      <c r="Y309" s="36"/>
      <c r="Z309" s="36"/>
      <c r="AA309" s="36"/>
      <c r="AB309" s="36"/>
      <c r="AC309" s="36"/>
      <c r="AD309" s="36"/>
      <c r="AE309" s="36"/>
      <c r="AR309" s="200" t="s">
        <v>133</v>
      </c>
      <c r="AT309" s="200" t="s">
        <v>128</v>
      </c>
      <c r="AU309" s="200" t="s">
        <v>85</v>
      </c>
      <c r="AY309" s="19" t="s">
        <v>125</v>
      </c>
      <c r="BE309" s="201">
        <f>IF(N309="základní",J309,0)</f>
        <v>0</v>
      </c>
      <c r="BF309" s="201">
        <f>IF(N309="snížená",J309,0)</f>
        <v>0</v>
      </c>
      <c r="BG309" s="201">
        <f>IF(N309="zákl. přenesená",J309,0)</f>
        <v>0</v>
      </c>
      <c r="BH309" s="201">
        <f>IF(N309="sníž. přenesená",J309,0)</f>
        <v>0</v>
      </c>
      <c r="BI309" s="201">
        <f>IF(N309="nulová",J309,0)</f>
        <v>0</v>
      </c>
      <c r="BJ309" s="19" t="s">
        <v>83</v>
      </c>
      <c r="BK309" s="201">
        <f>ROUND(I309*H309,2)</f>
        <v>0</v>
      </c>
      <c r="BL309" s="19" t="s">
        <v>133</v>
      </c>
      <c r="BM309" s="200" t="s">
        <v>409</v>
      </c>
    </row>
    <row r="310" spans="1:65" s="2" customFormat="1" ht="115.2">
      <c r="A310" s="36"/>
      <c r="B310" s="37"/>
      <c r="C310" s="38"/>
      <c r="D310" s="217" t="s">
        <v>173</v>
      </c>
      <c r="E310" s="38"/>
      <c r="F310" s="218" t="s">
        <v>410</v>
      </c>
      <c r="G310" s="38"/>
      <c r="H310" s="38"/>
      <c r="I310" s="110"/>
      <c r="J310" s="38"/>
      <c r="K310" s="38"/>
      <c r="L310" s="41"/>
      <c r="M310" s="219"/>
      <c r="N310" s="220"/>
      <c r="O310" s="66"/>
      <c r="P310" s="66"/>
      <c r="Q310" s="66"/>
      <c r="R310" s="66"/>
      <c r="S310" s="66"/>
      <c r="T310" s="67"/>
      <c r="U310" s="36"/>
      <c r="V310" s="36"/>
      <c r="W310" s="36"/>
      <c r="X310" s="36"/>
      <c r="Y310" s="36"/>
      <c r="Z310" s="36"/>
      <c r="AA310" s="36"/>
      <c r="AB310" s="36"/>
      <c r="AC310" s="36"/>
      <c r="AD310" s="36"/>
      <c r="AE310" s="36"/>
      <c r="AT310" s="19" t="s">
        <v>173</v>
      </c>
      <c r="AU310" s="19" t="s">
        <v>85</v>
      </c>
    </row>
    <row r="311" spans="1:65" s="13" customFormat="1">
      <c r="B311" s="221"/>
      <c r="C311" s="222"/>
      <c r="D311" s="217" t="s">
        <v>175</v>
      </c>
      <c r="E311" s="223" t="s">
        <v>19</v>
      </c>
      <c r="F311" s="224" t="s">
        <v>404</v>
      </c>
      <c r="G311" s="222"/>
      <c r="H311" s="223" t="s">
        <v>19</v>
      </c>
      <c r="I311" s="225"/>
      <c r="J311" s="222"/>
      <c r="K311" s="222"/>
      <c r="L311" s="226"/>
      <c r="M311" s="227"/>
      <c r="N311" s="228"/>
      <c r="O311" s="228"/>
      <c r="P311" s="228"/>
      <c r="Q311" s="228"/>
      <c r="R311" s="228"/>
      <c r="S311" s="228"/>
      <c r="T311" s="229"/>
      <c r="AT311" s="230" t="s">
        <v>175</v>
      </c>
      <c r="AU311" s="230" t="s">
        <v>85</v>
      </c>
      <c r="AV311" s="13" t="s">
        <v>83</v>
      </c>
      <c r="AW311" s="13" t="s">
        <v>37</v>
      </c>
      <c r="AX311" s="13" t="s">
        <v>75</v>
      </c>
      <c r="AY311" s="230" t="s">
        <v>125</v>
      </c>
    </row>
    <row r="312" spans="1:65" s="14" customFormat="1">
      <c r="B312" s="231"/>
      <c r="C312" s="232"/>
      <c r="D312" s="217" t="s">
        <v>175</v>
      </c>
      <c r="E312" s="233" t="s">
        <v>19</v>
      </c>
      <c r="F312" s="234" t="s">
        <v>411</v>
      </c>
      <c r="G312" s="232"/>
      <c r="H312" s="235">
        <v>73.042000000000002</v>
      </c>
      <c r="I312" s="236"/>
      <c r="J312" s="232"/>
      <c r="K312" s="232"/>
      <c r="L312" s="237"/>
      <c r="M312" s="238"/>
      <c r="N312" s="239"/>
      <c r="O312" s="239"/>
      <c r="P312" s="239"/>
      <c r="Q312" s="239"/>
      <c r="R312" s="239"/>
      <c r="S312" s="239"/>
      <c r="T312" s="240"/>
      <c r="AT312" s="241" t="s">
        <v>175</v>
      </c>
      <c r="AU312" s="241" t="s">
        <v>85</v>
      </c>
      <c r="AV312" s="14" t="s">
        <v>85</v>
      </c>
      <c r="AW312" s="14" t="s">
        <v>37</v>
      </c>
      <c r="AX312" s="14" t="s">
        <v>75</v>
      </c>
      <c r="AY312" s="241" t="s">
        <v>125</v>
      </c>
    </row>
    <row r="313" spans="1:65" s="15" customFormat="1">
      <c r="B313" s="242"/>
      <c r="C313" s="243"/>
      <c r="D313" s="217" t="s">
        <v>175</v>
      </c>
      <c r="E313" s="244" t="s">
        <v>19</v>
      </c>
      <c r="F313" s="245" t="s">
        <v>181</v>
      </c>
      <c r="G313" s="243"/>
      <c r="H313" s="246">
        <v>73.042000000000002</v>
      </c>
      <c r="I313" s="247"/>
      <c r="J313" s="243"/>
      <c r="K313" s="243"/>
      <c r="L313" s="248"/>
      <c r="M313" s="249"/>
      <c r="N313" s="250"/>
      <c r="O313" s="250"/>
      <c r="P313" s="250"/>
      <c r="Q313" s="250"/>
      <c r="R313" s="250"/>
      <c r="S313" s="250"/>
      <c r="T313" s="251"/>
      <c r="AT313" s="252" t="s">
        <v>175</v>
      </c>
      <c r="AU313" s="252" t="s">
        <v>85</v>
      </c>
      <c r="AV313" s="15" t="s">
        <v>133</v>
      </c>
      <c r="AW313" s="15" t="s">
        <v>37</v>
      </c>
      <c r="AX313" s="15" t="s">
        <v>83</v>
      </c>
      <c r="AY313" s="252" t="s">
        <v>125</v>
      </c>
    </row>
    <row r="314" spans="1:65" s="2" customFormat="1" ht="16.5" customHeight="1">
      <c r="A314" s="36"/>
      <c r="B314" s="37"/>
      <c r="C314" s="202" t="s">
        <v>307</v>
      </c>
      <c r="D314" s="202" t="s">
        <v>134</v>
      </c>
      <c r="E314" s="203" t="s">
        <v>412</v>
      </c>
      <c r="F314" s="204" t="s">
        <v>413</v>
      </c>
      <c r="G314" s="205" t="s">
        <v>251</v>
      </c>
      <c r="H314" s="206">
        <v>76.694000000000003</v>
      </c>
      <c r="I314" s="207"/>
      <c r="J314" s="208">
        <f>ROUND(I314*H314,2)</f>
        <v>0</v>
      </c>
      <c r="K314" s="204" t="s">
        <v>172</v>
      </c>
      <c r="L314" s="209"/>
      <c r="M314" s="210" t="s">
        <v>19</v>
      </c>
      <c r="N314" s="211" t="s">
        <v>46</v>
      </c>
      <c r="O314" s="66"/>
      <c r="P314" s="198">
        <f>O314*H314</f>
        <v>0</v>
      </c>
      <c r="Q314" s="198">
        <v>0</v>
      </c>
      <c r="R314" s="198">
        <f>Q314*H314</f>
        <v>0</v>
      </c>
      <c r="S314" s="198">
        <v>0</v>
      </c>
      <c r="T314" s="199">
        <f>S314*H314</f>
        <v>0</v>
      </c>
      <c r="U314" s="36"/>
      <c r="V314" s="36"/>
      <c r="W314" s="36"/>
      <c r="X314" s="36"/>
      <c r="Y314" s="36"/>
      <c r="Z314" s="36"/>
      <c r="AA314" s="36"/>
      <c r="AB314" s="36"/>
      <c r="AC314" s="36"/>
      <c r="AD314" s="36"/>
      <c r="AE314" s="36"/>
      <c r="AR314" s="200" t="s">
        <v>137</v>
      </c>
      <c r="AT314" s="200" t="s">
        <v>134</v>
      </c>
      <c r="AU314" s="200" t="s">
        <v>85</v>
      </c>
      <c r="AY314" s="19" t="s">
        <v>125</v>
      </c>
      <c r="BE314" s="201">
        <f>IF(N314="základní",J314,0)</f>
        <v>0</v>
      </c>
      <c r="BF314" s="201">
        <f>IF(N314="snížená",J314,0)</f>
        <v>0</v>
      </c>
      <c r="BG314" s="201">
        <f>IF(N314="zákl. přenesená",J314,0)</f>
        <v>0</v>
      </c>
      <c r="BH314" s="201">
        <f>IF(N314="sníž. přenesená",J314,0)</f>
        <v>0</v>
      </c>
      <c r="BI314" s="201">
        <f>IF(N314="nulová",J314,0)</f>
        <v>0</v>
      </c>
      <c r="BJ314" s="19" t="s">
        <v>83</v>
      </c>
      <c r="BK314" s="201">
        <f>ROUND(I314*H314,2)</f>
        <v>0</v>
      </c>
      <c r="BL314" s="19" t="s">
        <v>133</v>
      </c>
      <c r="BM314" s="200" t="s">
        <v>414</v>
      </c>
    </row>
    <row r="315" spans="1:65" s="13" customFormat="1">
      <c r="B315" s="221"/>
      <c r="C315" s="222"/>
      <c r="D315" s="217" t="s">
        <v>175</v>
      </c>
      <c r="E315" s="223" t="s">
        <v>19</v>
      </c>
      <c r="F315" s="224" t="s">
        <v>404</v>
      </c>
      <c r="G315" s="222"/>
      <c r="H315" s="223" t="s">
        <v>19</v>
      </c>
      <c r="I315" s="225"/>
      <c r="J315" s="222"/>
      <c r="K315" s="222"/>
      <c r="L315" s="226"/>
      <c r="M315" s="227"/>
      <c r="N315" s="228"/>
      <c r="O315" s="228"/>
      <c r="P315" s="228"/>
      <c r="Q315" s="228"/>
      <c r="R315" s="228"/>
      <c r="S315" s="228"/>
      <c r="T315" s="229"/>
      <c r="AT315" s="230" t="s">
        <v>175</v>
      </c>
      <c r="AU315" s="230" t="s">
        <v>85</v>
      </c>
      <c r="AV315" s="13" t="s">
        <v>83</v>
      </c>
      <c r="AW315" s="13" t="s">
        <v>37</v>
      </c>
      <c r="AX315" s="13" t="s">
        <v>75</v>
      </c>
      <c r="AY315" s="230" t="s">
        <v>125</v>
      </c>
    </row>
    <row r="316" spans="1:65" s="14" customFormat="1">
      <c r="B316" s="231"/>
      <c r="C316" s="232"/>
      <c r="D316" s="217" t="s">
        <v>175</v>
      </c>
      <c r="E316" s="233" t="s">
        <v>19</v>
      </c>
      <c r="F316" s="234" t="s">
        <v>415</v>
      </c>
      <c r="G316" s="232"/>
      <c r="H316" s="235">
        <v>76.694000000000003</v>
      </c>
      <c r="I316" s="236"/>
      <c r="J316" s="232"/>
      <c r="K316" s="232"/>
      <c r="L316" s="237"/>
      <c r="M316" s="238"/>
      <c r="N316" s="239"/>
      <c r="O316" s="239"/>
      <c r="P316" s="239"/>
      <c r="Q316" s="239"/>
      <c r="R316" s="239"/>
      <c r="S316" s="239"/>
      <c r="T316" s="240"/>
      <c r="AT316" s="241" t="s">
        <v>175</v>
      </c>
      <c r="AU316" s="241" t="s">
        <v>85</v>
      </c>
      <c r="AV316" s="14" t="s">
        <v>85</v>
      </c>
      <c r="AW316" s="14" t="s">
        <v>37</v>
      </c>
      <c r="AX316" s="14" t="s">
        <v>75</v>
      </c>
      <c r="AY316" s="241" t="s">
        <v>125</v>
      </c>
    </row>
    <row r="317" spans="1:65" s="15" customFormat="1">
      <c r="B317" s="242"/>
      <c r="C317" s="243"/>
      <c r="D317" s="217" t="s">
        <v>175</v>
      </c>
      <c r="E317" s="244" t="s">
        <v>19</v>
      </c>
      <c r="F317" s="245" t="s">
        <v>181</v>
      </c>
      <c r="G317" s="243"/>
      <c r="H317" s="246">
        <v>76.694000000000003</v>
      </c>
      <c r="I317" s="247"/>
      <c r="J317" s="243"/>
      <c r="K317" s="243"/>
      <c r="L317" s="248"/>
      <c r="M317" s="249"/>
      <c r="N317" s="250"/>
      <c r="O317" s="250"/>
      <c r="P317" s="250"/>
      <c r="Q317" s="250"/>
      <c r="R317" s="250"/>
      <c r="S317" s="250"/>
      <c r="T317" s="251"/>
      <c r="AT317" s="252" t="s">
        <v>175</v>
      </c>
      <c r="AU317" s="252" t="s">
        <v>85</v>
      </c>
      <c r="AV317" s="15" t="s">
        <v>133</v>
      </c>
      <c r="AW317" s="15" t="s">
        <v>37</v>
      </c>
      <c r="AX317" s="15" t="s">
        <v>83</v>
      </c>
      <c r="AY317" s="252" t="s">
        <v>125</v>
      </c>
    </row>
    <row r="318" spans="1:65" s="2" customFormat="1" ht="16.5" customHeight="1">
      <c r="A318" s="36"/>
      <c r="B318" s="37"/>
      <c r="C318" s="189" t="s">
        <v>416</v>
      </c>
      <c r="D318" s="189" t="s">
        <v>128</v>
      </c>
      <c r="E318" s="190" t="s">
        <v>417</v>
      </c>
      <c r="F318" s="191" t="s">
        <v>418</v>
      </c>
      <c r="G318" s="192" t="s">
        <v>171</v>
      </c>
      <c r="H318" s="193">
        <v>1.169</v>
      </c>
      <c r="I318" s="194"/>
      <c r="J318" s="195">
        <f>ROUND(I318*H318,2)</f>
        <v>0</v>
      </c>
      <c r="K318" s="191" t="s">
        <v>172</v>
      </c>
      <c r="L318" s="41"/>
      <c r="M318" s="196" t="s">
        <v>19</v>
      </c>
      <c r="N318" s="197" t="s">
        <v>46</v>
      </c>
      <c r="O318" s="66"/>
      <c r="P318" s="198">
        <f>O318*H318</f>
        <v>0</v>
      </c>
      <c r="Q318" s="198">
        <v>0</v>
      </c>
      <c r="R318" s="198">
        <f>Q318*H318</f>
        <v>0</v>
      </c>
      <c r="S318" s="198">
        <v>0</v>
      </c>
      <c r="T318" s="199">
        <f>S318*H318</f>
        <v>0</v>
      </c>
      <c r="U318" s="36"/>
      <c r="V318" s="36"/>
      <c r="W318" s="36"/>
      <c r="X318" s="36"/>
      <c r="Y318" s="36"/>
      <c r="Z318" s="36"/>
      <c r="AA318" s="36"/>
      <c r="AB318" s="36"/>
      <c r="AC318" s="36"/>
      <c r="AD318" s="36"/>
      <c r="AE318" s="36"/>
      <c r="AR318" s="200" t="s">
        <v>133</v>
      </c>
      <c r="AT318" s="200" t="s">
        <v>128</v>
      </c>
      <c r="AU318" s="200" t="s">
        <v>85</v>
      </c>
      <c r="AY318" s="19" t="s">
        <v>125</v>
      </c>
      <c r="BE318" s="201">
        <f>IF(N318="základní",J318,0)</f>
        <v>0</v>
      </c>
      <c r="BF318" s="201">
        <f>IF(N318="snížená",J318,0)</f>
        <v>0</v>
      </c>
      <c r="BG318" s="201">
        <f>IF(N318="zákl. přenesená",J318,0)</f>
        <v>0</v>
      </c>
      <c r="BH318" s="201">
        <f>IF(N318="sníž. přenesená",J318,0)</f>
        <v>0</v>
      </c>
      <c r="BI318" s="201">
        <f>IF(N318="nulová",J318,0)</f>
        <v>0</v>
      </c>
      <c r="BJ318" s="19" t="s">
        <v>83</v>
      </c>
      <c r="BK318" s="201">
        <f>ROUND(I318*H318,2)</f>
        <v>0</v>
      </c>
      <c r="BL318" s="19" t="s">
        <v>133</v>
      </c>
      <c r="BM318" s="200" t="s">
        <v>419</v>
      </c>
    </row>
    <row r="319" spans="1:65" s="2" customFormat="1" ht="28.8">
      <c r="A319" s="36"/>
      <c r="B319" s="37"/>
      <c r="C319" s="38"/>
      <c r="D319" s="217" t="s">
        <v>173</v>
      </c>
      <c r="E319" s="38"/>
      <c r="F319" s="218" t="s">
        <v>420</v>
      </c>
      <c r="G319" s="38"/>
      <c r="H319" s="38"/>
      <c r="I319" s="110"/>
      <c r="J319" s="38"/>
      <c r="K319" s="38"/>
      <c r="L319" s="41"/>
      <c r="M319" s="219"/>
      <c r="N319" s="220"/>
      <c r="O319" s="66"/>
      <c r="P319" s="66"/>
      <c r="Q319" s="66"/>
      <c r="R319" s="66"/>
      <c r="S319" s="66"/>
      <c r="T319" s="67"/>
      <c r="U319" s="36"/>
      <c r="V319" s="36"/>
      <c r="W319" s="36"/>
      <c r="X319" s="36"/>
      <c r="Y319" s="36"/>
      <c r="Z319" s="36"/>
      <c r="AA319" s="36"/>
      <c r="AB319" s="36"/>
      <c r="AC319" s="36"/>
      <c r="AD319" s="36"/>
      <c r="AE319" s="36"/>
      <c r="AT319" s="19" t="s">
        <v>173</v>
      </c>
      <c r="AU319" s="19" t="s">
        <v>85</v>
      </c>
    </row>
    <row r="320" spans="1:65" s="13" customFormat="1">
      <c r="B320" s="221"/>
      <c r="C320" s="222"/>
      <c r="D320" s="217" t="s">
        <v>175</v>
      </c>
      <c r="E320" s="223" t="s">
        <v>19</v>
      </c>
      <c r="F320" s="224" t="s">
        <v>404</v>
      </c>
      <c r="G320" s="222"/>
      <c r="H320" s="223" t="s">
        <v>19</v>
      </c>
      <c r="I320" s="225"/>
      <c r="J320" s="222"/>
      <c r="K320" s="222"/>
      <c r="L320" s="226"/>
      <c r="M320" s="227"/>
      <c r="N320" s="228"/>
      <c r="O320" s="228"/>
      <c r="P320" s="228"/>
      <c r="Q320" s="228"/>
      <c r="R320" s="228"/>
      <c r="S320" s="228"/>
      <c r="T320" s="229"/>
      <c r="AT320" s="230" t="s">
        <v>175</v>
      </c>
      <c r="AU320" s="230" t="s">
        <v>85</v>
      </c>
      <c r="AV320" s="13" t="s">
        <v>83</v>
      </c>
      <c r="AW320" s="13" t="s">
        <v>37</v>
      </c>
      <c r="AX320" s="13" t="s">
        <v>75</v>
      </c>
      <c r="AY320" s="230" t="s">
        <v>125</v>
      </c>
    </row>
    <row r="321" spans="1:65" s="14" customFormat="1">
      <c r="B321" s="231"/>
      <c r="C321" s="232"/>
      <c r="D321" s="217" t="s">
        <v>175</v>
      </c>
      <c r="E321" s="233" t="s">
        <v>19</v>
      </c>
      <c r="F321" s="234" t="s">
        <v>421</v>
      </c>
      <c r="G321" s="232"/>
      <c r="H321" s="235">
        <v>1.169</v>
      </c>
      <c r="I321" s="236"/>
      <c r="J321" s="232"/>
      <c r="K321" s="232"/>
      <c r="L321" s="237"/>
      <c r="M321" s="238"/>
      <c r="N321" s="239"/>
      <c r="O321" s="239"/>
      <c r="P321" s="239"/>
      <c r="Q321" s="239"/>
      <c r="R321" s="239"/>
      <c r="S321" s="239"/>
      <c r="T321" s="240"/>
      <c r="AT321" s="241" t="s">
        <v>175</v>
      </c>
      <c r="AU321" s="241" t="s">
        <v>85</v>
      </c>
      <c r="AV321" s="14" t="s">
        <v>85</v>
      </c>
      <c r="AW321" s="14" t="s">
        <v>37</v>
      </c>
      <c r="AX321" s="14" t="s">
        <v>75</v>
      </c>
      <c r="AY321" s="241" t="s">
        <v>125</v>
      </c>
    </row>
    <row r="322" spans="1:65" s="15" customFormat="1">
      <c r="B322" s="242"/>
      <c r="C322" s="243"/>
      <c r="D322" s="217" t="s">
        <v>175</v>
      </c>
      <c r="E322" s="244" t="s">
        <v>19</v>
      </c>
      <c r="F322" s="245" t="s">
        <v>181</v>
      </c>
      <c r="G322" s="243"/>
      <c r="H322" s="246">
        <v>1.169</v>
      </c>
      <c r="I322" s="247"/>
      <c r="J322" s="243"/>
      <c r="K322" s="243"/>
      <c r="L322" s="248"/>
      <c r="M322" s="249"/>
      <c r="N322" s="250"/>
      <c r="O322" s="250"/>
      <c r="P322" s="250"/>
      <c r="Q322" s="250"/>
      <c r="R322" s="250"/>
      <c r="S322" s="250"/>
      <c r="T322" s="251"/>
      <c r="AT322" s="252" t="s">
        <v>175</v>
      </c>
      <c r="AU322" s="252" t="s">
        <v>85</v>
      </c>
      <c r="AV322" s="15" t="s">
        <v>133</v>
      </c>
      <c r="AW322" s="15" t="s">
        <v>37</v>
      </c>
      <c r="AX322" s="15" t="s">
        <v>83</v>
      </c>
      <c r="AY322" s="252" t="s">
        <v>125</v>
      </c>
    </row>
    <row r="323" spans="1:65" s="2" customFormat="1" ht="21.75" customHeight="1">
      <c r="A323" s="36"/>
      <c r="B323" s="37"/>
      <c r="C323" s="189" t="s">
        <v>312</v>
      </c>
      <c r="D323" s="189" t="s">
        <v>128</v>
      </c>
      <c r="E323" s="190" t="s">
        <v>422</v>
      </c>
      <c r="F323" s="191" t="s">
        <v>423</v>
      </c>
      <c r="G323" s="192" t="s">
        <v>289</v>
      </c>
      <c r="H323" s="193">
        <v>29.216999999999999</v>
      </c>
      <c r="I323" s="194"/>
      <c r="J323" s="195">
        <f>ROUND(I323*H323,2)</f>
        <v>0</v>
      </c>
      <c r="K323" s="191" t="s">
        <v>172</v>
      </c>
      <c r="L323" s="41"/>
      <c r="M323" s="196" t="s">
        <v>19</v>
      </c>
      <c r="N323" s="197" t="s">
        <v>46</v>
      </c>
      <c r="O323" s="66"/>
      <c r="P323" s="198">
        <f>O323*H323</f>
        <v>0</v>
      </c>
      <c r="Q323" s="198">
        <v>0</v>
      </c>
      <c r="R323" s="198">
        <f>Q323*H323</f>
        <v>0</v>
      </c>
      <c r="S323" s="198">
        <v>0</v>
      </c>
      <c r="T323" s="199">
        <f>S323*H323</f>
        <v>0</v>
      </c>
      <c r="U323" s="36"/>
      <c r="V323" s="36"/>
      <c r="W323" s="36"/>
      <c r="X323" s="36"/>
      <c r="Y323" s="36"/>
      <c r="Z323" s="36"/>
      <c r="AA323" s="36"/>
      <c r="AB323" s="36"/>
      <c r="AC323" s="36"/>
      <c r="AD323" s="36"/>
      <c r="AE323" s="36"/>
      <c r="AR323" s="200" t="s">
        <v>133</v>
      </c>
      <c r="AT323" s="200" t="s">
        <v>128</v>
      </c>
      <c r="AU323" s="200" t="s">
        <v>85</v>
      </c>
      <c r="AY323" s="19" t="s">
        <v>125</v>
      </c>
      <c r="BE323" s="201">
        <f>IF(N323="základní",J323,0)</f>
        <v>0</v>
      </c>
      <c r="BF323" s="201">
        <f>IF(N323="snížená",J323,0)</f>
        <v>0</v>
      </c>
      <c r="BG323" s="201">
        <f>IF(N323="zákl. přenesená",J323,0)</f>
        <v>0</v>
      </c>
      <c r="BH323" s="201">
        <f>IF(N323="sníž. přenesená",J323,0)</f>
        <v>0</v>
      </c>
      <c r="BI323" s="201">
        <f>IF(N323="nulová",J323,0)</f>
        <v>0</v>
      </c>
      <c r="BJ323" s="19" t="s">
        <v>83</v>
      </c>
      <c r="BK323" s="201">
        <f>ROUND(I323*H323,2)</f>
        <v>0</v>
      </c>
      <c r="BL323" s="19" t="s">
        <v>133</v>
      </c>
      <c r="BM323" s="200" t="s">
        <v>424</v>
      </c>
    </row>
    <row r="324" spans="1:65" s="13" customFormat="1">
      <c r="B324" s="221"/>
      <c r="C324" s="222"/>
      <c r="D324" s="217" t="s">
        <v>175</v>
      </c>
      <c r="E324" s="223" t="s">
        <v>19</v>
      </c>
      <c r="F324" s="224" t="s">
        <v>404</v>
      </c>
      <c r="G324" s="222"/>
      <c r="H324" s="223" t="s">
        <v>19</v>
      </c>
      <c r="I324" s="225"/>
      <c r="J324" s="222"/>
      <c r="K324" s="222"/>
      <c r="L324" s="226"/>
      <c r="M324" s="227"/>
      <c r="N324" s="228"/>
      <c r="O324" s="228"/>
      <c r="P324" s="228"/>
      <c r="Q324" s="228"/>
      <c r="R324" s="228"/>
      <c r="S324" s="228"/>
      <c r="T324" s="229"/>
      <c r="AT324" s="230" t="s">
        <v>175</v>
      </c>
      <c r="AU324" s="230" t="s">
        <v>85</v>
      </c>
      <c r="AV324" s="13" t="s">
        <v>83</v>
      </c>
      <c r="AW324" s="13" t="s">
        <v>37</v>
      </c>
      <c r="AX324" s="13" t="s">
        <v>75</v>
      </c>
      <c r="AY324" s="230" t="s">
        <v>125</v>
      </c>
    </row>
    <row r="325" spans="1:65" s="14" customFormat="1">
      <c r="B325" s="231"/>
      <c r="C325" s="232"/>
      <c r="D325" s="217" t="s">
        <v>175</v>
      </c>
      <c r="E325" s="233" t="s">
        <v>19</v>
      </c>
      <c r="F325" s="234" t="s">
        <v>425</v>
      </c>
      <c r="G325" s="232"/>
      <c r="H325" s="235">
        <v>29.216999999999999</v>
      </c>
      <c r="I325" s="236"/>
      <c r="J325" s="232"/>
      <c r="K325" s="232"/>
      <c r="L325" s="237"/>
      <c r="M325" s="238"/>
      <c r="N325" s="239"/>
      <c r="O325" s="239"/>
      <c r="P325" s="239"/>
      <c r="Q325" s="239"/>
      <c r="R325" s="239"/>
      <c r="S325" s="239"/>
      <c r="T325" s="240"/>
      <c r="AT325" s="241" t="s">
        <v>175</v>
      </c>
      <c r="AU325" s="241" t="s">
        <v>85</v>
      </c>
      <c r="AV325" s="14" t="s">
        <v>85</v>
      </c>
      <c r="AW325" s="14" t="s">
        <v>37</v>
      </c>
      <c r="AX325" s="14" t="s">
        <v>75</v>
      </c>
      <c r="AY325" s="241" t="s">
        <v>125</v>
      </c>
    </row>
    <row r="326" spans="1:65" s="15" customFormat="1">
      <c r="B326" s="242"/>
      <c r="C326" s="243"/>
      <c r="D326" s="217" t="s">
        <v>175</v>
      </c>
      <c r="E326" s="244" t="s">
        <v>19</v>
      </c>
      <c r="F326" s="245" t="s">
        <v>181</v>
      </c>
      <c r="G326" s="243"/>
      <c r="H326" s="246">
        <v>29.216999999999999</v>
      </c>
      <c r="I326" s="247"/>
      <c r="J326" s="243"/>
      <c r="K326" s="243"/>
      <c r="L326" s="248"/>
      <c r="M326" s="249"/>
      <c r="N326" s="250"/>
      <c r="O326" s="250"/>
      <c r="P326" s="250"/>
      <c r="Q326" s="250"/>
      <c r="R326" s="250"/>
      <c r="S326" s="250"/>
      <c r="T326" s="251"/>
      <c r="AT326" s="252" t="s">
        <v>175</v>
      </c>
      <c r="AU326" s="252" t="s">
        <v>85</v>
      </c>
      <c r="AV326" s="15" t="s">
        <v>133</v>
      </c>
      <c r="AW326" s="15" t="s">
        <v>37</v>
      </c>
      <c r="AX326" s="15" t="s">
        <v>83</v>
      </c>
      <c r="AY326" s="252" t="s">
        <v>125</v>
      </c>
    </row>
    <row r="327" spans="1:65" s="2" customFormat="1" ht="16.5" customHeight="1">
      <c r="A327" s="36"/>
      <c r="B327" s="37"/>
      <c r="C327" s="189" t="s">
        <v>426</v>
      </c>
      <c r="D327" s="189" t="s">
        <v>128</v>
      </c>
      <c r="E327" s="190" t="s">
        <v>427</v>
      </c>
      <c r="F327" s="191" t="s">
        <v>428</v>
      </c>
      <c r="G327" s="192" t="s">
        <v>171</v>
      </c>
      <c r="H327" s="193">
        <v>2.734</v>
      </c>
      <c r="I327" s="194"/>
      <c r="J327" s="195">
        <f>ROUND(I327*H327,2)</f>
        <v>0</v>
      </c>
      <c r="K327" s="191" t="s">
        <v>172</v>
      </c>
      <c r="L327" s="41"/>
      <c r="M327" s="196" t="s">
        <v>19</v>
      </c>
      <c r="N327" s="197" t="s">
        <v>46</v>
      </c>
      <c r="O327" s="66"/>
      <c r="P327" s="198">
        <f>O327*H327</f>
        <v>0</v>
      </c>
      <c r="Q327" s="198">
        <v>0</v>
      </c>
      <c r="R327" s="198">
        <f>Q327*H327</f>
        <v>0</v>
      </c>
      <c r="S327" s="198">
        <v>0</v>
      </c>
      <c r="T327" s="199">
        <f>S327*H327</f>
        <v>0</v>
      </c>
      <c r="U327" s="36"/>
      <c r="V327" s="36"/>
      <c r="W327" s="36"/>
      <c r="X327" s="36"/>
      <c r="Y327" s="36"/>
      <c r="Z327" s="36"/>
      <c r="AA327" s="36"/>
      <c r="AB327" s="36"/>
      <c r="AC327" s="36"/>
      <c r="AD327" s="36"/>
      <c r="AE327" s="36"/>
      <c r="AR327" s="200" t="s">
        <v>133</v>
      </c>
      <c r="AT327" s="200" t="s">
        <v>128</v>
      </c>
      <c r="AU327" s="200" t="s">
        <v>85</v>
      </c>
      <c r="AY327" s="19" t="s">
        <v>125</v>
      </c>
      <c r="BE327" s="201">
        <f>IF(N327="základní",J327,0)</f>
        <v>0</v>
      </c>
      <c r="BF327" s="201">
        <f>IF(N327="snížená",J327,0)</f>
        <v>0</v>
      </c>
      <c r="BG327" s="201">
        <f>IF(N327="zákl. přenesená",J327,0)</f>
        <v>0</v>
      </c>
      <c r="BH327" s="201">
        <f>IF(N327="sníž. přenesená",J327,0)</f>
        <v>0</v>
      </c>
      <c r="BI327" s="201">
        <f>IF(N327="nulová",J327,0)</f>
        <v>0</v>
      </c>
      <c r="BJ327" s="19" t="s">
        <v>83</v>
      </c>
      <c r="BK327" s="201">
        <f>ROUND(I327*H327,2)</f>
        <v>0</v>
      </c>
      <c r="BL327" s="19" t="s">
        <v>133</v>
      </c>
      <c r="BM327" s="200" t="s">
        <v>429</v>
      </c>
    </row>
    <row r="328" spans="1:65" s="2" customFormat="1" ht="28.8">
      <c r="A328" s="36"/>
      <c r="B328" s="37"/>
      <c r="C328" s="38"/>
      <c r="D328" s="217" t="s">
        <v>173</v>
      </c>
      <c r="E328" s="38"/>
      <c r="F328" s="218" t="s">
        <v>430</v>
      </c>
      <c r="G328" s="38"/>
      <c r="H328" s="38"/>
      <c r="I328" s="110"/>
      <c r="J328" s="38"/>
      <c r="K328" s="38"/>
      <c r="L328" s="41"/>
      <c r="M328" s="219"/>
      <c r="N328" s="220"/>
      <c r="O328" s="66"/>
      <c r="P328" s="66"/>
      <c r="Q328" s="66"/>
      <c r="R328" s="66"/>
      <c r="S328" s="66"/>
      <c r="T328" s="67"/>
      <c r="U328" s="36"/>
      <c r="V328" s="36"/>
      <c r="W328" s="36"/>
      <c r="X328" s="36"/>
      <c r="Y328" s="36"/>
      <c r="Z328" s="36"/>
      <c r="AA328" s="36"/>
      <c r="AB328" s="36"/>
      <c r="AC328" s="36"/>
      <c r="AD328" s="36"/>
      <c r="AE328" s="36"/>
      <c r="AT328" s="19" t="s">
        <v>173</v>
      </c>
      <c r="AU328" s="19" t="s">
        <v>85</v>
      </c>
    </row>
    <row r="329" spans="1:65" s="13" customFormat="1">
      <c r="B329" s="221"/>
      <c r="C329" s="222"/>
      <c r="D329" s="217" t="s">
        <v>175</v>
      </c>
      <c r="E329" s="223" t="s">
        <v>19</v>
      </c>
      <c r="F329" s="224" t="s">
        <v>431</v>
      </c>
      <c r="G329" s="222"/>
      <c r="H329" s="223" t="s">
        <v>19</v>
      </c>
      <c r="I329" s="225"/>
      <c r="J329" s="222"/>
      <c r="K329" s="222"/>
      <c r="L329" s="226"/>
      <c r="M329" s="227"/>
      <c r="N329" s="228"/>
      <c r="O329" s="228"/>
      <c r="P329" s="228"/>
      <c r="Q329" s="228"/>
      <c r="R329" s="228"/>
      <c r="S329" s="228"/>
      <c r="T329" s="229"/>
      <c r="AT329" s="230" t="s">
        <v>175</v>
      </c>
      <c r="AU329" s="230" t="s">
        <v>85</v>
      </c>
      <c r="AV329" s="13" t="s">
        <v>83</v>
      </c>
      <c r="AW329" s="13" t="s">
        <v>37</v>
      </c>
      <c r="AX329" s="13" t="s">
        <v>75</v>
      </c>
      <c r="AY329" s="230" t="s">
        <v>125</v>
      </c>
    </row>
    <row r="330" spans="1:65" s="14" customFormat="1">
      <c r="B330" s="231"/>
      <c r="C330" s="232"/>
      <c r="D330" s="217" t="s">
        <v>175</v>
      </c>
      <c r="E330" s="233" t="s">
        <v>19</v>
      </c>
      <c r="F330" s="234" t="s">
        <v>432</v>
      </c>
      <c r="G330" s="232"/>
      <c r="H330" s="235">
        <v>2.734</v>
      </c>
      <c r="I330" s="236"/>
      <c r="J330" s="232"/>
      <c r="K330" s="232"/>
      <c r="L330" s="237"/>
      <c r="M330" s="238"/>
      <c r="N330" s="239"/>
      <c r="O330" s="239"/>
      <c r="P330" s="239"/>
      <c r="Q330" s="239"/>
      <c r="R330" s="239"/>
      <c r="S330" s="239"/>
      <c r="T330" s="240"/>
      <c r="AT330" s="241" t="s">
        <v>175</v>
      </c>
      <c r="AU330" s="241" t="s">
        <v>85</v>
      </c>
      <c r="AV330" s="14" t="s">
        <v>85</v>
      </c>
      <c r="AW330" s="14" t="s">
        <v>37</v>
      </c>
      <c r="AX330" s="14" t="s">
        <v>75</v>
      </c>
      <c r="AY330" s="241" t="s">
        <v>125</v>
      </c>
    </row>
    <row r="331" spans="1:65" s="15" customFormat="1">
      <c r="B331" s="242"/>
      <c r="C331" s="243"/>
      <c r="D331" s="217" t="s">
        <v>175</v>
      </c>
      <c r="E331" s="244" t="s">
        <v>19</v>
      </c>
      <c r="F331" s="245" t="s">
        <v>181</v>
      </c>
      <c r="G331" s="243"/>
      <c r="H331" s="246">
        <v>2.734</v>
      </c>
      <c r="I331" s="247"/>
      <c r="J331" s="243"/>
      <c r="K331" s="243"/>
      <c r="L331" s="248"/>
      <c r="M331" s="249"/>
      <c r="N331" s="250"/>
      <c r="O331" s="250"/>
      <c r="P331" s="250"/>
      <c r="Q331" s="250"/>
      <c r="R331" s="250"/>
      <c r="S331" s="250"/>
      <c r="T331" s="251"/>
      <c r="AT331" s="252" t="s">
        <v>175</v>
      </c>
      <c r="AU331" s="252" t="s">
        <v>85</v>
      </c>
      <c r="AV331" s="15" t="s">
        <v>133</v>
      </c>
      <c r="AW331" s="15" t="s">
        <v>37</v>
      </c>
      <c r="AX331" s="15" t="s">
        <v>83</v>
      </c>
      <c r="AY331" s="252" t="s">
        <v>125</v>
      </c>
    </row>
    <row r="332" spans="1:65" s="2" customFormat="1" ht="16.5" customHeight="1">
      <c r="A332" s="36"/>
      <c r="B332" s="37"/>
      <c r="C332" s="189" t="s">
        <v>315</v>
      </c>
      <c r="D332" s="189" t="s">
        <v>128</v>
      </c>
      <c r="E332" s="190" t="s">
        <v>433</v>
      </c>
      <c r="F332" s="191" t="s">
        <v>434</v>
      </c>
      <c r="G332" s="192" t="s">
        <v>171</v>
      </c>
      <c r="H332" s="193">
        <v>23.818000000000001</v>
      </c>
      <c r="I332" s="194"/>
      <c r="J332" s="195">
        <f>ROUND(I332*H332,2)</f>
        <v>0</v>
      </c>
      <c r="K332" s="191" t="s">
        <v>172</v>
      </c>
      <c r="L332" s="41"/>
      <c r="M332" s="196" t="s">
        <v>19</v>
      </c>
      <c r="N332" s="197" t="s">
        <v>46</v>
      </c>
      <c r="O332" s="66"/>
      <c r="P332" s="198">
        <f>O332*H332</f>
        <v>0</v>
      </c>
      <c r="Q332" s="198">
        <v>0</v>
      </c>
      <c r="R332" s="198">
        <f>Q332*H332</f>
        <v>0</v>
      </c>
      <c r="S332" s="198">
        <v>0</v>
      </c>
      <c r="T332" s="199">
        <f>S332*H332</f>
        <v>0</v>
      </c>
      <c r="U332" s="36"/>
      <c r="V332" s="36"/>
      <c r="W332" s="36"/>
      <c r="X332" s="36"/>
      <c r="Y332" s="36"/>
      <c r="Z332" s="36"/>
      <c r="AA332" s="36"/>
      <c r="AB332" s="36"/>
      <c r="AC332" s="36"/>
      <c r="AD332" s="36"/>
      <c r="AE332" s="36"/>
      <c r="AR332" s="200" t="s">
        <v>133</v>
      </c>
      <c r="AT332" s="200" t="s">
        <v>128</v>
      </c>
      <c r="AU332" s="200" t="s">
        <v>85</v>
      </c>
      <c r="AY332" s="19" t="s">
        <v>125</v>
      </c>
      <c r="BE332" s="201">
        <f>IF(N332="základní",J332,0)</f>
        <v>0</v>
      </c>
      <c r="BF332" s="201">
        <f>IF(N332="snížená",J332,0)</f>
        <v>0</v>
      </c>
      <c r="BG332" s="201">
        <f>IF(N332="zákl. přenesená",J332,0)</f>
        <v>0</v>
      </c>
      <c r="BH332" s="201">
        <f>IF(N332="sníž. přenesená",J332,0)</f>
        <v>0</v>
      </c>
      <c r="BI332" s="201">
        <f>IF(N332="nulová",J332,0)</f>
        <v>0</v>
      </c>
      <c r="BJ332" s="19" t="s">
        <v>83</v>
      </c>
      <c r="BK332" s="201">
        <f>ROUND(I332*H332,2)</f>
        <v>0</v>
      </c>
      <c r="BL332" s="19" t="s">
        <v>133</v>
      </c>
      <c r="BM332" s="200" t="s">
        <v>435</v>
      </c>
    </row>
    <row r="333" spans="1:65" s="2" customFormat="1" ht="48">
      <c r="A333" s="36"/>
      <c r="B333" s="37"/>
      <c r="C333" s="38"/>
      <c r="D333" s="217" t="s">
        <v>173</v>
      </c>
      <c r="E333" s="38"/>
      <c r="F333" s="218" t="s">
        <v>436</v>
      </c>
      <c r="G333" s="38"/>
      <c r="H333" s="38"/>
      <c r="I333" s="110"/>
      <c r="J333" s="38"/>
      <c r="K333" s="38"/>
      <c r="L333" s="41"/>
      <c r="M333" s="219"/>
      <c r="N333" s="220"/>
      <c r="O333" s="66"/>
      <c r="P333" s="66"/>
      <c r="Q333" s="66"/>
      <c r="R333" s="66"/>
      <c r="S333" s="66"/>
      <c r="T333" s="67"/>
      <c r="U333" s="36"/>
      <c r="V333" s="36"/>
      <c r="W333" s="36"/>
      <c r="X333" s="36"/>
      <c r="Y333" s="36"/>
      <c r="Z333" s="36"/>
      <c r="AA333" s="36"/>
      <c r="AB333" s="36"/>
      <c r="AC333" s="36"/>
      <c r="AD333" s="36"/>
      <c r="AE333" s="36"/>
      <c r="AT333" s="19" t="s">
        <v>173</v>
      </c>
      <c r="AU333" s="19" t="s">
        <v>85</v>
      </c>
    </row>
    <row r="334" spans="1:65" s="13" customFormat="1">
      <c r="B334" s="221"/>
      <c r="C334" s="222"/>
      <c r="D334" s="217" t="s">
        <v>175</v>
      </c>
      <c r="E334" s="223" t="s">
        <v>19</v>
      </c>
      <c r="F334" s="224" t="s">
        <v>437</v>
      </c>
      <c r="G334" s="222"/>
      <c r="H334" s="223" t="s">
        <v>19</v>
      </c>
      <c r="I334" s="225"/>
      <c r="J334" s="222"/>
      <c r="K334" s="222"/>
      <c r="L334" s="226"/>
      <c r="M334" s="227"/>
      <c r="N334" s="228"/>
      <c r="O334" s="228"/>
      <c r="P334" s="228"/>
      <c r="Q334" s="228"/>
      <c r="R334" s="228"/>
      <c r="S334" s="228"/>
      <c r="T334" s="229"/>
      <c r="AT334" s="230" t="s">
        <v>175</v>
      </c>
      <c r="AU334" s="230" t="s">
        <v>85</v>
      </c>
      <c r="AV334" s="13" t="s">
        <v>83</v>
      </c>
      <c r="AW334" s="13" t="s">
        <v>37</v>
      </c>
      <c r="AX334" s="13" t="s">
        <v>75</v>
      </c>
      <c r="AY334" s="230" t="s">
        <v>125</v>
      </c>
    </row>
    <row r="335" spans="1:65" s="14" customFormat="1">
      <c r="B335" s="231"/>
      <c r="C335" s="232"/>
      <c r="D335" s="217" t="s">
        <v>175</v>
      </c>
      <c r="E335" s="233" t="s">
        <v>19</v>
      </c>
      <c r="F335" s="234" t="s">
        <v>438</v>
      </c>
      <c r="G335" s="232"/>
      <c r="H335" s="235">
        <v>7.6980000000000004</v>
      </c>
      <c r="I335" s="236"/>
      <c r="J335" s="232"/>
      <c r="K335" s="232"/>
      <c r="L335" s="237"/>
      <c r="M335" s="238"/>
      <c r="N335" s="239"/>
      <c r="O335" s="239"/>
      <c r="P335" s="239"/>
      <c r="Q335" s="239"/>
      <c r="R335" s="239"/>
      <c r="S335" s="239"/>
      <c r="T335" s="240"/>
      <c r="AT335" s="241" t="s">
        <v>175</v>
      </c>
      <c r="AU335" s="241" t="s">
        <v>85</v>
      </c>
      <c r="AV335" s="14" t="s">
        <v>85</v>
      </c>
      <c r="AW335" s="14" t="s">
        <v>37</v>
      </c>
      <c r="AX335" s="14" t="s">
        <v>75</v>
      </c>
      <c r="AY335" s="241" t="s">
        <v>125</v>
      </c>
    </row>
    <row r="336" spans="1:65" s="13" customFormat="1">
      <c r="B336" s="221"/>
      <c r="C336" s="222"/>
      <c r="D336" s="217" t="s">
        <v>175</v>
      </c>
      <c r="E336" s="223" t="s">
        <v>19</v>
      </c>
      <c r="F336" s="224" t="s">
        <v>189</v>
      </c>
      <c r="G336" s="222"/>
      <c r="H336" s="223" t="s">
        <v>19</v>
      </c>
      <c r="I336" s="225"/>
      <c r="J336" s="222"/>
      <c r="K336" s="222"/>
      <c r="L336" s="226"/>
      <c r="M336" s="227"/>
      <c r="N336" s="228"/>
      <c r="O336" s="228"/>
      <c r="P336" s="228"/>
      <c r="Q336" s="228"/>
      <c r="R336" s="228"/>
      <c r="S336" s="228"/>
      <c r="T336" s="229"/>
      <c r="AT336" s="230" t="s">
        <v>175</v>
      </c>
      <c r="AU336" s="230" t="s">
        <v>85</v>
      </c>
      <c r="AV336" s="13" t="s">
        <v>83</v>
      </c>
      <c r="AW336" s="13" t="s">
        <v>37</v>
      </c>
      <c r="AX336" s="13" t="s">
        <v>75</v>
      </c>
      <c r="AY336" s="230" t="s">
        <v>125</v>
      </c>
    </row>
    <row r="337" spans="1:65" s="14" customFormat="1">
      <c r="B337" s="231"/>
      <c r="C337" s="232"/>
      <c r="D337" s="217" t="s">
        <v>175</v>
      </c>
      <c r="E337" s="233" t="s">
        <v>19</v>
      </c>
      <c r="F337" s="234" t="s">
        <v>190</v>
      </c>
      <c r="G337" s="232"/>
      <c r="H337" s="235">
        <v>16.32</v>
      </c>
      <c r="I337" s="236"/>
      <c r="J337" s="232"/>
      <c r="K337" s="232"/>
      <c r="L337" s="237"/>
      <c r="M337" s="238"/>
      <c r="N337" s="239"/>
      <c r="O337" s="239"/>
      <c r="P337" s="239"/>
      <c r="Q337" s="239"/>
      <c r="R337" s="239"/>
      <c r="S337" s="239"/>
      <c r="T337" s="240"/>
      <c r="AT337" s="241" t="s">
        <v>175</v>
      </c>
      <c r="AU337" s="241" t="s">
        <v>85</v>
      </c>
      <c r="AV337" s="14" t="s">
        <v>85</v>
      </c>
      <c r="AW337" s="14" t="s">
        <v>37</v>
      </c>
      <c r="AX337" s="14" t="s">
        <v>75</v>
      </c>
      <c r="AY337" s="241" t="s">
        <v>125</v>
      </c>
    </row>
    <row r="338" spans="1:65" s="13" customFormat="1">
      <c r="B338" s="221"/>
      <c r="C338" s="222"/>
      <c r="D338" s="217" t="s">
        <v>175</v>
      </c>
      <c r="E338" s="223" t="s">
        <v>19</v>
      </c>
      <c r="F338" s="224" t="s">
        <v>439</v>
      </c>
      <c r="G338" s="222"/>
      <c r="H338" s="223" t="s">
        <v>19</v>
      </c>
      <c r="I338" s="225"/>
      <c r="J338" s="222"/>
      <c r="K338" s="222"/>
      <c r="L338" s="226"/>
      <c r="M338" s="227"/>
      <c r="N338" s="228"/>
      <c r="O338" s="228"/>
      <c r="P338" s="228"/>
      <c r="Q338" s="228"/>
      <c r="R338" s="228"/>
      <c r="S338" s="228"/>
      <c r="T338" s="229"/>
      <c r="AT338" s="230" t="s">
        <v>175</v>
      </c>
      <c r="AU338" s="230" t="s">
        <v>85</v>
      </c>
      <c r="AV338" s="13" t="s">
        <v>83</v>
      </c>
      <c r="AW338" s="13" t="s">
        <v>37</v>
      </c>
      <c r="AX338" s="13" t="s">
        <v>75</v>
      </c>
      <c r="AY338" s="230" t="s">
        <v>125</v>
      </c>
    </row>
    <row r="339" spans="1:65" s="14" customFormat="1">
      <c r="B339" s="231"/>
      <c r="C339" s="232"/>
      <c r="D339" s="217" t="s">
        <v>175</v>
      </c>
      <c r="E339" s="233" t="s">
        <v>19</v>
      </c>
      <c r="F339" s="234" t="s">
        <v>440</v>
      </c>
      <c r="G339" s="232"/>
      <c r="H339" s="235">
        <v>-0.2</v>
      </c>
      <c r="I339" s="236"/>
      <c r="J339" s="232"/>
      <c r="K339" s="232"/>
      <c r="L339" s="237"/>
      <c r="M339" s="238"/>
      <c r="N339" s="239"/>
      <c r="O339" s="239"/>
      <c r="P339" s="239"/>
      <c r="Q339" s="239"/>
      <c r="R339" s="239"/>
      <c r="S339" s="239"/>
      <c r="T339" s="240"/>
      <c r="AT339" s="241" t="s">
        <v>175</v>
      </c>
      <c r="AU339" s="241" t="s">
        <v>85</v>
      </c>
      <c r="AV339" s="14" t="s">
        <v>85</v>
      </c>
      <c r="AW339" s="14" t="s">
        <v>37</v>
      </c>
      <c r="AX339" s="14" t="s">
        <v>75</v>
      </c>
      <c r="AY339" s="241" t="s">
        <v>125</v>
      </c>
    </row>
    <row r="340" spans="1:65" s="13" customFormat="1">
      <c r="B340" s="221"/>
      <c r="C340" s="222"/>
      <c r="D340" s="217" t="s">
        <v>175</v>
      </c>
      <c r="E340" s="223" t="s">
        <v>19</v>
      </c>
      <c r="F340" s="224" t="s">
        <v>191</v>
      </c>
      <c r="G340" s="222"/>
      <c r="H340" s="223" t="s">
        <v>19</v>
      </c>
      <c r="I340" s="225"/>
      <c r="J340" s="222"/>
      <c r="K340" s="222"/>
      <c r="L340" s="226"/>
      <c r="M340" s="227"/>
      <c r="N340" s="228"/>
      <c r="O340" s="228"/>
      <c r="P340" s="228"/>
      <c r="Q340" s="228"/>
      <c r="R340" s="228"/>
      <c r="S340" s="228"/>
      <c r="T340" s="229"/>
      <c r="AT340" s="230" t="s">
        <v>175</v>
      </c>
      <c r="AU340" s="230" t="s">
        <v>85</v>
      </c>
      <c r="AV340" s="13" t="s">
        <v>83</v>
      </c>
      <c r="AW340" s="13" t="s">
        <v>37</v>
      </c>
      <c r="AX340" s="13" t="s">
        <v>75</v>
      </c>
      <c r="AY340" s="230" t="s">
        <v>125</v>
      </c>
    </row>
    <row r="341" spans="1:65" s="15" customFormat="1">
      <c r="B341" s="242"/>
      <c r="C341" s="243"/>
      <c r="D341" s="217" t="s">
        <v>175</v>
      </c>
      <c r="E341" s="244" t="s">
        <v>19</v>
      </c>
      <c r="F341" s="245" t="s">
        <v>181</v>
      </c>
      <c r="G341" s="243"/>
      <c r="H341" s="246">
        <v>23.818000000000001</v>
      </c>
      <c r="I341" s="247"/>
      <c r="J341" s="243"/>
      <c r="K341" s="243"/>
      <c r="L341" s="248"/>
      <c r="M341" s="249"/>
      <c r="N341" s="250"/>
      <c r="O341" s="250"/>
      <c r="P341" s="250"/>
      <c r="Q341" s="250"/>
      <c r="R341" s="250"/>
      <c r="S341" s="250"/>
      <c r="T341" s="251"/>
      <c r="AT341" s="252" t="s">
        <v>175</v>
      </c>
      <c r="AU341" s="252" t="s">
        <v>85</v>
      </c>
      <c r="AV341" s="15" t="s">
        <v>133</v>
      </c>
      <c r="AW341" s="15" t="s">
        <v>37</v>
      </c>
      <c r="AX341" s="15" t="s">
        <v>83</v>
      </c>
      <c r="AY341" s="252" t="s">
        <v>125</v>
      </c>
    </row>
    <row r="342" spans="1:65" s="2" customFormat="1" ht="16.5" customHeight="1">
      <c r="A342" s="36"/>
      <c r="B342" s="37"/>
      <c r="C342" s="189" t="s">
        <v>441</v>
      </c>
      <c r="D342" s="189" t="s">
        <v>128</v>
      </c>
      <c r="E342" s="190" t="s">
        <v>442</v>
      </c>
      <c r="F342" s="191" t="s">
        <v>443</v>
      </c>
      <c r="G342" s="192" t="s">
        <v>171</v>
      </c>
      <c r="H342" s="193">
        <v>0.4</v>
      </c>
      <c r="I342" s="194"/>
      <c r="J342" s="195">
        <f>ROUND(I342*H342,2)</f>
        <v>0</v>
      </c>
      <c r="K342" s="191" t="s">
        <v>172</v>
      </c>
      <c r="L342" s="41"/>
      <c r="M342" s="196" t="s">
        <v>19</v>
      </c>
      <c r="N342" s="197" t="s">
        <v>46</v>
      </c>
      <c r="O342" s="66"/>
      <c r="P342" s="198">
        <f>O342*H342</f>
        <v>0</v>
      </c>
      <c r="Q342" s="198">
        <v>0</v>
      </c>
      <c r="R342" s="198">
        <f>Q342*H342</f>
        <v>0</v>
      </c>
      <c r="S342" s="198">
        <v>0</v>
      </c>
      <c r="T342" s="199">
        <f>S342*H342</f>
        <v>0</v>
      </c>
      <c r="U342" s="36"/>
      <c r="V342" s="36"/>
      <c r="W342" s="36"/>
      <c r="X342" s="36"/>
      <c r="Y342" s="36"/>
      <c r="Z342" s="36"/>
      <c r="AA342" s="36"/>
      <c r="AB342" s="36"/>
      <c r="AC342" s="36"/>
      <c r="AD342" s="36"/>
      <c r="AE342" s="36"/>
      <c r="AR342" s="200" t="s">
        <v>133</v>
      </c>
      <c r="AT342" s="200" t="s">
        <v>128</v>
      </c>
      <c r="AU342" s="200" t="s">
        <v>85</v>
      </c>
      <c r="AY342" s="19" t="s">
        <v>125</v>
      </c>
      <c r="BE342" s="201">
        <f>IF(N342="základní",J342,0)</f>
        <v>0</v>
      </c>
      <c r="BF342" s="201">
        <f>IF(N342="snížená",J342,0)</f>
        <v>0</v>
      </c>
      <c r="BG342" s="201">
        <f>IF(N342="zákl. přenesená",J342,0)</f>
        <v>0</v>
      </c>
      <c r="BH342" s="201">
        <f>IF(N342="sníž. přenesená",J342,0)</f>
        <v>0</v>
      </c>
      <c r="BI342" s="201">
        <f>IF(N342="nulová",J342,0)</f>
        <v>0</v>
      </c>
      <c r="BJ342" s="19" t="s">
        <v>83</v>
      </c>
      <c r="BK342" s="201">
        <f>ROUND(I342*H342,2)</f>
        <v>0</v>
      </c>
      <c r="BL342" s="19" t="s">
        <v>133</v>
      </c>
      <c r="BM342" s="200" t="s">
        <v>444</v>
      </c>
    </row>
    <row r="343" spans="1:65" s="2" customFormat="1" ht="48">
      <c r="A343" s="36"/>
      <c r="B343" s="37"/>
      <c r="C343" s="38"/>
      <c r="D343" s="217" t="s">
        <v>173</v>
      </c>
      <c r="E343" s="38"/>
      <c r="F343" s="218" t="s">
        <v>436</v>
      </c>
      <c r="G343" s="38"/>
      <c r="H343" s="38"/>
      <c r="I343" s="110"/>
      <c r="J343" s="38"/>
      <c r="K343" s="38"/>
      <c r="L343" s="41"/>
      <c r="M343" s="219"/>
      <c r="N343" s="220"/>
      <c r="O343" s="66"/>
      <c r="P343" s="66"/>
      <c r="Q343" s="66"/>
      <c r="R343" s="66"/>
      <c r="S343" s="66"/>
      <c r="T343" s="67"/>
      <c r="U343" s="36"/>
      <c r="V343" s="36"/>
      <c r="W343" s="36"/>
      <c r="X343" s="36"/>
      <c r="Y343" s="36"/>
      <c r="Z343" s="36"/>
      <c r="AA343" s="36"/>
      <c r="AB343" s="36"/>
      <c r="AC343" s="36"/>
      <c r="AD343" s="36"/>
      <c r="AE343" s="36"/>
      <c r="AT343" s="19" t="s">
        <v>173</v>
      </c>
      <c r="AU343" s="19" t="s">
        <v>85</v>
      </c>
    </row>
    <row r="344" spans="1:65" s="13" customFormat="1">
      <c r="B344" s="221"/>
      <c r="C344" s="222"/>
      <c r="D344" s="217" t="s">
        <v>175</v>
      </c>
      <c r="E344" s="223" t="s">
        <v>19</v>
      </c>
      <c r="F344" s="224" t="s">
        <v>445</v>
      </c>
      <c r="G344" s="222"/>
      <c r="H344" s="223" t="s">
        <v>19</v>
      </c>
      <c r="I344" s="225"/>
      <c r="J344" s="222"/>
      <c r="K344" s="222"/>
      <c r="L344" s="226"/>
      <c r="M344" s="227"/>
      <c r="N344" s="228"/>
      <c r="O344" s="228"/>
      <c r="P344" s="228"/>
      <c r="Q344" s="228"/>
      <c r="R344" s="228"/>
      <c r="S344" s="228"/>
      <c r="T344" s="229"/>
      <c r="AT344" s="230" t="s">
        <v>175</v>
      </c>
      <c r="AU344" s="230" t="s">
        <v>85</v>
      </c>
      <c r="AV344" s="13" t="s">
        <v>83</v>
      </c>
      <c r="AW344" s="13" t="s">
        <v>37</v>
      </c>
      <c r="AX344" s="13" t="s">
        <v>75</v>
      </c>
      <c r="AY344" s="230" t="s">
        <v>125</v>
      </c>
    </row>
    <row r="345" spans="1:65" s="14" customFormat="1">
      <c r="B345" s="231"/>
      <c r="C345" s="232"/>
      <c r="D345" s="217" t="s">
        <v>175</v>
      </c>
      <c r="E345" s="233" t="s">
        <v>19</v>
      </c>
      <c r="F345" s="234" t="s">
        <v>446</v>
      </c>
      <c r="G345" s="232"/>
      <c r="H345" s="235">
        <v>0.4</v>
      </c>
      <c r="I345" s="236"/>
      <c r="J345" s="232"/>
      <c r="K345" s="232"/>
      <c r="L345" s="237"/>
      <c r="M345" s="238"/>
      <c r="N345" s="239"/>
      <c r="O345" s="239"/>
      <c r="P345" s="239"/>
      <c r="Q345" s="239"/>
      <c r="R345" s="239"/>
      <c r="S345" s="239"/>
      <c r="T345" s="240"/>
      <c r="AT345" s="241" t="s">
        <v>175</v>
      </c>
      <c r="AU345" s="241" t="s">
        <v>85</v>
      </c>
      <c r="AV345" s="14" t="s">
        <v>85</v>
      </c>
      <c r="AW345" s="14" t="s">
        <v>37</v>
      </c>
      <c r="AX345" s="14" t="s">
        <v>75</v>
      </c>
      <c r="AY345" s="241" t="s">
        <v>125</v>
      </c>
    </row>
    <row r="346" spans="1:65" s="15" customFormat="1">
      <c r="B346" s="242"/>
      <c r="C346" s="243"/>
      <c r="D346" s="217" t="s">
        <v>175</v>
      </c>
      <c r="E346" s="244" t="s">
        <v>19</v>
      </c>
      <c r="F346" s="245" t="s">
        <v>181</v>
      </c>
      <c r="G346" s="243"/>
      <c r="H346" s="246">
        <v>0.4</v>
      </c>
      <c r="I346" s="247"/>
      <c r="J346" s="243"/>
      <c r="K346" s="243"/>
      <c r="L346" s="248"/>
      <c r="M346" s="249"/>
      <c r="N346" s="250"/>
      <c r="O346" s="250"/>
      <c r="P346" s="250"/>
      <c r="Q346" s="250"/>
      <c r="R346" s="250"/>
      <c r="S346" s="250"/>
      <c r="T346" s="251"/>
      <c r="AT346" s="252" t="s">
        <v>175</v>
      </c>
      <c r="AU346" s="252" t="s">
        <v>85</v>
      </c>
      <c r="AV346" s="15" t="s">
        <v>133</v>
      </c>
      <c r="AW346" s="15" t="s">
        <v>37</v>
      </c>
      <c r="AX346" s="15" t="s">
        <v>83</v>
      </c>
      <c r="AY346" s="252" t="s">
        <v>125</v>
      </c>
    </row>
    <row r="347" spans="1:65" s="2" customFormat="1" ht="16.5" customHeight="1">
      <c r="A347" s="36"/>
      <c r="B347" s="37"/>
      <c r="C347" s="189" t="s">
        <v>319</v>
      </c>
      <c r="D347" s="189" t="s">
        <v>128</v>
      </c>
      <c r="E347" s="190" t="s">
        <v>447</v>
      </c>
      <c r="F347" s="191" t="s">
        <v>448</v>
      </c>
      <c r="G347" s="192" t="s">
        <v>251</v>
      </c>
      <c r="H347" s="193">
        <v>1.6</v>
      </c>
      <c r="I347" s="194"/>
      <c r="J347" s="195">
        <f>ROUND(I347*H347,2)</f>
        <v>0</v>
      </c>
      <c r="K347" s="191" t="s">
        <v>172</v>
      </c>
      <c r="L347" s="41"/>
      <c r="M347" s="196" t="s">
        <v>19</v>
      </c>
      <c r="N347" s="197" t="s">
        <v>46</v>
      </c>
      <c r="O347" s="66"/>
      <c r="P347" s="198">
        <f>O347*H347</f>
        <v>0</v>
      </c>
      <c r="Q347" s="198">
        <v>0</v>
      </c>
      <c r="R347" s="198">
        <f>Q347*H347</f>
        <v>0</v>
      </c>
      <c r="S347" s="198">
        <v>0</v>
      </c>
      <c r="T347" s="199">
        <f>S347*H347</f>
        <v>0</v>
      </c>
      <c r="U347" s="36"/>
      <c r="V347" s="36"/>
      <c r="W347" s="36"/>
      <c r="X347" s="36"/>
      <c r="Y347" s="36"/>
      <c r="Z347" s="36"/>
      <c r="AA347" s="36"/>
      <c r="AB347" s="36"/>
      <c r="AC347" s="36"/>
      <c r="AD347" s="36"/>
      <c r="AE347" s="36"/>
      <c r="AR347" s="200" t="s">
        <v>133</v>
      </c>
      <c r="AT347" s="200" t="s">
        <v>128</v>
      </c>
      <c r="AU347" s="200" t="s">
        <v>85</v>
      </c>
      <c r="AY347" s="19" t="s">
        <v>125</v>
      </c>
      <c r="BE347" s="201">
        <f>IF(N347="základní",J347,0)</f>
        <v>0</v>
      </c>
      <c r="BF347" s="201">
        <f>IF(N347="snížená",J347,0)</f>
        <v>0</v>
      </c>
      <c r="BG347" s="201">
        <f>IF(N347="zákl. přenesená",J347,0)</f>
        <v>0</v>
      </c>
      <c r="BH347" s="201">
        <f>IF(N347="sníž. přenesená",J347,0)</f>
        <v>0</v>
      </c>
      <c r="BI347" s="201">
        <f>IF(N347="nulová",J347,0)</f>
        <v>0</v>
      </c>
      <c r="BJ347" s="19" t="s">
        <v>83</v>
      </c>
      <c r="BK347" s="201">
        <f>ROUND(I347*H347,2)</f>
        <v>0</v>
      </c>
      <c r="BL347" s="19" t="s">
        <v>133</v>
      </c>
      <c r="BM347" s="200" t="s">
        <v>449</v>
      </c>
    </row>
    <row r="348" spans="1:65" s="2" customFormat="1" ht="28.8">
      <c r="A348" s="36"/>
      <c r="B348" s="37"/>
      <c r="C348" s="38"/>
      <c r="D348" s="217" t="s">
        <v>173</v>
      </c>
      <c r="E348" s="38"/>
      <c r="F348" s="218" t="s">
        <v>450</v>
      </c>
      <c r="G348" s="38"/>
      <c r="H348" s="38"/>
      <c r="I348" s="110"/>
      <c r="J348" s="38"/>
      <c r="K348" s="38"/>
      <c r="L348" s="41"/>
      <c r="M348" s="219"/>
      <c r="N348" s="220"/>
      <c r="O348" s="66"/>
      <c r="P348" s="66"/>
      <c r="Q348" s="66"/>
      <c r="R348" s="66"/>
      <c r="S348" s="66"/>
      <c r="T348" s="67"/>
      <c r="U348" s="36"/>
      <c r="V348" s="36"/>
      <c r="W348" s="36"/>
      <c r="X348" s="36"/>
      <c r="Y348" s="36"/>
      <c r="Z348" s="36"/>
      <c r="AA348" s="36"/>
      <c r="AB348" s="36"/>
      <c r="AC348" s="36"/>
      <c r="AD348" s="36"/>
      <c r="AE348" s="36"/>
      <c r="AT348" s="19" t="s">
        <v>173</v>
      </c>
      <c r="AU348" s="19" t="s">
        <v>85</v>
      </c>
    </row>
    <row r="349" spans="1:65" s="13" customFormat="1">
      <c r="B349" s="221"/>
      <c r="C349" s="222"/>
      <c r="D349" s="217" t="s">
        <v>175</v>
      </c>
      <c r="E349" s="223" t="s">
        <v>19</v>
      </c>
      <c r="F349" s="224" t="s">
        <v>451</v>
      </c>
      <c r="G349" s="222"/>
      <c r="H349" s="223" t="s">
        <v>19</v>
      </c>
      <c r="I349" s="225"/>
      <c r="J349" s="222"/>
      <c r="K349" s="222"/>
      <c r="L349" s="226"/>
      <c r="M349" s="227"/>
      <c r="N349" s="228"/>
      <c r="O349" s="228"/>
      <c r="P349" s="228"/>
      <c r="Q349" s="228"/>
      <c r="R349" s="228"/>
      <c r="S349" s="228"/>
      <c r="T349" s="229"/>
      <c r="AT349" s="230" t="s">
        <v>175</v>
      </c>
      <c r="AU349" s="230" t="s">
        <v>85</v>
      </c>
      <c r="AV349" s="13" t="s">
        <v>83</v>
      </c>
      <c r="AW349" s="13" t="s">
        <v>37</v>
      </c>
      <c r="AX349" s="13" t="s">
        <v>75</v>
      </c>
      <c r="AY349" s="230" t="s">
        <v>125</v>
      </c>
    </row>
    <row r="350" spans="1:65" s="14" customFormat="1">
      <c r="B350" s="231"/>
      <c r="C350" s="232"/>
      <c r="D350" s="217" t="s">
        <v>175</v>
      </c>
      <c r="E350" s="233" t="s">
        <v>19</v>
      </c>
      <c r="F350" s="234" t="s">
        <v>452</v>
      </c>
      <c r="G350" s="232"/>
      <c r="H350" s="235">
        <v>1.6</v>
      </c>
      <c r="I350" s="236"/>
      <c r="J350" s="232"/>
      <c r="K350" s="232"/>
      <c r="L350" s="237"/>
      <c r="M350" s="238"/>
      <c r="N350" s="239"/>
      <c r="O350" s="239"/>
      <c r="P350" s="239"/>
      <c r="Q350" s="239"/>
      <c r="R350" s="239"/>
      <c r="S350" s="239"/>
      <c r="T350" s="240"/>
      <c r="AT350" s="241" t="s">
        <v>175</v>
      </c>
      <c r="AU350" s="241" t="s">
        <v>85</v>
      </c>
      <c r="AV350" s="14" t="s">
        <v>85</v>
      </c>
      <c r="AW350" s="14" t="s">
        <v>37</v>
      </c>
      <c r="AX350" s="14" t="s">
        <v>75</v>
      </c>
      <c r="AY350" s="241" t="s">
        <v>125</v>
      </c>
    </row>
    <row r="351" spans="1:65" s="15" customFormat="1">
      <c r="B351" s="242"/>
      <c r="C351" s="243"/>
      <c r="D351" s="217" t="s">
        <v>175</v>
      </c>
      <c r="E351" s="244" t="s">
        <v>19</v>
      </c>
      <c r="F351" s="245" t="s">
        <v>181</v>
      </c>
      <c r="G351" s="243"/>
      <c r="H351" s="246">
        <v>1.6</v>
      </c>
      <c r="I351" s="247"/>
      <c r="J351" s="243"/>
      <c r="K351" s="243"/>
      <c r="L351" s="248"/>
      <c r="M351" s="249"/>
      <c r="N351" s="250"/>
      <c r="O351" s="250"/>
      <c r="P351" s="250"/>
      <c r="Q351" s="250"/>
      <c r="R351" s="250"/>
      <c r="S351" s="250"/>
      <c r="T351" s="251"/>
      <c r="AT351" s="252" t="s">
        <v>175</v>
      </c>
      <c r="AU351" s="252" t="s">
        <v>85</v>
      </c>
      <c r="AV351" s="15" t="s">
        <v>133</v>
      </c>
      <c r="AW351" s="15" t="s">
        <v>37</v>
      </c>
      <c r="AX351" s="15" t="s">
        <v>83</v>
      </c>
      <c r="AY351" s="252" t="s">
        <v>125</v>
      </c>
    </row>
    <row r="352" spans="1:65" s="2" customFormat="1" ht="16.5" customHeight="1">
      <c r="A352" s="36"/>
      <c r="B352" s="37"/>
      <c r="C352" s="189" t="s">
        <v>453</v>
      </c>
      <c r="D352" s="189" t="s">
        <v>128</v>
      </c>
      <c r="E352" s="190" t="s">
        <v>454</v>
      </c>
      <c r="F352" s="191" t="s">
        <v>455</v>
      </c>
      <c r="G352" s="192" t="s">
        <v>251</v>
      </c>
      <c r="H352" s="193">
        <v>1.6</v>
      </c>
      <c r="I352" s="194"/>
      <c r="J352" s="195">
        <f>ROUND(I352*H352,2)</f>
        <v>0</v>
      </c>
      <c r="K352" s="191" t="s">
        <v>172</v>
      </c>
      <c r="L352" s="41"/>
      <c r="M352" s="196" t="s">
        <v>19</v>
      </c>
      <c r="N352" s="197" t="s">
        <v>46</v>
      </c>
      <c r="O352" s="66"/>
      <c r="P352" s="198">
        <f>O352*H352</f>
        <v>0</v>
      </c>
      <c r="Q352" s="198">
        <v>0</v>
      </c>
      <c r="R352" s="198">
        <f>Q352*H352</f>
        <v>0</v>
      </c>
      <c r="S352" s="198">
        <v>0</v>
      </c>
      <c r="T352" s="199">
        <f>S352*H352</f>
        <v>0</v>
      </c>
      <c r="U352" s="36"/>
      <c r="V352" s="36"/>
      <c r="W352" s="36"/>
      <c r="X352" s="36"/>
      <c r="Y352" s="36"/>
      <c r="Z352" s="36"/>
      <c r="AA352" s="36"/>
      <c r="AB352" s="36"/>
      <c r="AC352" s="36"/>
      <c r="AD352" s="36"/>
      <c r="AE352" s="36"/>
      <c r="AR352" s="200" t="s">
        <v>133</v>
      </c>
      <c r="AT352" s="200" t="s">
        <v>128</v>
      </c>
      <c r="AU352" s="200" t="s">
        <v>85</v>
      </c>
      <c r="AY352" s="19" t="s">
        <v>125</v>
      </c>
      <c r="BE352" s="201">
        <f>IF(N352="základní",J352,0)</f>
        <v>0</v>
      </c>
      <c r="BF352" s="201">
        <f>IF(N352="snížená",J352,0)</f>
        <v>0</v>
      </c>
      <c r="BG352" s="201">
        <f>IF(N352="zákl. přenesená",J352,0)</f>
        <v>0</v>
      </c>
      <c r="BH352" s="201">
        <f>IF(N352="sníž. přenesená",J352,0)</f>
        <v>0</v>
      </c>
      <c r="BI352" s="201">
        <f>IF(N352="nulová",J352,0)</f>
        <v>0</v>
      </c>
      <c r="BJ352" s="19" t="s">
        <v>83</v>
      </c>
      <c r="BK352" s="201">
        <f>ROUND(I352*H352,2)</f>
        <v>0</v>
      </c>
      <c r="BL352" s="19" t="s">
        <v>133</v>
      </c>
      <c r="BM352" s="200" t="s">
        <v>456</v>
      </c>
    </row>
    <row r="353" spans="1:65" s="2" customFormat="1" ht="28.8">
      <c r="A353" s="36"/>
      <c r="B353" s="37"/>
      <c r="C353" s="38"/>
      <c r="D353" s="217" t="s">
        <v>173</v>
      </c>
      <c r="E353" s="38"/>
      <c r="F353" s="218" t="s">
        <v>450</v>
      </c>
      <c r="G353" s="38"/>
      <c r="H353" s="38"/>
      <c r="I353" s="110"/>
      <c r="J353" s="38"/>
      <c r="K353" s="38"/>
      <c r="L353" s="41"/>
      <c r="M353" s="219"/>
      <c r="N353" s="220"/>
      <c r="O353" s="66"/>
      <c r="P353" s="66"/>
      <c r="Q353" s="66"/>
      <c r="R353" s="66"/>
      <c r="S353" s="66"/>
      <c r="T353" s="67"/>
      <c r="U353" s="36"/>
      <c r="V353" s="36"/>
      <c r="W353" s="36"/>
      <c r="X353" s="36"/>
      <c r="Y353" s="36"/>
      <c r="Z353" s="36"/>
      <c r="AA353" s="36"/>
      <c r="AB353" s="36"/>
      <c r="AC353" s="36"/>
      <c r="AD353" s="36"/>
      <c r="AE353" s="36"/>
      <c r="AT353" s="19" t="s">
        <v>173</v>
      </c>
      <c r="AU353" s="19" t="s">
        <v>85</v>
      </c>
    </row>
    <row r="354" spans="1:65" s="2" customFormat="1" ht="16.5" customHeight="1">
      <c r="A354" s="36"/>
      <c r="B354" s="37"/>
      <c r="C354" s="189" t="s">
        <v>324</v>
      </c>
      <c r="D354" s="189" t="s">
        <v>128</v>
      </c>
      <c r="E354" s="190" t="s">
        <v>457</v>
      </c>
      <c r="F354" s="191" t="s">
        <v>458</v>
      </c>
      <c r="G354" s="192" t="s">
        <v>171</v>
      </c>
      <c r="H354" s="193">
        <v>3.2000000000000001E-2</v>
      </c>
      <c r="I354" s="194"/>
      <c r="J354" s="195">
        <f>ROUND(I354*H354,2)</f>
        <v>0</v>
      </c>
      <c r="K354" s="191" t="s">
        <v>172</v>
      </c>
      <c r="L354" s="41"/>
      <c r="M354" s="196" t="s">
        <v>19</v>
      </c>
      <c r="N354" s="197" t="s">
        <v>46</v>
      </c>
      <c r="O354" s="66"/>
      <c r="P354" s="198">
        <f>O354*H354</f>
        <v>0</v>
      </c>
      <c r="Q354" s="198">
        <v>0</v>
      </c>
      <c r="R354" s="198">
        <f>Q354*H354</f>
        <v>0</v>
      </c>
      <c r="S354" s="198">
        <v>0</v>
      </c>
      <c r="T354" s="199">
        <f>S354*H354</f>
        <v>0</v>
      </c>
      <c r="U354" s="36"/>
      <c r="V354" s="36"/>
      <c r="W354" s="36"/>
      <c r="X354" s="36"/>
      <c r="Y354" s="36"/>
      <c r="Z354" s="36"/>
      <c r="AA354" s="36"/>
      <c r="AB354" s="36"/>
      <c r="AC354" s="36"/>
      <c r="AD354" s="36"/>
      <c r="AE354" s="36"/>
      <c r="AR354" s="200" t="s">
        <v>133</v>
      </c>
      <c r="AT354" s="200" t="s">
        <v>128</v>
      </c>
      <c r="AU354" s="200" t="s">
        <v>85</v>
      </c>
      <c r="AY354" s="19" t="s">
        <v>125</v>
      </c>
      <c r="BE354" s="201">
        <f>IF(N354="základní",J354,0)</f>
        <v>0</v>
      </c>
      <c r="BF354" s="201">
        <f>IF(N354="snížená",J354,0)</f>
        <v>0</v>
      </c>
      <c r="BG354" s="201">
        <f>IF(N354="zákl. přenesená",J354,0)</f>
        <v>0</v>
      </c>
      <c r="BH354" s="201">
        <f>IF(N354="sníž. přenesená",J354,0)</f>
        <v>0</v>
      </c>
      <c r="BI354" s="201">
        <f>IF(N354="nulová",J354,0)</f>
        <v>0</v>
      </c>
      <c r="BJ354" s="19" t="s">
        <v>83</v>
      </c>
      <c r="BK354" s="201">
        <f>ROUND(I354*H354,2)</f>
        <v>0</v>
      </c>
      <c r="BL354" s="19" t="s">
        <v>133</v>
      </c>
      <c r="BM354" s="200" t="s">
        <v>459</v>
      </c>
    </row>
    <row r="355" spans="1:65" s="2" customFormat="1" ht="67.2">
      <c r="A355" s="36"/>
      <c r="B355" s="37"/>
      <c r="C355" s="38"/>
      <c r="D355" s="217" t="s">
        <v>173</v>
      </c>
      <c r="E355" s="38"/>
      <c r="F355" s="218" t="s">
        <v>460</v>
      </c>
      <c r="G355" s="38"/>
      <c r="H355" s="38"/>
      <c r="I355" s="110"/>
      <c r="J355" s="38"/>
      <c r="K355" s="38"/>
      <c r="L355" s="41"/>
      <c r="M355" s="219"/>
      <c r="N355" s="220"/>
      <c r="O355" s="66"/>
      <c r="P355" s="66"/>
      <c r="Q355" s="66"/>
      <c r="R355" s="66"/>
      <c r="S355" s="66"/>
      <c r="T355" s="67"/>
      <c r="U355" s="36"/>
      <c r="V355" s="36"/>
      <c r="W355" s="36"/>
      <c r="X355" s="36"/>
      <c r="Y355" s="36"/>
      <c r="Z355" s="36"/>
      <c r="AA355" s="36"/>
      <c r="AB355" s="36"/>
      <c r="AC355" s="36"/>
      <c r="AD355" s="36"/>
      <c r="AE355" s="36"/>
      <c r="AT355" s="19" t="s">
        <v>173</v>
      </c>
      <c r="AU355" s="19" t="s">
        <v>85</v>
      </c>
    </row>
    <row r="356" spans="1:65" s="14" customFormat="1">
      <c r="B356" s="231"/>
      <c r="C356" s="232"/>
      <c r="D356" s="217" t="s">
        <v>175</v>
      </c>
      <c r="E356" s="233" t="s">
        <v>19</v>
      </c>
      <c r="F356" s="234" t="s">
        <v>461</v>
      </c>
      <c r="G356" s="232"/>
      <c r="H356" s="235">
        <v>3.2000000000000001E-2</v>
      </c>
      <c r="I356" s="236"/>
      <c r="J356" s="232"/>
      <c r="K356" s="232"/>
      <c r="L356" s="237"/>
      <c r="M356" s="238"/>
      <c r="N356" s="239"/>
      <c r="O356" s="239"/>
      <c r="P356" s="239"/>
      <c r="Q356" s="239"/>
      <c r="R356" s="239"/>
      <c r="S356" s="239"/>
      <c r="T356" s="240"/>
      <c r="AT356" s="241" t="s">
        <v>175</v>
      </c>
      <c r="AU356" s="241" t="s">
        <v>85</v>
      </c>
      <c r="AV356" s="14" t="s">
        <v>85</v>
      </c>
      <c r="AW356" s="14" t="s">
        <v>37</v>
      </c>
      <c r="AX356" s="14" t="s">
        <v>75</v>
      </c>
      <c r="AY356" s="241" t="s">
        <v>125</v>
      </c>
    </row>
    <row r="357" spans="1:65" s="15" customFormat="1">
      <c r="B357" s="242"/>
      <c r="C357" s="243"/>
      <c r="D357" s="217" t="s">
        <v>175</v>
      </c>
      <c r="E357" s="244" t="s">
        <v>19</v>
      </c>
      <c r="F357" s="245" t="s">
        <v>181</v>
      </c>
      <c r="G357" s="243"/>
      <c r="H357" s="246">
        <v>3.2000000000000001E-2</v>
      </c>
      <c r="I357" s="247"/>
      <c r="J357" s="243"/>
      <c r="K357" s="243"/>
      <c r="L357" s="248"/>
      <c r="M357" s="249"/>
      <c r="N357" s="250"/>
      <c r="O357" s="250"/>
      <c r="P357" s="250"/>
      <c r="Q357" s="250"/>
      <c r="R357" s="250"/>
      <c r="S357" s="250"/>
      <c r="T357" s="251"/>
      <c r="AT357" s="252" t="s">
        <v>175</v>
      </c>
      <c r="AU357" s="252" t="s">
        <v>85</v>
      </c>
      <c r="AV357" s="15" t="s">
        <v>133</v>
      </c>
      <c r="AW357" s="15" t="s">
        <v>37</v>
      </c>
      <c r="AX357" s="15" t="s">
        <v>83</v>
      </c>
      <c r="AY357" s="252" t="s">
        <v>125</v>
      </c>
    </row>
    <row r="358" spans="1:65" s="2" customFormat="1" ht="21.75" customHeight="1">
      <c r="A358" s="36"/>
      <c r="B358" s="37"/>
      <c r="C358" s="189" t="s">
        <v>462</v>
      </c>
      <c r="D358" s="189" t="s">
        <v>128</v>
      </c>
      <c r="E358" s="190" t="s">
        <v>463</v>
      </c>
      <c r="F358" s="191" t="s">
        <v>464</v>
      </c>
      <c r="G358" s="192" t="s">
        <v>251</v>
      </c>
      <c r="H358" s="193">
        <v>3.94</v>
      </c>
      <c r="I358" s="194"/>
      <c r="J358" s="195">
        <f>ROUND(I358*H358,2)</f>
        <v>0</v>
      </c>
      <c r="K358" s="191" t="s">
        <v>172</v>
      </c>
      <c r="L358" s="41"/>
      <c r="M358" s="196" t="s">
        <v>19</v>
      </c>
      <c r="N358" s="197" t="s">
        <v>46</v>
      </c>
      <c r="O358" s="66"/>
      <c r="P358" s="198">
        <f>O358*H358</f>
        <v>0</v>
      </c>
      <c r="Q358" s="198">
        <v>0</v>
      </c>
      <c r="R358" s="198">
        <f>Q358*H358</f>
        <v>0</v>
      </c>
      <c r="S358" s="198">
        <v>0</v>
      </c>
      <c r="T358" s="199">
        <f>S358*H358</f>
        <v>0</v>
      </c>
      <c r="U358" s="36"/>
      <c r="V358" s="36"/>
      <c r="W358" s="36"/>
      <c r="X358" s="36"/>
      <c r="Y358" s="36"/>
      <c r="Z358" s="36"/>
      <c r="AA358" s="36"/>
      <c r="AB358" s="36"/>
      <c r="AC358" s="36"/>
      <c r="AD358" s="36"/>
      <c r="AE358" s="36"/>
      <c r="AR358" s="200" t="s">
        <v>133</v>
      </c>
      <c r="AT358" s="200" t="s">
        <v>128</v>
      </c>
      <c r="AU358" s="200" t="s">
        <v>85</v>
      </c>
      <c r="AY358" s="19" t="s">
        <v>125</v>
      </c>
      <c r="BE358" s="201">
        <f>IF(N358="základní",J358,0)</f>
        <v>0</v>
      </c>
      <c r="BF358" s="201">
        <f>IF(N358="snížená",J358,0)</f>
        <v>0</v>
      </c>
      <c r="BG358" s="201">
        <f>IF(N358="zákl. přenesená",J358,0)</f>
        <v>0</v>
      </c>
      <c r="BH358" s="201">
        <f>IF(N358="sníž. přenesená",J358,0)</f>
        <v>0</v>
      </c>
      <c r="BI358" s="201">
        <f>IF(N358="nulová",J358,0)</f>
        <v>0</v>
      </c>
      <c r="BJ358" s="19" t="s">
        <v>83</v>
      </c>
      <c r="BK358" s="201">
        <f>ROUND(I358*H358,2)</f>
        <v>0</v>
      </c>
      <c r="BL358" s="19" t="s">
        <v>133</v>
      </c>
      <c r="BM358" s="200" t="s">
        <v>465</v>
      </c>
    </row>
    <row r="359" spans="1:65" s="2" customFormat="1" ht="48">
      <c r="A359" s="36"/>
      <c r="B359" s="37"/>
      <c r="C359" s="38"/>
      <c r="D359" s="217" t="s">
        <v>173</v>
      </c>
      <c r="E359" s="38"/>
      <c r="F359" s="218" t="s">
        <v>466</v>
      </c>
      <c r="G359" s="38"/>
      <c r="H359" s="38"/>
      <c r="I359" s="110"/>
      <c r="J359" s="38"/>
      <c r="K359" s="38"/>
      <c r="L359" s="41"/>
      <c r="M359" s="219"/>
      <c r="N359" s="220"/>
      <c r="O359" s="66"/>
      <c r="P359" s="66"/>
      <c r="Q359" s="66"/>
      <c r="R359" s="66"/>
      <c r="S359" s="66"/>
      <c r="T359" s="67"/>
      <c r="U359" s="36"/>
      <c r="V359" s="36"/>
      <c r="W359" s="36"/>
      <c r="X359" s="36"/>
      <c r="Y359" s="36"/>
      <c r="Z359" s="36"/>
      <c r="AA359" s="36"/>
      <c r="AB359" s="36"/>
      <c r="AC359" s="36"/>
      <c r="AD359" s="36"/>
      <c r="AE359" s="36"/>
      <c r="AT359" s="19" t="s">
        <v>173</v>
      </c>
      <c r="AU359" s="19" t="s">
        <v>85</v>
      </c>
    </row>
    <row r="360" spans="1:65" s="13" customFormat="1">
      <c r="B360" s="221"/>
      <c r="C360" s="222"/>
      <c r="D360" s="217" t="s">
        <v>175</v>
      </c>
      <c r="E360" s="223" t="s">
        <v>19</v>
      </c>
      <c r="F360" s="224" t="s">
        <v>467</v>
      </c>
      <c r="G360" s="222"/>
      <c r="H360" s="223" t="s">
        <v>19</v>
      </c>
      <c r="I360" s="225"/>
      <c r="J360" s="222"/>
      <c r="K360" s="222"/>
      <c r="L360" s="226"/>
      <c r="M360" s="227"/>
      <c r="N360" s="228"/>
      <c r="O360" s="228"/>
      <c r="P360" s="228"/>
      <c r="Q360" s="228"/>
      <c r="R360" s="228"/>
      <c r="S360" s="228"/>
      <c r="T360" s="229"/>
      <c r="AT360" s="230" t="s">
        <v>175</v>
      </c>
      <c r="AU360" s="230" t="s">
        <v>85</v>
      </c>
      <c r="AV360" s="13" t="s">
        <v>83</v>
      </c>
      <c r="AW360" s="13" t="s">
        <v>37</v>
      </c>
      <c r="AX360" s="13" t="s">
        <v>75</v>
      </c>
      <c r="AY360" s="230" t="s">
        <v>125</v>
      </c>
    </row>
    <row r="361" spans="1:65" s="14" customFormat="1">
      <c r="B361" s="231"/>
      <c r="C361" s="232"/>
      <c r="D361" s="217" t="s">
        <v>175</v>
      </c>
      <c r="E361" s="233" t="s">
        <v>19</v>
      </c>
      <c r="F361" s="234" t="s">
        <v>468</v>
      </c>
      <c r="G361" s="232"/>
      <c r="H361" s="235">
        <v>2.25</v>
      </c>
      <c r="I361" s="236"/>
      <c r="J361" s="232"/>
      <c r="K361" s="232"/>
      <c r="L361" s="237"/>
      <c r="M361" s="238"/>
      <c r="N361" s="239"/>
      <c r="O361" s="239"/>
      <c r="P361" s="239"/>
      <c r="Q361" s="239"/>
      <c r="R361" s="239"/>
      <c r="S361" s="239"/>
      <c r="T361" s="240"/>
      <c r="AT361" s="241" t="s">
        <v>175</v>
      </c>
      <c r="AU361" s="241" t="s">
        <v>85</v>
      </c>
      <c r="AV361" s="14" t="s">
        <v>85</v>
      </c>
      <c r="AW361" s="14" t="s">
        <v>37</v>
      </c>
      <c r="AX361" s="14" t="s">
        <v>75</v>
      </c>
      <c r="AY361" s="241" t="s">
        <v>125</v>
      </c>
    </row>
    <row r="362" spans="1:65" s="13" customFormat="1">
      <c r="B362" s="221"/>
      <c r="C362" s="222"/>
      <c r="D362" s="217" t="s">
        <v>175</v>
      </c>
      <c r="E362" s="223" t="s">
        <v>19</v>
      </c>
      <c r="F362" s="224" t="s">
        <v>469</v>
      </c>
      <c r="G362" s="222"/>
      <c r="H362" s="223" t="s">
        <v>19</v>
      </c>
      <c r="I362" s="225"/>
      <c r="J362" s="222"/>
      <c r="K362" s="222"/>
      <c r="L362" s="226"/>
      <c r="M362" s="227"/>
      <c r="N362" s="228"/>
      <c r="O362" s="228"/>
      <c r="P362" s="228"/>
      <c r="Q362" s="228"/>
      <c r="R362" s="228"/>
      <c r="S362" s="228"/>
      <c r="T362" s="229"/>
      <c r="AT362" s="230" t="s">
        <v>175</v>
      </c>
      <c r="AU362" s="230" t="s">
        <v>85</v>
      </c>
      <c r="AV362" s="13" t="s">
        <v>83</v>
      </c>
      <c r="AW362" s="13" t="s">
        <v>37</v>
      </c>
      <c r="AX362" s="13" t="s">
        <v>75</v>
      </c>
      <c r="AY362" s="230" t="s">
        <v>125</v>
      </c>
    </row>
    <row r="363" spans="1:65" s="14" customFormat="1">
      <c r="B363" s="231"/>
      <c r="C363" s="232"/>
      <c r="D363" s="217" t="s">
        <v>175</v>
      </c>
      <c r="E363" s="233" t="s">
        <v>19</v>
      </c>
      <c r="F363" s="234" t="s">
        <v>470</v>
      </c>
      <c r="G363" s="232"/>
      <c r="H363" s="235">
        <v>1.69</v>
      </c>
      <c r="I363" s="236"/>
      <c r="J363" s="232"/>
      <c r="K363" s="232"/>
      <c r="L363" s="237"/>
      <c r="M363" s="238"/>
      <c r="N363" s="239"/>
      <c r="O363" s="239"/>
      <c r="P363" s="239"/>
      <c r="Q363" s="239"/>
      <c r="R363" s="239"/>
      <c r="S363" s="239"/>
      <c r="T363" s="240"/>
      <c r="AT363" s="241" t="s">
        <v>175</v>
      </c>
      <c r="AU363" s="241" t="s">
        <v>85</v>
      </c>
      <c r="AV363" s="14" t="s">
        <v>85</v>
      </c>
      <c r="AW363" s="14" t="s">
        <v>37</v>
      </c>
      <c r="AX363" s="14" t="s">
        <v>75</v>
      </c>
      <c r="AY363" s="241" t="s">
        <v>125</v>
      </c>
    </row>
    <row r="364" spans="1:65" s="13" customFormat="1">
      <c r="B364" s="221"/>
      <c r="C364" s="222"/>
      <c r="D364" s="217" t="s">
        <v>175</v>
      </c>
      <c r="E364" s="223" t="s">
        <v>19</v>
      </c>
      <c r="F364" s="224" t="s">
        <v>471</v>
      </c>
      <c r="G364" s="222"/>
      <c r="H364" s="223" t="s">
        <v>19</v>
      </c>
      <c r="I364" s="225"/>
      <c r="J364" s="222"/>
      <c r="K364" s="222"/>
      <c r="L364" s="226"/>
      <c r="M364" s="227"/>
      <c r="N364" s="228"/>
      <c r="O364" s="228"/>
      <c r="P364" s="228"/>
      <c r="Q364" s="228"/>
      <c r="R364" s="228"/>
      <c r="S364" s="228"/>
      <c r="T364" s="229"/>
      <c r="AT364" s="230" t="s">
        <v>175</v>
      </c>
      <c r="AU364" s="230" t="s">
        <v>85</v>
      </c>
      <c r="AV364" s="13" t="s">
        <v>83</v>
      </c>
      <c r="AW364" s="13" t="s">
        <v>37</v>
      </c>
      <c r="AX364" s="13" t="s">
        <v>75</v>
      </c>
      <c r="AY364" s="230" t="s">
        <v>125</v>
      </c>
    </row>
    <row r="365" spans="1:65" s="15" customFormat="1">
      <c r="B365" s="242"/>
      <c r="C365" s="243"/>
      <c r="D365" s="217" t="s">
        <v>175</v>
      </c>
      <c r="E365" s="244" t="s">
        <v>19</v>
      </c>
      <c r="F365" s="245" t="s">
        <v>181</v>
      </c>
      <c r="G365" s="243"/>
      <c r="H365" s="246">
        <v>3.94</v>
      </c>
      <c r="I365" s="247"/>
      <c r="J365" s="243"/>
      <c r="K365" s="243"/>
      <c r="L365" s="248"/>
      <c r="M365" s="249"/>
      <c r="N365" s="250"/>
      <c r="O365" s="250"/>
      <c r="P365" s="250"/>
      <c r="Q365" s="250"/>
      <c r="R365" s="250"/>
      <c r="S365" s="250"/>
      <c r="T365" s="251"/>
      <c r="AT365" s="252" t="s">
        <v>175</v>
      </c>
      <c r="AU365" s="252" t="s">
        <v>85</v>
      </c>
      <c r="AV365" s="15" t="s">
        <v>133</v>
      </c>
      <c r="AW365" s="15" t="s">
        <v>37</v>
      </c>
      <c r="AX365" s="15" t="s">
        <v>83</v>
      </c>
      <c r="AY365" s="252" t="s">
        <v>125</v>
      </c>
    </row>
    <row r="366" spans="1:65" s="2" customFormat="1" ht="16.5" customHeight="1">
      <c r="A366" s="36"/>
      <c r="B366" s="37"/>
      <c r="C366" s="189" t="s">
        <v>330</v>
      </c>
      <c r="D366" s="189" t="s">
        <v>128</v>
      </c>
      <c r="E366" s="190" t="s">
        <v>472</v>
      </c>
      <c r="F366" s="191" t="s">
        <v>473</v>
      </c>
      <c r="G366" s="192" t="s">
        <v>289</v>
      </c>
      <c r="H366" s="193">
        <v>30.018000000000001</v>
      </c>
      <c r="I366" s="194"/>
      <c r="J366" s="195">
        <f>ROUND(I366*H366,2)</f>
        <v>0</v>
      </c>
      <c r="K366" s="191" t="s">
        <v>132</v>
      </c>
      <c r="L366" s="41"/>
      <c r="M366" s="196" t="s">
        <v>19</v>
      </c>
      <c r="N366" s="197" t="s">
        <v>46</v>
      </c>
      <c r="O366" s="66"/>
      <c r="P366" s="198">
        <f>O366*H366</f>
        <v>0</v>
      </c>
      <c r="Q366" s="198">
        <v>0</v>
      </c>
      <c r="R366" s="198">
        <f>Q366*H366</f>
        <v>0</v>
      </c>
      <c r="S366" s="198">
        <v>0</v>
      </c>
      <c r="T366" s="199">
        <f>S366*H366</f>
        <v>0</v>
      </c>
      <c r="U366" s="36"/>
      <c r="V366" s="36"/>
      <c r="W366" s="36"/>
      <c r="X366" s="36"/>
      <c r="Y366" s="36"/>
      <c r="Z366" s="36"/>
      <c r="AA366" s="36"/>
      <c r="AB366" s="36"/>
      <c r="AC366" s="36"/>
      <c r="AD366" s="36"/>
      <c r="AE366" s="36"/>
      <c r="AR366" s="200" t="s">
        <v>133</v>
      </c>
      <c r="AT366" s="200" t="s">
        <v>128</v>
      </c>
      <c r="AU366" s="200" t="s">
        <v>85</v>
      </c>
      <c r="AY366" s="19" t="s">
        <v>125</v>
      </c>
      <c r="BE366" s="201">
        <f>IF(N366="základní",J366,0)</f>
        <v>0</v>
      </c>
      <c r="BF366" s="201">
        <f>IF(N366="snížená",J366,0)</f>
        <v>0</v>
      </c>
      <c r="BG366" s="201">
        <f>IF(N366="zákl. přenesená",J366,0)</f>
        <v>0</v>
      </c>
      <c r="BH366" s="201">
        <f>IF(N366="sníž. přenesená",J366,0)</f>
        <v>0</v>
      </c>
      <c r="BI366" s="201">
        <f>IF(N366="nulová",J366,0)</f>
        <v>0</v>
      </c>
      <c r="BJ366" s="19" t="s">
        <v>83</v>
      </c>
      <c r="BK366" s="201">
        <f>ROUND(I366*H366,2)</f>
        <v>0</v>
      </c>
      <c r="BL366" s="19" t="s">
        <v>133</v>
      </c>
      <c r="BM366" s="200" t="s">
        <v>474</v>
      </c>
    </row>
    <row r="367" spans="1:65" s="13" customFormat="1">
      <c r="B367" s="221"/>
      <c r="C367" s="222"/>
      <c r="D367" s="217" t="s">
        <v>175</v>
      </c>
      <c r="E367" s="223" t="s">
        <v>19</v>
      </c>
      <c r="F367" s="224" t="s">
        <v>475</v>
      </c>
      <c r="G367" s="222"/>
      <c r="H367" s="223" t="s">
        <v>19</v>
      </c>
      <c r="I367" s="225"/>
      <c r="J367" s="222"/>
      <c r="K367" s="222"/>
      <c r="L367" s="226"/>
      <c r="M367" s="227"/>
      <c r="N367" s="228"/>
      <c r="O367" s="228"/>
      <c r="P367" s="228"/>
      <c r="Q367" s="228"/>
      <c r="R367" s="228"/>
      <c r="S367" s="228"/>
      <c r="T367" s="229"/>
      <c r="AT367" s="230" t="s">
        <v>175</v>
      </c>
      <c r="AU367" s="230" t="s">
        <v>85</v>
      </c>
      <c r="AV367" s="13" t="s">
        <v>83</v>
      </c>
      <c r="AW367" s="13" t="s">
        <v>37</v>
      </c>
      <c r="AX367" s="13" t="s">
        <v>75</v>
      </c>
      <c r="AY367" s="230" t="s">
        <v>125</v>
      </c>
    </row>
    <row r="368" spans="1:65" s="14" customFormat="1">
      <c r="B368" s="231"/>
      <c r="C368" s="232"/>
      <c r="D368" s="217" t="s">
        <v>175</v>
      </c>
      <c r="E368" s="233" t="s">
        <v>19</v>
      </c>
      <c r="F368" s="234" t="s">
        <v>476</v>
      </c>
      <c r="G368" s="232"/>
      <c r="H368" s="235">
        <v>30.018000000000001</v>
      </c>
      <c r="I368" s="236"/>
      <c r="J368" s="232"/>
      <c r="K368" s="232"/>
      <c r="L368" s="237"/>
      <c r="M368" s="238"/>
      <c r="N368" s="239"/>
      <c r="O368" s="239"/>
      <c r="P368" s="239"/>
      <c r="Q368" s="239"/>
      <c r="R368" s="239"/>
      <c r="S368" s="239"/>
      <c r="T368" s="240"/>
      <c r="AT368" s="241" t="s">
        <v>175</v>
      </c>
      <c r="AU368" s="241" t="s">
        <v>85</v>
      </c>
      <c r="AV368" s="14" t="s">
        <v>85</v>
      </c>
      <c r="AW368" s="14" t="s">
        <v>37</v>
      </c>
      <c r="AX368" s="14" t="s">
        <v>75</v>
      </c>
      <c r="AY368" s="241" t="s">
        <v>125</v>
      </c>
    </row>
    <row r="369" spans="1:65" s="15" customFormat="1">
      <c r="B369" s="242"/>
      <c r="C369" s="243"/>
      <c r="D369" s="217" t="s">
        <v>175</v>
      </c>
      <c r="E369" s="244" t="s">
        <v>19</v>
      </c>
      <c r="F369" s="245" t="s">
        <v>181</v>
      </c>
      <c r="G369" s="243"/>
      <c r="H369" s="246">
        <v>30.018000000000001</v>
      </c>
      <c r="I369" s="247"/>
      <c r="J369" s="243"/>
      <c r="K369" s="243"/>
      <c r="L369" s="248"/>
      <c r="M369" s="249"/>
      <c r="N369" s="250"/>
      <c r="O369" s="250"/>
      <c r="P369" s="250"/>
      <c r="Q369" s="250"/>
      <c r="R369" s="250"/>
      <c r="S369" s="250"/>
      <c r="T369" s="251"/>
      <c r="AT369" s="252" t="s">
        <v>175</v>
      </c>
      <c r="AU369" s="252" t="s">
        <v>85</v>
      </c>
      <c r="AV369" s="15" t="s">
        <v>133</v>
      </c>
      <c r="AW369" s="15" t="s">
        <v>37</v>
      </c>
      <c r="AX369" s="15" t="s">
        <v>83</v>
      </c>
      <c r="AY369" s="252" t="s">
        <v>125</v>
      </c>
    </row>
    <row r="370" spans="1:65" s="12" customFormat="1" ht="22.8" customHeight="1">
      <c r="B370" s="173"/>
      <c r="C370" s="174"/>
      <c r="D370" s="175" t="s">
        <v>74</v>
      </c>
      <c r="E370" s="187" t="s">
        <v>138</v>
      </c>
      <c r="F370" s="187" t="s">
        <v>477</v>
      </c>
      <c r="G370" s="174"/>
      <c r="H370" s="174"/>
      <c r="I370" s="177"/>
      <c r="J370" s="188">
        <f>BK370</f>
        <v>0</v>
      </c>
      <c r="K370" s="174"/>
      <c r="L370" s="179"/>
      <c r="M370" s="180"/>
      <c r="N370" s="181"/>
      <c r="O370" s="181"/>
      <c r="P370" s="182">
        <f>SUM(P371:P414)</f>
        <v>0</v>
      </c>
      <c r="Q370" s="181"/>
      <c r="R370" s="182">
        <f>SUM(R371:R414)</f>
        <v>0</v>
      </c>
      <c r="S370" s="181"/>
      <c r="T370" s="183">
        <f>SUM(T371:T414)</f>
        <v>0</v>
      </c>
      <c r="AR370" s="184" t="s">
        <v>83</v>
      </c>
      <c r="AT370" s="185" t="s">
        <v>74</v>
      </c>
      <c r="AU370" s="185" t="s">
        <v>83</v>
      </c>
      <c r="AY370" s="184" t="s">
        <v>125</v>
      </c>
      <c r="BK370" s="186">
        <f>SUM(BK371:BK414)</f>
        <v>0</v>
      </c>
    </row>
    <row r="371" spans="1:65" s="2" customFormat="1" ht="21.75" customHeight="1">
      <c r="A371" s="36"/>
      <c r="B371" s="37"/>
      <c r="C371" s="189" t="s">
        <v>478</v>
      </c>
      <c r="D371" s="189" t="s">
        <v>128</v>
      </c>
      <c r="E371" s="190" t="s">
        <v>479</v>
      </c>
      <c r="F371" s="191" t="s">
        <v>480</v>
      </c>
      <c r="G371" s="192" t="s">
        <v>171</v>
      </c>
      <c r="H371" s="193">
        <v>7.5090000000000003</v>
      </c>
      <c r="I371" s="194"/>
      <c r="J371" s="195">
        <f>ROUND(I371*H371,2)</f>
        <v>0</v>
      </c>
      <c r="K371" s="191" t="s">
        <v>172</v>
      </c>
      <c r="L371" s="41"/>
      <c r="M371" s="196" t="s">
        <v>19</v>
      </c>
      <c r="N371" s="197" t="s">
        <v>46</v>
      </c>
      <c r="O371" s="66"/>
      <c r="P371" s="198">
        <f>O371*H371</f>
        <v>0</v>
      </c>
      <c r="Q371" s="198">
        <v>0</v>
      </c>
      <c r="R371" s="198">
        <f>Q371*H371</f>
        <v>0</v>
      </c>
      <c r="S371" s="198">
        <v>0</v>
      </c>
      <c r="T371" s="199">
        <f>S371*H371</f>
        <v>0</v>
      </c>
      <c r="U371" s="36"/>
      <c r="V371" s="36"/>
      <c r="W371" s="36"/>
      <c r="X371" s="36"/>
      <c r="Y371" s="36"/>
      <c r="Z371" s="36"/>
      <c r="AA371" s="36"/>
      <c r="AB371" s="36"/>
      <c r="AC371" s="36"/>
      <c r="AD371" s="36"/>
      <c r="AE371" s="36"/>
      <c r="AR371" s="200" t="s">
        <v>133</v>
      </c>
      <c r="AT371" s="200" t="s">
        <v>128</v>
      </c>
      <c r="AU371" s="200" t="s">
        <v>85</v>
      </c>
      <c r="AY371" s="19" t="s">
        <v>125</v>
      </c>
      <c r="BE371" s="201">
        <f>IF(N371="základní",J371,0)</f>
        <v>0</v>
      </c>
      <c r="BF371" s="201">
        <f>IF(N371="snížená",J371,0)</f>
        <v>0</v>
      </c>
      <c r="BG371" s="201">
        <f>IF(N371="zákl. přenesená",J371,0)</f>
        <v>0</v>
      </c>
      <c r="BH371" s="201">
        <f>IF(N371="sníž. přenesená",J371,0)</f>
        <v>0</v>
      </c>
      <c r="BI371" s="201">
        <f>IF(N371="nulová",J371,0)</f>
        <v>0</v>
      </c>
      <c r="BJ371" s="19" t="s">
        <v>83</v>
      </c>
      <c r="BK371" s="201">
        <f>ROUND(I371*H371,2)</f>
        <v>0</v>
      </c>
      <c r="BL371" s="19" t="s">
        <v>133</v>
      </c>
      <c r="BM371" s="200" t="s">
        <v>481</v>
      </c>
    </row>
    <row r="372" spans="1:65" s="2" customFormat="1" ht="38.4">
      <c r="A372" s="36"/>
      <c r="B372" s="37"/>
      <c r="C372" s="38"/>
      <c r="D372" s="217" t="s">
        <v>173</v>
      </c>
      <c r="E372" s="38"/>
      <c r="F372" s="218" t="s">
        <v>482</v>
      </c>
      <c r="G372" s="38"/>
      <c r="H372" s="38"/>
      <c r="I372" s="110"/>
      <c r="J372" s="38"/>
      <c r="K372" s="38"/>
      <c r="L372" s="41"/>
      <c r="M372" s="219"/>
      <c r="N372" s="220"/>
      <c r="O372" s="66"/>
      <c r="P372" s="66"/>
      <c r="Q372" s="66"/>
      <c r="R372" s="66"/>
      <c r="S372" s="66"/>
      <c r="T372" s="67"/>
      <c r="U372" s="36"/>
      <c r="V372" s="36"/>
      <c r="W372" s="36"/>
      <c r="X372" s="36"/>
      <c r="Y372" s="36"/>
      <c r="Z372" s="36"/>
      <c r="AA372" s="36"/>
      <c r="AB372" s="36"/>
      <c r="AC372" s="36"/>
      <c r="AD372" s="36"/>
      <c r="AE372" s="36"/>
      <c r="AT372" s="19" t="s">
        <v>173</v>
      </c>
      <c r="AU372" s="19" t="s">
        <v>85</v>
      </c>
    </row>
    <row r="373" spans="1:65" s="13" customFormat="1">
      <c r="B373" s="221"/>
      <c r="C373" s="222"/>
      <c r="D373" s="217" t="s">
        <v>175</v>
      </c>
      <c r="E373" s="223" t="s">
        <v>19</v>
      </c>
      <c r="F373" s="224" t="s">
        <v>483</v>
      </c>
      <c r="G373" s="222"/>
      <c r="H373" s="223" t="s">
        <v>19</v>
      </c>
      <c r="I373" s="225"/>
      <c r="J373" s="222"/>
      <c r="K373" s="222"/>
      <c r="L373" s="226"/>
      <c r="M373" s="227"/>
      <c r="N373" s="228"/>
      <c r="O373" s="228"/>
      <c r="P373" s="228"/>
      <c r="Q373" s="228"/>
      <c r="R373" s="228"/>
      <c r="S373" s="228"/>
      <c r="T373" s="229"/>
      <c r="AT373" s="230" t="s">
        <v>175</v>
      </c>
      <c r="AU373" s="230" t="s">
        <v>85</v>
      </c>
      <c r="AV373" s="13" t="s">
        <v>83</v>
      </c>
      <c r="AW373" s="13" t="s">
        <v>37</v>
      </c>
      <c r="AX373" s="13" t="s">
        <v>75</v>
      </c>
      <c r="AY373" s="230" t="s">
        <v>125</v>
      </c>
    </row>
    <row r="374" spans="1:65" s="14" customFormat="1">
      <c r="B374" s="231"/>
      <c r="C374" s="232"/>
      <c r="D374" s="217" t="s">
        <v>175</v>
      </c>
      <c r="E374" s="233" t="s">
        <v>19</v>
      </c>
      <c r="F374" s="234" t="s">
        <v>484</v>
      </c>
      <c r="G374" s="232"/>
      <c r="H374" s="235">
        <v>6.9729999999999999</v>
      </c>
      <c r="I374" s="236"/>
      <c r="J374" s="232"/>
      <c r="K374" s="232"/>
      <c r="L374" s="237"/>
      <c r="M374" s="238"/>
      <c r="N374" s="239"/>
      <c r="O374" s="239"/>
      <c r="P374" s="239"/>
      <c r="Q374" s="239"/>
      <c r="R374" s="239"/>
      <c r="S374" s="239"/>
      <c r="T374" s="240"/>
      <c r="AT374" s="241" t="s">
        <v>175</v>
      </c>
      <c r="AU374" s="241" t="s">
        <v>85</v>
      </c>
      <c r="AV374" s="14" t="s">
        <v>85</v>
      </c>
      <c r="AW374" s="14" t="s">
        <v>37</v>
      </c>
      <c r="AX374" s="14" t="s">
        <v>75</v>
      </c>
      <c r="AY374" s="241" t="s">
        <v>125</v>
      </c>
    </row>
    <row r="375" spans="1:65" s="13" customFormat="1">
      <c r="B375" s="221"/>
      <c r="C375" s="222"/>
      <c r="D375" s="217" t="s">
        <v>175</v>
      </c>
      <c r="E375" s="223" t="s">
        <v>19</v>
      </c>
      <c r="F375" s="224" t="s">
        <v>485</v>
      </c>
      <c r="G375" s="222"/>
      <c r="H375" s="223" t="s">
        <v>19</v>
      </c>
      <c r="I375" s="225"/>
      <c r="J375" s="222"/>
      <c r="K375" s="222"/>
      <c r="L375" s="226"/>
      <c r="M375" s="227"/>
      <c r="N375" s="228"/>
      <c r="O375" s="228"/>
      <c r="P375" s="228"/>
      <c r="Q375" s="228"/>
      <c r="R375" s="228"/>
      <c r="S375" s="228"/>
      <c r="T375" s="229"/>
      <c r="AT375" s="230" t="s">
        <v>175</v>
      </c>
      <c r="AU375" s="230" t="s">
        <v>85</v>
      </c>
      <c r="AV375" s="13" t="s">
        <v>83</v>
      </c>
      <c r="AW375" s="13" t="s">
        <v>37</v>
      </c>
      <c r="AX375" s="13" t="s">
        <v>75</v>
      </c>
      <c r="AY375" s="230" t="s">
        <v>125</v>
      </c>
    </row>
    <row r="376" spans="1:65" s="14" customFormat="1">
      <c r="B376" s="231"/>
      <c r="C376" s="232"/>
      <c r="D376" s="217" t="s">
        <v>175</v>
      </c>
      <c r="E376" s="233" t="s">
        <v>19</v>
      </c>
      <c r="F376" s="234" t="s">
        <v>486</v>
      </c>
      <c r="G376" s="232"/>
      <c r="H376" s="235">
        <v>0.53600000000000003</v>
      </c>
      <c r="I376" s="236"/>
      <c r="J376" s="232"/>
      <c r="K376" s="232"/>
      <c r="L376" s="237"/>
      <c r="M376" s="238"/>
      <c r="N376" s="239"/>
      <c r="O376" s="239"/>
      <c r="P376" s="239"/>
      <c r="Q376" s="239"/>
      <c r="R376" s="239"/>
      <c r="S376" s="239"/>
      <c r="T376" s="240"/>
      <c r="AT376" s="241" t="s">
        <v>175</v>
      </c>
      <c r="AU376" s="241" t="s">
        <v>85</v>
      </c>
      <c r="AV376" s="14" t="s">
        <v>85</v>
      </c>
      <c r="AW376" s="14" t="s">
        <v>37</v>
      </c>
      <c r="AX376" s="14" t="s">
        <v>75</v>
      </c>
      <c r="AY376" s="241" t="s">
        <v>125</v>
      </c>
    </row>
    <row r="377" spans="1:65" s="13" customFormat="1">
      <c r="B377" s="221"/>
      <c r="C377" s="222"/>
      <c r="D377" s="217" t="s">
        <v>175</v>
      </c>
      <c r="E377" s="223" t="s">
        <v>19</v>
      </c>
      <c r="F377" s="224" t="s">
        <v>487</v>
      </c>
      <c r="G377" s="222"/>
      <c r="H377" s="223" t="s">
        <v>19</v>
      </c>
      <c r="I377" s="225"/>
      <c r="J377" s="222"/>
      <c r="K377" s="222"/>
      <c r="L377" s="226"/>
      <c r="M377" s="227"/>
      <c r="N377" s="228"/>
      <c r="O377" s="228"/>
      <c r="P377" s="228"/>
      <c r="Q377" s="228"/>
      <c r="R377" s="228"/>
      <c r="S377" s="228"/>
      <c r="T377" s="229"/>
      <c r="AT377" s="230" t="s">
        <v>175</v>
      </c>
      <c r="AU377" s="230" t="s">
        <v>85</v>
      </c>
      <c r="AV377" s="13" t="s">
        <v>83</v>
      </c>
      <c r="AW377" s="13" t="s">
        <v>37</v>
      </c>
      <c r="AX377" s="13" t="s">
        <v>75</v>
      </c>
      <c r="AY377" s="230" t="s">
        <v>125</v>
      </c>
    </row>
    <row r="378" spans="1:65" s="15" customFormat="1">
      <c r="B378" s="242"/>
      <c r="C378" s="243"/>
      <c r="D378" s="217" t="s">
        <v>175</v>
      </c>
      <c r="E378" s="244" t="s">
        <v>19</v>
      </c>
      <c r="F378" s="245" t="s">
        <v>181</v>
      </c>
      <c r="G378" s="243"/>
      <c r="H378" s="246">
        <v>7.5090000000000003</v>
      </c>
      <c r="I378" s="247"/>
      <c r="J378" s="243"/>
      <c r="K378" s="243"/>
      <c r="L378" s="248"/>
      <c r="M378" s="249"/>
      <c r="N378" s="250"/>
      <c r="O378" s="250"/>
      <c r="P378" s="250"/>
      <c r="Q378" s="250"/>
      <c r="R378" s="250"/>
      <c r="S378" s="250"/>
      <c r="T378" s="251"/>
      <c r="AT378" s="252" t="s">
        <v>175</v>
      </c>
      <c r="AU378" s="252" t="s">
        <v>85</v>
      </c>
      <c r="AV378" s="15" t="s">
        <v>133</v>
      </c>
      <c r="AW378" s="15" t="s">
        <v>37</v>
      </c>
      <c r="AX378" s="15" t="s">
        <v>83</v>
      </c>
      <c r="AY378" s="252" t="s">
        <v>125</v>
      </c>
    </row>
    <row r="379" spans="1:65" s="2" customFormat="1" ht="21.75" customHeight="1">
      <c r="A379" s="36"/>
      <c r="B379" s="37"/>
      <c r="C379" s="189" t="s">
        <v>335</v>
      </c>
      <c r="D379" s="189" t="s">
        <v>128</v>
      </c>
      <c r="E379" s="190" t="s">
        <v>488</v>
      </c>
      <c r="F379" s="191" t="s">
        <v>489</v>
      </c>
      <c r="G379" s="192" t="s">
        <v>171</v>
      </c>
      <c r="H379" s="193">
        <v>30.841000000000001</v>
      </c>
      <c r="I379" s="194"/>
      <c r="J379" s="195">
        <f>ROUND(I379*H379,2)</f>
        <v>0</v>
      </c>
      <c r="K379" s="191" t="s">
        <v>172</v>
      </c>
      <c r="L379" s="41"/>
      <c r="M379" s="196" t="s">
        <v>19</v>
      </c>
      <c r="N379" s="197" t="s">
        <v>46</v>
      </c>
      <c r="O379" s="66"/>
      <c r="P379" s="198">
        <f>O379*H379</f>
        <v>0</v>
      </c>
      <c r="Q379" s="198">
        <v>0</v>
      </c>
      <c r="R379" s="198">
        <f>Q379*H379</f>
        <v>0</v>
      </c>
      <c r="S379" s="198">
        <v>0</v>
      </c>
      <c r="T379" s="199">
        <f>S379*H379</f>
        <v>0</v>
      </c>
      <c r="U379" s="36"/>
      <c r="V379" s="36"/>
      <c r="W379" s="36"/>
      <c r="X379" s="36"/>
      <c r="Y379" s="36"/>
      <c r="Z379" s="36"/>
      <c r="AA379" s="36"/>
      <c r="AB379" s="36"/>
      <c r="AC379" s="36"/>
      <c r="AD379" s="36"/>
      <c r="AE379" s="36"/>
      <c r="AR379" s="200" t="s">
        <v>133</v>
      </c>
      <c r="AT379" s="200" t="s">
        <v>128</v>
      </c>
      <c r="AU379" s="200" t="s">
        <v>85</v>
      </c>
      <c r="AY379" s="19" t="s">
        <v>125</v>
      </c>
      <c r="BE379" s="201">
        <f>IF(N379="základní",J379,0)</f>
        <v>0</v>
      </c>
      <c r="BF379" s="201">
        <f>IF(N379="snížená",J379,0)</f>
        <v>0</v>
      </c>
      <c r="BG379" s="201">
        <f>IF(N379="zákl. přenesená",J379,0)</f>
        <v>0</v>
      </c>
      <c r="BH379" s="201">
        <f>IF(N379="sníž. přenesená",J379,0)</f>
        <v>0</v>
      </c>
      <c r="BI379" s="201">
        <f>IF(N379="nulová",J379,0)</f>
        <v>0</v>
      </c>
      <c r="BJ379" s="19" t="s">
        <v>83</v>
      </c>
      <c r="BK379" s="201">
        <f>ROUND(I379*H379,2)</f>
        <v>0</v>
      </c>
      <c r="BL379" s="19" t="s">
        <v>133</v>
      </c>
      <c r="BM379" s="200" t="s">
        <v>490</v>
      </c>
    </row>
    <row r="380" spans="1:65" s="2" customFormat="1" ht="38.4">
      <c r="A380" s="36"/>
      <c r="B380" s="37"/>
      <c r="C380" s="38"/>
      <c r="D380" s="217" t="s">
        <v>173</v>
      </c>
      <c r="E380" s="38"/>
      <c r="F380" s="218" t="s">
        <v>482</v>
      </c>
      <c r="G380" s="38"/>
      <c r="H380" s="38"/>
      <c r="I380" s="110"/>
      <c r="J380" s="38"/>
      <c r="K380" s="38"/>
      <c r="L380" s="41"/>
      <c r="M380" s="219"/>
      <c r="N380" s="220"/>
      <c r="O380" s="66"/>
      <c r="P380" s="66"/>
      <c r="Q380" s="66"/>
      <c r="R380" s="66"/>
      <c r="S380" s="66"/>
      <c r="T380" s="67"/>
      <c r="U380" s="36"/>
      <c r="V380" s="36"/>
      <c r="W380" s="36"/>
      <c r="X380" s="36"/>
      <c r="Y380" s="36"/>
      <c r="Z380" s="36"/>
      <c r="AA380" s="36"/>
      <c r="AB380" s="36"/>
      <c r="AC380" s="36"/>
      <c r="AD380" s="36"/>
      <c r="AE380" s="36"/>
      <c r="AT380" s="19" t="s">
        <v>173</v>
      </c>
      <c r="AU380" s="19" t="s">
        <v>85</v>
      </c>
    </row>
    <row r="381" spans="1:65" s="13" customFormat="1">
      <c r="B381" s="221"/>
      <c r="C381" s="222"/>
      <c r="D381" s="217" t="s">
        <v>175</v>
      </c>
      <c r="E381" s="223" t="s">
        <v>19</v>
      </c>
      <c r="F381" s="224" t="s">
        <v>491</v>
      </c>
      <c r="G381" s="222"/>
      <c r="H381" s="223" t="s">
        <v>19</v>
      </c>
      <c r="I381" s="225"/>
      <c r="J381" s="222"/>
      <c r="K381" s="222"/>
      <c r="L381" s="226"/>
      <c r="M381" s="227"/>
      <c r="N381" s="228"/>
      <c r="O381" s="228"/>
      <c r="P381" s="228"/>
      <c r="Q381" s="228"/>
      <c r="R381" s="228"/>
      <c r="S381" s="228"/>
      <c r="T381" s="229"/>
      <c r="AT381" s="230" t="s">
        <v>175</v>
      </c>
      <c r="AU381" s="230" t="s">
        <v>85</v>
      </c>
      <c r="AV381" s="13" t="s">
        <v>83</v>
      </c>
      <c r="AW381" s="13" t="s">
        <v>37</v>
      </c>
      <c r="AX381" s="13" t="s">
        <v>75</v>
      </c>
      <c r="AY381" s="230" t="s">
        <v>125</v>
      </c>
    </row>
    <row r="382" spans="1:65" s="14" customFormat="1">
      <c r="B382" s="231"/>
      <c r="C382" s="232"/>
      <c r="D382" s="217" t="s">
        <v>175</v>
      </c>
      <c r="E382" s="233" t="s">
        <v>19</v>
      </c>
      <c r="F382" s="234" t="s">
        <v>492</v>
      </c>
      <c r="G382" s="232"/>
      <c r="H382" s="235">
        <v>30.841000000000001</v>
      </c>
      <c r="I382" s="236"/>
      <c r="J382" s="232"/>
      <c r="K382" s="232"/>
      <c r="L382" s="237"/>
      <c r="M382" s="238"/>
      <c r="N382" s="239"/>
      <c r="O382" s="239"/>
      <c r="P382" s="239"/>
      <c r="Q382" s="239"/>
      <c r="R382" s="239"/>
      <c r="S382" s="239"/>
      <c r="T382" s="240"/>
      <c r="AT382" s="241" t="s">
        <v>175</v>
      </c>
      <c r="AU382" s="241" t="s">
        <v>85</v>
      </c>
      <c r="AV382" s="14" t="s">
        <v>85</v>
      </c>
      <c r="AW382" s="14" t="s">
        <v>37</v>
      </c>
      <c r="AX382" s="14" t="s">
        <v>75</v>
      </c>
      <c r="AY382" s="241" t="s">
        <v>125</v>
      </c>
    </row>
    <row r="383" spans="1:65" s="15" customFormat="1">
      <c r="B383" s="242"/>
      <c r="C383" s="243"/>
      <c r="D383" s="217" t="s">
        <v>175</v>
      </c>
      <c r="E383" s="244" t="s">
        <v>19</v>
      </c>
      <c r="F383" s="245" t="s">
        <v>181</v>
      </c>
      <c r="G383" s="243"/>
      <c r="H383" s="246">
        <v>30.841000000000001</v>
      </c>
      <c r="I383" s="247"/>
      <c r="J383" s="243"/>
      <c r="K383" s="243"/>
      <c r="L383" s="248"/>
      <c r="M383" s="249"/>
      <c r="N383" s="250"/>
      <c r="O383" s="250"/>
      <c r="P383" s="250"/>
      <c r="Q383" s="250"/>
      <c r="R383" s="250"/>
      <c r="S383" s="250"/>
      <c r="T383" s="251"/>
      <c r="AT383" s="252" t="s">
        <v>175</v>
      </c>
      <c r="AU383" s="252" t="s">
        <v>85</v>
      </c>
      <c r="AV383" s="15" t="s">
        <v>133</v>
      </c>
      <c r="AW383" s="15" t="s">
        <v>37</v>
      </c>
      <c r="AX383" s="15" t="s">
        <v>83</v>
      </c>
      <c r="AY383" s="252" t="s">
        <v>125</v>
      </c>
    </row>
    <row r="384" spans="1:65" s="2" customFormat="1" ht="21.75" customHeight="1">
      <c r="A384" s="36"/>
      <c r="B384" s="37"/>
      <c r="C384" s="189" t="s">
        <v>493</v>
      </c>
      <c r="D384" s="189" t="s">
        <v>128</v>
      </c>
      <c r="E384" s="190" t="s">
        <v>494</v>
      </c>
      <c r="F384" s="191" t="s">
        <v>495</v>
      </c>
      <c r="G384" s="192" t="s">
        <v>251</v>
      </c>
      <c r="H384" s="193">
        <v>15.619</v>
      </c>
      <c r="I384" s="194"/>
      <c r="J384" s="195">
        <f>ROUND(I384*H384,2)</f>
        <v>0</v>
      </c>
      <c r="K384" s="191" t="s">
        <v>172</v>
      </c>
      <c r="L384" s="41"/>
      <c r="M384" s="196" t="s">
        <v>19</v>
      </c>
      <c r="N384" s="197" t="s">
        <v>46</v>
      </c>
      <c r="O384" s="66"/>
      <c r="P384" s="198">
        <f>O384*H384</f>
        <v>0</v>
      </c>
      <c r="Q384" s="198">
        <v>0</v>
      </c>
      <c r="R384" s="198">
        <f>Q384*H384</f>
        <v>0</v>
      </c>
      <c r="S384" s="198">
        <v>0</v>
      </c>
      <c r="T384" s="199">
        <f>S384*H384</f>
        <v>0</v>
      </c>
      <c r="U384" s="36"/>
      <c r="V384" s="36"/>
      <c r="W384" s="36"/>
      <c r="X384" s="36"/>
      <c r="Y384" s="36"/>
      <c r="Z384" s="36"/>
      <c r="AA384" s="36"/>
      <c r="AB384" s="36"/>
      <c r="AC384" s="36"/>
      <c r="AD384" s="36"/>
      <c r="AE384" s="36"/>
      <c r="AR384" s="200" t="s">
        <v>133</v>
      </c>
      <c r="AT384" s="200" t="s">
        <v>128</v>
      </c>
      <c r="AU384" s="200" t="s">
        <v>85</v>
      </c>
      <c r="AY384" s="19" t="s">
        <v>125</v>
      </c>
      <c r="BE384" s="201">
        <f>IF(N384="základní",J384,0)</f>
        <v>0</v>
      </c>
      <c r="BF384" s="201">
        <f>IF(N384="snížená",J384,0)</f>
        <v>0</v>
      </c>
      <c r="BG384" s="201">
        <f>IF(N384="zákl. přenesená",J384,0)</f>
        <v>0</v>
      </c>
      <c r="BH384" s="201">
        <f>IF(N384="sníž. přenesená",J384,0)</f>
        <v>0</v>
      </c>
      <c r="BI384" s="201">
        <f>IF(N384="nulová",J384,0)</f>
        <v>0</v>
      </c>
      <c r="BJ384" s="19" t="s">
        <v>83</v>
      </c>
      <c r="BK384" s="201">
        <f>ROUND(I384*H384,2)</f>
        <v>0</v>
      </c>
      <c r="BL384" s="19" t="s">
        <v>133</v>
      </c>
      <c r="BM384" s="200" t="s">
        <v>496</v>
      </c>
    </row>
    <row r="385" spans="1:65" s="2" customFormat="1" ht="38.4">
      <c r="A385" s="36"/>
      <c r="B385" s="37"/>
      <c r="C385" s="38"/>
      <c r="D385" s="217" t="s">
        <v>173</v>
      </c>
      <c r="E385" s="38"/>
      <c r="F385" s="218" t="s">
        <v>497</v>
      </c>
      <c r="G385" s="38"/>
      <c r="H385" s="38"/>
      <c r="I385" s="110"/>
      <c r="J385" s="38"/>
      <c r="K385" s="38"/>
      <c r="L385" s="41"/>
      <c r="M385" s="219"/>
      <c r="N385" s="220"/>
      <c r="O385" s="66"/>
      <c r="P385" s="66"/>
      <c r="Q385" s="66"/>
      <c r="R385" s="66"/>
      <c r="S385" s="66"/>
      <c r="T385" s="67"/>
      <c r="U385" s="36"/>
      <c r="V385" s="36"/>
      <c r="W385" s="36"/>
      <c r="X385" s="36"/>
      <c r="Y385" s="36"/>
      <c r="Z385" s="36"/>
      <c r="AA385" s="36"/>
      <c r="AB385" s="36"/>
      <c r="AC385" s="36"/>
      <c r="AD385" s="36"/>
      <c r="AE385" s="36"/>
      <c r="AT385" s="19" t="s">
        <v>173</v>
      </c>
      <c r="AU385" s="19" t="s">
        <v>85</v>
      </c>
    </row>
    <row r="386" spans="1:65" s="13" customFormat="1">
      <c r="B386" s="221"/>
      <c r="C386" s="222"/>
      <c r="D386" s="217" t="s">
        <v>175</v>
      </c>
      <c r="E386" s="223" t="s">
        <v>19</v>
      </c>
      <c r="F386" s="224" t="s">
        <v>498</v>
      </c>
      <c r="G386" s="222"/>
      <c r="H386" s="223" t="s">
        <v>19</v>
      </c>
      <c r="I386" s="225"/>
      <c r="J386" s="222"/>
      <c r="K386" s="222"/>
      <c r="L386" s="226"/>
      <c r="M386" s="227"/>
      <c r="N386" s="228"/>
      <c r="O386" s="228"/>
      <c r="P386" s="228"/>
      <c r="Q386" s="228"/>
      <c r="R386" s="228"/>
      <c r="S386" s="228"/>
      <c r="T386" s="229"/>
      <c r="AT386" s="230" t="s">
        <v>175</v>
      </c>
      <c r="AU386" s="230" t="s">
        <v>85</v>
      </c>
      <c r="AV386" s="13" t="s">
        <v>83</v>
      </c>
      <c r="AW386" s="13" t="s">
        <v>37</v>
      </c>
      <c r="AX386" s="13" t="s">
        <v>75</v>
      </c>
      <c r="AY386" s="230" t="s">
        <v>125</v>
      </c>
    </row>
    <row r="387" spans="1:65" s="14" customFormat="1">
      <c r="B387" s="231"/>
      <c r="C387" s="232"/>
      <c r="D387" s="217" t="s">
        <v>175</v>
      </c>
      <c r="E387" s="233" t="s">
        <v>19</v>
      </c>
      <c r="F387" s="234" t="s">
        <v>499</v>
      </c>
      <c r="G387" s="232"/>
      <c r="H387" s="235">
        <v>15.279</v>
      </c>
      <c r="I387" s="236"/>
      <c r="J387" s="232"/>
      <c r="K387" s="232"/>
      <c r="L387" s="237"/>
      <c r="M387" s="238"/>
      <c r="N387" s="239"/>
      <c r="O387" s="239"/>
      <c r="P387" s="239"/>
      <c r="Q387" s="239"/>
      <c r="R387" s="239"/>
      <c r="S387" s="239"/>
      <c r="T387" s="240"/>
      <c r="AT387" s="241" t="s">
        <v>175</v>
      </c>
      <c r="AU387" s="241" t="s">
        <v>85</v>
      </c>
      <c r="AV387" s="14" t="s">
        <v>85</v>
      </c>
      <c r="AW387" s="14" t="s">
        <v>37</v>
      </c>
      <c r="AX387" s="14" t="s">
        <v>75</v>
      </c>
      <c r="AY387" s="241" t="s">
        <v>125</v>
      </c>
    </row>
    <row r="388" spans="1:65" s="13" customFormat="1">
      <c r="B388" s="221"/>
      <c r="C388" s="222"/>
      <c r="D388" s="217" t="s">
        <v>175</v>
      </c>
      <c r="E388" s="223" t="s">
        <v>19</v>
      </c>
      <c r="F388" s="224" t="s">
        <v>500</v>
      </c>
      <c r="G388" s="222"/>
      <c r="H388" s="223" t="s">
        <v>19</v>
      </c>
      <c r="I388" s="225"/>
      <c r="J388" s="222"/>
      <c r="K388" s="222"/>
      <c r="L388" s="226"/>
      <c r="M388" s="227"/>
      <c r="N388" s="228"/>
      <c r="O388" s="228"/>
      <c r="P388" s="228"/>
      <c r="Q388" s="228"/>
      <c r="R388" s="228"/>
      <c r="S388" s="228"/>
      <c r="T388" s="229"/>
      <c r="AT388" s="230" t="s">
        <v>175</v>
      </c>
      <c r="AU388" s="230" t="s">
        <v>85</v>
      </c>
      <c r="AV388" s="13" t="s">
        <v>83</v>
      </c>
      <c r="AW388" s="13" t="s">
        <v>37</v>
      </c>
      <c r="AX388" s="13" t="s">
        <v>75</v>
      </c>
      <c r="AY388" s="230" t="s">
        <v>125</v>
      </c>
    </row>
    <row r="389" spans="1:65" s="14" customFormat="1">
      <c r="B389" s="231"/>
      <c r="C389" s="232"/>
      <c r="D389" s="217" t="s">
        <v>175</v>
      </c>
      <c r="E389" s="233" t="s">
        <v>19</v>
      </c>
      <c r="F389" s="234" t="s">
        <v>501</v>
      </c>
      <c r="G389" s="232"/>
      <c r="H389" s="235">
        <v>0.34</v>
      </c>
      <c r="I389" s="236"/>
      <c r="J389" s="232"/>
      <c r="K389" s="232"/>
      <c r="L389" s="237"/>
      <c r="M389" s="238"/>
      <c r="N389" s="239"/>
      <c r="O389" s="239"/>
      <c r="P389" s="239"/>
      <c r="Q389" s="239"/>
      <c r="R389" s="239"/>
      <c r="S389" s="239"/>
      <c r="T389" s="240"/>
      <c r="AT389" s="241" t="s">
        <v>175</v>
      </c>
      <c r="AU389" s="241" t="s">
        <v>85</v>
      </c>
      <c r="AV389" s="14" t="s">
        <v>85</v>
      </c>
      <c r="AW389" s="14" t="s">
        <v>37</v>
      </c>
      <c r="AX389" s="14" t="s">
        <v>75</v>
      </c>
      <c r="AY389" s="241" t="s">
        <v>125</v>
      </c>
    </row>
    <row r="390" spans="1:65" s="13" customFormat="1">
      <c r="B390" s="221"/>
      <c r="C390" s="222"/>
      <c r="D390" s="217" t="s">
        <v>175</v>
      </c>
      <c r="E390" s="223" t="s">
        <v>19</v>
      </c>
      <c r="F390" s="224" t="s">
        <v>502</v>
      </c>
      <c r="G390" s="222"/>
      <c r="H390" s="223" t="s">
        <v>19</v>
      </c>
      <c r="I390" s="225"/>
      <c r="J390" s="222"/>
      <c r="K390" s="222"/>
      <c r="L390" s="226"/>
      <c r="M390" s="227"/>
      <c r="N390" s="228"/>
      <c r="O390" s="228"/>
      <c r="P390" s="228"/>
      <c r="Q390" s="228"/>
      <c r="R390" s="228"/>
      <c r="S390" s="228"/>
      <c r="T390" s="229"/>
      <c r="AT390" s="230" t="s">
        <v>175</v>
      </c>
      <c r="AU390" s="230" t="s">
        <v>85</v>
      </c>
      <c r="AV390" s="13" t="s">
        <v>83</v>
      </c>
      <c r="AW390" s="13" t="s">
        <v>37</v>
      </c>
      <c r="AX390" s="13" t="s">
        <v>75</v>
      </c>
      <c r="AY390" s="230" t="s">
        <v>125</v>
      </c>
    </row>
    <row r="391" spans="1:65" s="15" customFormat="1">
      <c r="B391" s="242"/>
      <c r="C391" s="243"/>
      <c r="D391" s="217" t="s">
        <v>175</v>
      </c>
      <c r="E391" s="244" t="s">
        <v>19</v>
      </c>
      <c r="F391" s="245" t="s">
        <v>181</v>
      </c>
      <c r="G391" s="243"/>
      <c r="H391" s="246">
        <v>15.619</v>
      </c>
      <c r="I391" s="247"/>
      <c r="J391" s="243"/>
      <c r="K391" s="243"/>
      <c r="L391" s="248"/>
      <c r="M391" s="249"/>
      <c r="N391" s="250"/>
      <c r="O391" s="250"/>
      <c r="P391" s="250"/>
      <c r="Q391" s="250"/>
      <c r="R391" s="250"/>
      <c r="S391" s="250"/>
      <c r="T391" s="251"/>
      <c r="AT391" s="252" t="s">
        <v>175</v>
      </c>
      <c r="AU391" s="252" t="s">
        <v>85</v>
      </c>
      <c r="AV391" s="15" t="s">
        <v>133</v>
      </c>
      <c r="AW391" s="15" t="s">
        <v>37</v>
      </c>
      <c r="AX391" s="15" t="s">
        <v>83</v>
      </c>
      <c r="AY391" s="252" t="s">
        <v>125</v>
      </c>
    </row>
    <row r="392" spans="1:65" s="2" customFormat="1" ht="21.75" customHeight="1">
      <c r="A392" s="36"/>
      <c r="B392" s="37"/>
      <c r="C392" s="189" t="s">
        <v>341</v>
      </c>
      <c r="D392" s="189" t="s">
        <v>128</v>
      </c>
      <c r="E392" s="190" t="s">
        <v>503</v>
      </c>
      <c r="F392" s="191" t="s">
        <v>504</v>
      </c>
      <c r="G392" s="192" t="s">
        <v>251</v>
      </c>
      <c r="H392" s="193">
        <v>15.619</v>
      </c>
      <c r="I392" s="194"/>
      <c r="J392" s="195">
        <f>ROUND(I392*H392,2)</f>
        <v>0</v>
      </c>
      <c r="K392" s="191" t="s">
        <v>172</v>
      </c>
      <c r="L392" s="41"/>
      <c r="M392" s="196" t="s">
        <v>19</v>
      </c>
      <c r="N392" s="197" t="s">
        <v>46</v>
      </c>
      <c r="O392" s="66"/>
      <c r="P392" s="198">
        <f>O392*H392</f>
        <v>0</v>
      </c>
      <c r="Q392" s="198">
        <v>0</v>
      </c>
      <c r="R392" s="198">
        <f>Q392*H392</f>
        <v>0</v>
      </c>
      <c r="S392" s="198">
        <v>0</v>
      </c>
      <c r="T392" s="199">
        <f>S392*H392</f>
        <v>0</v>
      </c>
      <c r="U392" s="36"/>
      <c r="V392" s="36"/>
      <c r="W392" s="36"/>
      <c r="X392" s="36"/>
      <c r="Y392" s="36"/>
      <c r="Z392" s="36"/>
      <c r="AA392" s="36"/>
      <c r="AB392" s="36"/>
      <c r="AC392" s="36"/>
      <c r="AD392" s="36"/>
      <c r="AE392" s="36"/>
      <c r="AR392" s="200" t="s">
        <v>133</v>
      </c>
      <c r="AT392" s="200" t="s">
        <v>128</v>
      </c>
      <c r="AU392" s="200" t="s">
        <v>85</v>
      </c>
      <c r="AY392" s="19" t="s">
        <v>125</v>
      </c>
      <c r="BE392" s="201">
        <f>IF(N392="základní",J392,0)</f>
        <v>0</v>
      </c>
      <c r="BF392" s="201">
        <f>IF(N392="snížená",J392,0)</f>
        <v>0</v>
      </c>
      <c r="BG392" s="201">
        <f>IF(N392="zákl. přenesená",J392,0)</f>
        <v>0</v>
      </c>
      <c r="BH392" s="201">
        <f>IF(N392="sníž. přenesená",J392,0)</f>
        <v>0</v>
      </c>
      <c r="BI392" s="201">
        <f>IF(N392="nulová",J392,0)</f>
        <v>0</v>
      </c>
      <c r="BJ392" s="19" t="s">
        <v>83</v>
      </c>
      <c r="BK392" s="201">
        <f>ROUND(I392*H392,2)</f>
        <v>0</v>
      </c>
      <c r="BL392" s="19" t="s">
        <v>133</v>
      </c>
      <c r="BM392" s="200" t="s">
        <v>505</v>
      </c>
    </row>
    <row r="393" spans="1:65" s="2" customFormat="1" ht="38.4">
      <c r="A393" s="36"/>
      <c r="B393" s="37"/>
      <c r="C393" s="38"/>
      <c r="D393" s="217" t="s">
        <v>173</v>
      </c>
      <c r="E393" s="38"/>
      <c r="F393" s="218" t="s">
        <v>497</v>
      </c>
      <c r="G393" s="38"/>
      <c r="H393" s="38"/>
      <c r="I393" s="110"/>
      <c r="J393" s="38"/>
      <c r="K393" s="38"/>
      <c r="L393" s="41"/>
      <c r="M393" s="219"/>
      <c r="N393" s="220"/>
      <c r="O393" s="66"/>
      <c r="P393" s="66"/>
      <c r="Q393" s="66"/>
      <c r="R393" s="66"/>
      <c r="S393" s="66"/>
      <c r="T393" s="67"/>
      <c r="U393" s="36"/>
      <c r="V393" s="36"/>
      <c r="W393" s="36"/>
      <c r="X393" s="36"/>
      <c r="Y393" s="36"/>
      <c r="Z393" s="36"/>
      <c r="AA393" s="36"/>
      <c r="AB393" s="36"/>
      <c r="AC393" s="36"/>
      <c r="AD393" s="36"/>
      <c r="AE393" s="36"/>
      <c r="AT393" s="19" t="s">
        <v>173</v>
      </c>
      <c r="AU393" s="19" t="s">
        <v>85</v>
      </c>
    </row>
    <row r="394" spans="1:65" s="2" customFormat="1" ht="21.75" customHeight="1">
      <c r="A394" s="36"/>
      <c r="B394" s="37"/>
      <c r="C394" s="189" t="s">
        <v>506</v>
      </c>
      <c r="D394" s="189" t="s">
        <v>128</v>
      </c>
      <c r="E394" s="190" t="s">
        <v>507</v>
      </c>
      <c r="F394" s="191" t="s">
        <v>508</v>
      </c>
      <c r="G394" s="192" t="s">
        <v>251</v>
      </c>
      <c r="H394" s="193">
        <v>65.826999999999998</v>
      </c>
      <c r="I394" s="194"/>
      <c r="J394" s="195">
        <f>ROUND(I394*H394,2)</f>
        <v>0</v>
      </c>
      <c r="K394" s="191" t="s">
        <v>172</v>
      </c>
      <c r="L394" s="41"/>
      <c r="M394" s="196" t="s">
        <v>19</v>
      </c>
      <c r="N394" s="197" t="s">
        <v>46</v>
      </c>
      <c r="O394" s="66"/>
      <c r="P394" s="198">
        <f>O394*H394</f>
        <v>0</v>
      </c>
      <c r="Q394" s="198">
        <v>0</v>
      </c>
      <c r="R394" s="198">
        <f>Q394*H394</f>
        <v>0</v>
      </c>
      <c r="S394" s="198">
        <v>0</v>
      </c>
      <c r="T394" s="199">
        <f>S394*H394</f>
        <v>0</v>
      </c>
      <c r="U394" s="36"/>
      <c r="V394" s="36"/>
      <c r="W394" s="36"/>
      <c r="X394" s="36"/>
      <c r="Y394" s="36"/>
      <c r="Z394" s="36"/>
      <c r="AA394" s="36"/>
      <c r="AB394" s="36"/>
      <c r="AC394" s="36"/>
      <c r="AD394" s="36"/>
      <c r="AE394" s="36"/>
      <c r="AR394" s="200" t="s">
        <v>133</v>
      </c>
      <c r="AT394" s="200" t="s">
        <v>128</v>
      </c>
      <c r="AU394" s="200" t="s">
        <v>85</v>
      </c>
      <c r="AY394" s="19" t="s">
        <v>125</v>
      </c>
      <c r="BE394" s="201">
        <f>IF(N394="základní",J394,0)</f>
        <v>0</v>
      </c>
      <c r="BF394" s="201">
        <f>IF(N394="snížená",J394,0)</f>
        <v>0</v>
      </c>
      <c r="BG394" s="201">
        <f>IF(N394="zákl. přenesená",J394,0)</f>
        <v>0</v>
      </c>
      <c r="BH394" s="201">
        <f>IF(N394="sníž. přenesená",J394,0)</f>
        <v>0</v>
      </c>
      <c r="BI394" s="201">
        <f>IF(N394="nulová",J394,0)</f>
        <v>0</v>
      </c>
      <c r="BJ394" s="19" t="s">
        <v>83</v>
      </c>
      <c r="BK394" s="201">
        <f>ROUND(I394*H394,2)</f>
        <v>0</v>
      </c>
      <c r="BL394" s="19" t="s">
        <v>133</v>
      </c>
      <c r="BM394" s="200" t="s">
        <v>509</v>
      </c>
    </row>
    <row r="395" spans="1:65" s="2" customFormat="1" ht="38.4">
      <c r="A395" s="36"/>
      <c r="B395" s="37"/>
      <c r="C395" s="38"/>
      <c r="D395" s="217" t="s">
        <v>173</v>
      </c>
      <c r="E395" s="38"/>
      <c r="F395" s="218" t="s">
        <v>497</v>
      </c>
      <c r="G395" s="38"/>
      <c r="H395" s="38"/>
      <c r="I395" s="110"/>
      <c r="J395" s="38"/>
      <c r="K395" s="38"/>
      <c r="L395" s="41"/>
      <c r="M395" s="219"/>
      <c r="N395" s="220"/>
      <c r="O395" s="66"/>
      <c r="P395" s="66"/>
      <c r="Q395" s="66"/>
      <c r="R395" s="66"/>
      <c r="S395" s="66"/>
      <c r="T395" s="67"/>
      <c r="U395" s="36"/>
      <c r="V395" s="36"/>
      <c r="W395" s="36"/>
      <c r="X395" s="36"/>
      <c r="Y395" s="36"/>
      <c r="Z395" s="36"/>
      <c r="AA395" s="36"/>
      <c r="AB395" s="36"/>
      <c r="AC395" s="36"/>
      <c r="AD395" s="36"/>
      <c r="AE395" s="36"/>
      <c r="AT395" s="19" t="s">
        <v>173</v>
      </c>
      <c r="AU395" s="19" t="s">
        <v>85</v>
      </c>
    </row>
    <row r="396" spans="1:65" s="13" customFormat="1">
      <c r="B396" s="221"/>
      <c r="C396" s="222"/>
      <c r="D396" s="217" t="s">
        <v>175</v>
      </c>
      <c r="E396" s="223" t="s">
        <v>19</v>
      </c>
      <c r="F396" s="224" t="s">
        <v>510</v>
      </c>
      <c r="G396" s="222"/>
      <c r="H396" s="223" t="s">
        <v>19</v>
      </c>
      <c r="I396" s="225"/>
      <c r="J396" s="222"/>
      <c r="K396" s="222"/>
      <c r="L396" s="226"/>
      <c r="M396" s="227"/>
      <c r="N396" s="228"/>
      <c r="O396" s="228"/>
      <c r="P396" s="228"/>
      <c r="Q396" s="228"/>
      <c r="R396" s="228"/>
      <c r="S396" s="228"/>
      <c r="T396" s="229"/>
      <c r="AT396" s="230" t="s">
        <v>175</v>
      </c>
      <c r="AU396" s="230" t="s">
        <v>85</v>
      </c>
      <c r="AV396" s="13" t="s">
        <v>83</v>
      </c>
      <c r="AW396" s="13" t="s">
        <v>37</v>
      </c>
      <c r="AX396" s="13" t="s">
        <v>75</v>
      </c>
      <c r="AY396" s="230" t="s">
        <v>125</v>
      </c>
    </row>
    <row r="397" spans="1:65" s="14" customFormat="1">
      <c r="B397" s="231"/>
      <c r="C397" s="232"/>
      <c r="D397" s="217" t="s">
        <v>175</v>
      </c>
      <c r="E397" s="233" t="s">
        <v>19</v>
      </c>
      <c r="F397" s="234" t="s">
        <v>511</v>
      </c>
      <c r="G397" s="232"/>
      <c r="H397" s="235">
        <v>61.003999999999998</v>
      </c>
      <c r="I397" s="236"/>
      <c r="J397" s="232"/>
      <c r="K397" s="232"/>
      <c r="L397" s="237"/>
      <c r="M397" s="238"/>
      <c r="N397" s="239"/>
      <c r="O397" s="239"/>
      <c r="P397" s="239"/>
      <c r="Q397" s="239"/>
      <c r="R397" s="239"/>
      <c r="S397" s="239"/>
      <c r="T397" s="240"/>
      <c r="AT397" s="241" t="s">
        <v>175</v>
      </c>
      <c r="AU397" s="241" t="s">
        <v>85</v>
      </c>
      <c r="AV397" s="14" t="s">
        <v>85</v>
      </c>
      <c r="AW397" s="14" t="s">
        <v>37</v>
      </c>
      <c r="AX397" s="14" t="s">
        <v>75</v>
      </c>
      <c r="AY397" s="241" t="s">
        <v>125</v>
      </c>
    </row>
    <row r="398" spans="1:65" s="13" customFormat="1">
      <c r="B398" s="221"/>
      <c r="C398" s="222"/>
      <c r="D398" s="217" t="s">
        <v>175</v>
      </c>
      <c r="E398" s="223" t="s">
        <v>19</v>
      </c>
      <c r="F398" s="224" t="s">
        <v>485</v>
      </c>
      <c r="G398" s="222"/>
      <c r="H398" s="223" t="s">
        <v>19</v>
      </c>
      <c r="I398" s="225"/>
      <c r="J398" s="222"/>
      <c r="K398" s="222"/>
      <c r="L398" s="226"/>
      <c r="M398" s="227"/>
      <c r="N398" s="228"/>
      <c r="O398" s="228"/>
      <c r="P398" s="228"/>
      <c r="Q398" s="228"/>
      <c r="R398" s="228"/>
      <c r="S398" s="228"/>
      <c r="T398" s="229"/>
      <c r="AT398" s="230" t="s">
        <v>175</v>
      </c>
      <c r="AU398" s="230" t="s">
        <v>85</v>
      </c>
      <c r="AV398" s="13" t="s">
        <v>83</v>
      </c>
      <c r="AW398" s="13" t="s">
        <v>37</v>
      </c>
      <c r="AX398" s="13" t="s">
        <v>75</v>
      </c>
      <c r="AY398" s="230" t="s">
        <v>125</v>
      </c>
    </row>
    <row r="399" spans="1:65" s="14" customFormat="1">
      <c r="B399" s="231"/>
      <c r="C399" s="232"/>
      <c r="D399" s="217" t="s">
        <v>175</v>
      </c>
      <c r="E399" s="233" t="s">
        <v>19</v>
      </c>
      <c r="F399" s="234" t="s">
        <v>512</v>
      </c>
      <c r="G399" s="232"/>
      <c r="H399" s="235">
        <v>4.8230000000000004</v>
      </c>
      <c r="I399" s="236"/>
      <c r="J399" s="232"/>
      <c r="K399" s="232"/>
      <c r="L399" s="237"/>
      <c r="M399" s="238"/>
      <c r="N399" s="239"/>
      <c r="O399" s="239"/>
      <c r="P399" s="239"/>
      <c r="Q399" s="239"/>
      <c r="R399" s="239"/>
      <c r="S399" s="239"/>
      <c r="T399" s="240"/>
      <c r="AT399" s="241" t="s">
        <v>175</v>
      </c>
      <c r="AU399" s="241" t="s">
        <v>85</v>
      </c>
      <c r="AV399" s="14" t="s">
        <v>85</v>
      </c>
      <c r="AW399" s="14" t="s">
        <v>37</v>
      </c>
      <c r="AX399" s="14" t="s">
        <v>75</v>
      </c>
      <c r="AY399" s="241" t="s">
        <v>125</v>
      </c>
    </row>
    <row r="400" spans="1:65" s="13" customFormat="1">
      <c r="B400" s="221"/>
      <c r="C400" s="222"/>
      <c r="D400" s="217" t="s">
        <v>175</v>
      </c>
      <c r="E400" s="223" t="s">
        <v>19</v>
      </c>
      <c r="F400" s="224" t="s">
        <v>487</v>
      </c>
      <c r="G400" s="222"/>
      <c r="H400" s="223" t="s">
        <v>19</v>
      </c>
      <c r="I400" s="225"/>
      <c r="J400" s="222"/>
      <c r="K400" s="222"/>
      <c r="L400" s="226"/>
      <c r="M400" s="227"/>
      <c r="N400" s="228"/>
      <c r="O400" s="228"/>
      <c r="P400" s="228"/>
      <c r="Q400" s="228"/>
      <c r="R400" s="228"/>
      <c r="S400" s="228"/>
      <c r="T400" s="229"/>
      <c r="AT400" s="230" t="s">
        <v>175</v>
      </c>
      <c r="AU400" s="230" t="s">
        <v>85</v>
      </c>
      <c r="AV400" s="13" t="s">
        <v>83</v>
      </c>
      <c r="AW400" s="13" t="s">
        <v>37</v>
      </c>
      <c r="AX400" s="13" t="s">
        <v>75</v>
      </c>
      <c r="AY400" s="230" t="s">
        <v>125</v>
      </c>
    </row>
    <row r="401" spans="1:65" s="15" customFormat="1">
      <c r="B401" s="242"/>
      <c r="C401" s="243"/>
      <c r="D401" s="217" t="s">
        <v>175</v>
      </c>
      <c r="E401" s="244" t="s">
        <v>19</v>
      </c>
      <c r="F401" s="245" t="s">
        <v>181</v>
      </c>
      <c r="G401" s="243"/>
      <c r="H401" s="246">
        <v>65.826999999999998</v>
      </c>
      <c r="I401" s="247"/>
      <c r="J401" s="243"/>
      <c r="K401" s="243"/>
      <c r="L401" s="248"/>
      <c r="M401" s="249"/>
      <c r="N401" s="250"/>
      <c r="O401" s="250"/>
      <c r="P401" s="250"/>
      <c r="Q401" s="250"/>
      <c r="R401" s="250"/>
      <c r="S401" s="250"/>
      <c r="T401" s="251"/>
      <c r="AT401" s="252" t="s">
        <v>175</v>
      </c>
      <c r="AU401" s="252" t="s">
        <v>85</v>
      </c>
      <c r="AV401" s="15" t="s">
        <v>133</v>
      </c>
      <c r="AW401" s="15" t="s">
        <v>37</v>
      </c>
      <c r="AX401" s="15" t="s">
        <v>83</v>
      </c>
      <c r="AY401" s="252" t="s">
        <v>125</v>
      </c>
    </row>
    <row r="402" spans="1:65" s="2" customFormat="1" ht="21.75" customHeight="1">
      <c r="A402" s="36"/>
      <c r="B402" s="37"/>
      <c r="C402" s="189" t="s">
        <v>345</v>
      </c>
      <c r="D402" s="189" t="s">
        <v>128</v>
      </c>
      <c r="E402" s="190" t="s">
        <v>513</v>
      </c>
      <c r="F402" s="191" t="s">
        <v>514</v>
      </c>
      <c r="G402" s="192" t="s">
        <v>251</v>
      </c>
      <c r="H402" s="193">
        <v>65.826999999999998</v>
      </c>
      <c r="I402" s="194"/>
      <c r="J402" s="195">
        <f>ROUND(I402*H402,2)</f>
        <v>0</v>
      </c>
      <c r="K402" s="191" t="s">
        <v>172</v>
      </c>
      <c r="L402" s="41"/>
      <c r="M402" s="196" t="s">
        <v>19</v>
      </c>
      <c r="N402" s="197" t="s">
        <v>46</v>
      </c>
      <c r="O402" s="66"/>
      <c r="P402" s="198">
        <f>O402*H402</f>
        <v>0</v>
      </c>
      <c r="Q402" s="198">
        <v>0</v>
      </c>
      <c r="R402" s="198">
        <f>Q402*H402</f>
        <v>0</v>
      </c>
      <c r="S402" s="198">
        <v>0</v>
      </c>
      <c r="T402" s="199">
        <f>S402*H402</f>
        <v>0</v>
      </c>
      <c r="U402" s="36"/>
      <c r="V402" s="36"/>
      <c r="W402" s="36"/>
      <c r="X402" s="36"/>
      <c r="Y402" s="36"/>
      <c r="Z402" s="36"/>
      <c r="AA402" s="36"/>
      <c r="AB402" s="36"/>
      <c r="AC402" s="36"/>
      <c r="AD402" s="36"/>
      <c r="AE402" s="36"/>
      <c r="AR402" s="200" t="s">
        <v>133</v>
      </c>
      <c r="AT402" s="200" t="s">
        <v>128</v>
      </c>
      <c r="AU402" s="200" t="s">
        <v>85</v>
      </c>
      <c r="AY402" s="19" t="s">
        <v>125</v>
      </c>
      <c r="BE402" s="201">
        <f>IF(N402="základní",J402,0)</f>
        <v>0</v>
      </c>
      <c r="BF402" s="201">
        <f>IF(N402="snížená",J402,0)</f>
        <v>0</v>
      </c>
      <c r="BG402" s="201">
        <f>IF(N402="zákl. přenesená",J402,0)</f>
        <v>0</v>
      </c>
      <c r="BH402" s="201">
        <f>IF(N402="sníž. přenesená",J402,0)</f>
        <v>0</v>
      </c>
      <c r="BI402" s="201">
        <f>IF(N402="nulová",J402,0)</f>
        <v>0</v>
      </c>
      <c r="BJ402" s="19" t="s">
        <v>83</v>
      </c>
      <c r="BK402" s="201">
        <f>ROUND(I402*H402,2)</f>
        <v>0</v>
      </c>
      <c r="BL402" s="19" t="s">
        <v>133</v>
      </c>
      <c r="BM402" s="200" t="s">
        <v>515</v>
      </c>
    </row>
    <row r="403" spans="1:65" s="2" customFormat="1" ht="38.4">
      <c r="A403" s="36"/>
      <c r="B403" s="37"/>
      <c r="C403" s="38"/>
      <c r="D403" s="217" t="s">
        <v>173</v>
      </c>
      <c r="E403" s="38"/>
      <c r="F403" s="218" t="s">
        <v>497</v>
      </c>
      <c r="G403" s="38"/>
      <c r="H403" s="38"/>
      <c r="I403" s="110"/>
      <c r="J403" s="38"/>
      <c r="K403" s="38"/>
      <c r="L403" s="41"/>
      <c r="M403" s="219"/>
      <c r="N403" s="220"/>
      <c r="O403" s="66"/>
      <c r="P403" s="66"/>
      <c r="Q403" s="66"/>
      <c r="R403" s="66"/>
      <c r="S403" s="66"/>
      <c r="T403" s="67"/>
      <c r="U403" s="36"/>
      <c r="V403" s="36"/>
      <c r="W403" s="36"/>
      <c r="X403" s="36"/>
      <c r="Y403" s="36"/>
      <c r="Z403" s="36"/>
      <c r="AA403" s="36"/>
      <c r="AB403" s="36"/>
      <c r="AC403" s="36"/>
      <c r="AD403" s="36"/>
      <c r="AE403" s="36"/>
      <c r="AT403" s="19" t="s">
        <v>173</v>
      </c>
      <c r="AU403" s="19" t="s">
        <v>85</v>
      </c>
    </row>
    <row r="404" spans="1:65" s="2" customFormat="1" ht="21.75" customHeight="1">
      <c r="A404" s="36"/>
      <c r="B404" s="37"/>
      <c r="C404" s="189" t="s">
        <v>516</v>
      </c>
      <c r="D404" s="189" t="s">
        <v>128</v>
      </c>
      <c r="E404" s="190" t="s">
        <v>517</v>
      </c>
      <c r="F404" s="191" t="s">
        <v>518</v>
      </c>
      <c r="G404" s="192" t="s">
        <v>221</v>
      </c>
      <c r="H404" s="193">
        <v>2.1379999999999999</v>
      </c>
      <c r="I404" s="194"/>
      <c r="J404" s="195">
        <f>ROUND(I404*H404,2)</f>
        <v>0</v>
      </c>
      <c r="K404" s="191" t="s">
        <v>172</v>
      </c>
      <c r="L404" s="41"/>
      <c r="M404" s="196" t="s">
        <v>19</v>
      </c>
      <c r="N404" s="197" t="s">
        <v>46</v>
      </c>
      <c r="O404" s="66"/>
      <c r="P404" s="198">
        <f>O404*H404</f>
        <v>0</v>
      </c>
      <c r="Q404" s="198">
        <v>0</v>
      </c>
      <c r="R404" s="198">
        <f>Q404*H404</f>
        <v>0</v>
      </c>
      <c r="S404" s="198">
        <v>0</v>
      </c>
      <c r="T404" s="199">
        <f>S404*H404</f>
        <v>0</v>
      </c>
      <c r="U404" s="36"/>
      <c r="V404" s="36"/>
      <c r="W404" s="36"/>
      <c r="X404" s="36"/>
      <c r="Y404" s="36"/>
      <c r="Z404" s="36"/>
      <c r="AA404" s="36"/>
      <c r="AB404" s="36"/>
      <c r="AC404" s="36"/>
      <c r="AD404" s="36"/>
      <c r="AE404" s="36"/>
      <c r="AR404" s="200" t="s">
        <v>133</v>
      </c>
      <c r="AT404" s="200" t="s">
        <v>128</v>
      </c>
      <c r="AU404" s="200" t="s">
        <v>85</v>
      </c>
      <c r="AY404" s="19" t="s">
        <v>125</v>
      </c>
      <c r="BE404" s="201">
        <f>IF(N404="základní",J404,0)</f>
        <v>0</v>
      </c>
      <c r="BF404" s="201">
        <f>IF(N404="snížená",J404,0)</f>
        <v>0</v>
      </c>
      <c r="BG404" s="201">
        <f>IF(N404="zákl. přenesená",J404,0)</f>
        <v>0</v>
      </c>
      <c r="BH404" s="201">
        <f>IF(N404="sníž. přenesená",J404,0)</f>
        <v>0</v>
      </c>
      <c r="BI404" s="201">
        <f>IF(N404="nulová",J404,0)</f>
        <v>0</v>
      </c>
      <c r="BJ404" s="19" t="s">
        <v>83</v>
      </c>
      <c r="BK404" s="201">
        <f>ROUND(I404*H404,2)</f>
        <v>0</v>
      </c>
      <c r="BL404" s="19" t="s">
        <v>133</v>
      </c>
      <c r="BM404" s="200" t="s">
        <v>519</v>
      </c>
    </row>
    <row r="405" spans="1:65" s="13" customFormat="1">
      <c r="B405" s="221"/>
      <c r="C405" s="222"/>
      <c r="D405" s="217" t="s">
        <v>175</v>
      </c>
      <c r="E405" s="223" t="s">
        <v>19</v>
      </c>
      <c r="F405" s="224" t="s">
        <v>520</v>
      </c>
      <c r="G405" s="222"/>
      <c r="H405" s="223" t="s">
        <v>19</v>
      </c>
      <c r="I405" s="225"/>
      <c r="J405" s="222"/>
      <c r="K405" s="222"/>
      <c r="L405" s="226"/>
      <c r="M405" s="227"/>
      <c r="N405" s="228"/>
      <c r="O405" s="228"/>
      <c r="P405" s="228"/>
      <c r="Q405" s="228"/>
      <c r="R405" s="228"/>
      <c r="S405" s="228"/>
      <c r="T405" s="229"/>
      <c r="AT405" s="230" t="s">
        <v>175</v>
      </c>
      <c r="AU405" s="230" t="s">
        <v>85</v>
      </c>
      <c r="AV405" s="13" t="s">
        <v>83</v>
      </c>
      <c r="AW405" s="13" t="s">
        <v>37</v>
      </c>
      <c r="AX405" s="13" t="s">
        <v>75</v>
      </c>
      <c r="AY405" s="230" t="s">
        <v>125</v>
      </c>
    </row>
    <row r="406" spans="1:65" s="14" customFormat="1">
      <c r="B406" s="231"/>
      <c r="C406" s="232"/>
      <c r="D406" s="217" t="s">
        <v>175</v>
      </c>
      <c r="E406" s="233" t="s">
        <v>19</v>
      </c>
      <c r="F406" s="234" t="s">
        <v>521</v>
      </c>
      <c r="G406" s="232"/>
      <c r="H406" s="235">
        <v>1.393</v>
      </c>
      <c r="I406" s="236"/>
      <c r="J406" s="232"/>
      <c r="K406" s="232"/>
      <c r="L406" s="237"/>
      <c r="M406" s="238"/>
      <c r="N406" s="239"/>
      <c r="O406" s="239"/>
      <c r="P406" s="239"/>
      <c r="Q406" s="239"/>
      <c r="R406" s="239"/>
      <c r="S406" s="239"/>
      <c r="T406" s="240"/>
      <c r="AT406" s="241" t="s">
        <v>175</v>
      </c>
      <c r="AU406" s="241" t="s">
        <v>85</v>
      </c>
      <c r="AV406" s="14" t="s">
        <v>85</v>
      </c>
      <c r="AW406" s="14" t="s">
        <v>37</v>
      </c>
      <c r="AX406" s="14" t="s">
        <v>75</v>
      </c>
      <c r="AY406" s="241" t="s">
        <v>125</v>
      </c>
    </row>
    <row r="407" spans="1:65" s="14" customFormat="1">
      <c r="B407" s="231"/>
      <c r="C407" s="232"/>
      <c r="D407" s="217" t="s">
        <v>175</v>
      </c>
      <c r="E407" s="233" t="s">
        <v>19</v>
      </c>
      <c r="F407" s="234" t="s">
        <v>522</v>
      </c>
      <c r="G407" s="232"/>
      <c r="H407" s="235">
        <v>0.64300000000000002</v>
      </c>
      <c r="I407" s="236"/>
      <c r="J407" s="232"/>
      <c r="K407" s="232"/>
      <c r="L407" s="237"/>
      <c r="M407" s="238"/>
      <c r="N407" s="239"/>
      <c r="O407" s="239"/>
      <c r="P407" s="239"/>
      <c r="Q407" s="239"/>
      <c r="R407" s="239"/>
      <c r="S407" s="239"/>
      <c r="T407" s="240"/>
      <c r="AT407" s="241" t="s">
        <v>175</v>
      </c>
      <c r="AU407" s="241" t="s">
        <v>85</v>
      </c>
      <c r="AV407" s="14" t="s">
        <v>85</v>
      </c>
      <c r="AW407" s="14" t="s">
        <v>37</v>
      </c>
      <c r="AX407" s="14" t="s">
        <v>75</v>
      </c>
      <c r="AY407" s="241" t="s">
        <v>125</v>
      </c>
    </row>
    <row r="408" spans="1:65" s="16" customFormat="1">
      <c r="B408" s="253"/>
      <c r="C408" s="254"/>
      <c r="D408" s="217" t="s">
        <v>175</v>
      </c>
      <c r="E408" s="255" t="s">
        <v>19</v>
      </c>
      <c r="F408" s="256" t="s">
        <v>523</v>
      </c>
      <c r="G408" s="254"/>
      <c r="H408" s="257">
        <v>2.036</v>
      </c>
      <c r="I408" s="258"/>
      <c r="J408" s="254"/>
      <c r="K408" s="254"/>
      <c r="L408" s="259"/>
      <c r="M408" s="260"/>
      <c r="N408" s="261"/>
      <c r="O408" s="261"/>
      <c r="P408" s="261"/>
      <c r="Q408" s="261"/>
      <c r="R408" s="261"/>
      <c r="S408" s="261"/>
      <c r="T408" s="262"/>
      <c r="AT408" s="263" t="s">
        <v>175</v>
      </c>
      <c r="AU408" s="263" t="s">
        <v>85</v>
      </c>
      <c r="AV408" s="16" t="s">
        <v>138</v>
      </c>
      <c r="AW408" s="16" t="s">
        <v>37</v>
      </c>
      <c r="AX408" s="16" t="s">
        <v>75</v>
      </c>
      <c r="AY408" s="263" t="s">
        <v>125</v>
      </c>
    </row>
    <row r="409" spans="1:65" s="14" customFormat="1">
      <c r="B409" s="231"/>
      <c r="C409" s="232"/>
      <c r="D409" s="217" t="s">
        <v>175</v>
      </c>
      <c r="E409" s="233" t="s">
        <v>19</v>
      </c>
      <c r="F409" s="234" t="s">
        <v>524</v>
      </c>
      <c r="G409" s="232"/>
      <c r="H409" s="235">
        <v>0.10199999999999999</v>
      </c>
      <c r="I409" s="236"/>
      <c r="J409" s="232"/>
      <c r="K409" s="232"/>
      <c r="L409" s="237"/>
      <c r="M409" s="238"/>
      <c r="N409" s="239"/>
      <c r="O409" s="239"/>
      <c r="P409" s="239"/>
      <c r="Q409" s="239"/>
      <c r="R409" s="239"/>
      <c r="S409" s="239"/>
      <c r="T409" s="240"/>
      <c r="AT409" s="241" t="s">
        <v>175</v>
      </c>
      <c r="AU409" s="241" t="s">
        <v>85</v>
      </c>
      <c r="AV409" s="14" t="s">
        <v>85</v>
      </c>
      <c r="AW409" s="14" t="s">
        <v>37</v>
      </c>
      <c r="AX409" s="14" t="s">
        <v>75</v>
      </c>
      <c r="AY409" s="241" t="s">
        <v>125</v>
      </c>
    </row>
    <row r="410" spans="1:65" s="13" customFormat="1">
      <c r="B410" s="221"/>
      <c r="C410" s="222"/>
      <c r="D410" s="217" t="s">
        <v>175</v>
      </c>
      <c r="E410" s="223" t="s">
        <v>19</v>
      </c>
      <c r="F410" s="224" t="s">
        <v>263</v>
      </c>
      <c r="G410" s="222"/>
      <c r="H410" s="223" t="s">
        <v>19</v>
      </c>
      <c r="I410" s="225"/>
      <c r="J410" s="222"/>
      <c r="K410" s="222"/>
      <c r="L410" s="226"/>
      <c r="M410" s="227"/>
      <c r="N410" s="228"/>
      <c r="O410" s="228"/>
      <c r="P410" s="228"/>
      <c r="Q410" s="228"/>
      <c r="R410" s="228"/>
      <c r="S410" s="228"/>
      <c r="T410" s="229"/>
      <c r="AT410" s="230" t="s">
        <v>175</v>
      </c>
      <c r="AU410" s="230" t="s">
        <v>85</v>
      </c>
      <c r="AV410" s="13" t="s">
        <v>83</v>
      </c>
      <c r="AW410" s="13" t="s">
        <v>37</v>
      </c>
      <c r="AX410" s="13" t="s">
        <v>75</v>
      </c>
      <c r="AY410" s="230" t="s">
        <v>125</v>
      </c>
    </row>
    <row r="411" spans="1:65" s="15" customFormat="1">
      <c r="B411" s="242"/>
      <c r="C411" s="243"/>
      <c r="D411" s="217" t="s">
        <v>175</v>
      </c>
      <c r="E411" s="244" t="s">
        <v>19</v>
      </c>
      <c r="F411" s="245" t="s">
        <v>181</v>
      </c>
      <c r="G411" s="243"/>
      <c r="H411" s="246">
        <v>2.1379999999999999</v>
      </c>
      <c r="I411" s="247"/>
      <c r="J411" s="243"/>
      <c r="K411" s="243"/>
      <c r="L411" s="248"/>
      <c r="M411" s="249"/>
      <c r="N411" s="250"/>
      <c r="O411" s="250"/>
      <c r="P411" s="250"/>
      <c r="Q411" s="250"/>
      <c r="R411" s="250"/>
      <c r="S411" s="250"/>
      <c r="T411" s="251"/>
      <c r="AT411" s="252" t="s">
        <v>175</v>
      </c>
      <c r="AU411" s="252" t="s">
        <v>85</v>
      </c>
      <c r="AV411" s="15" t="s">
        <v>133</v>
      </c>
      <c r="AW411" s="15" t="s">
        <v>37</v>
      </c>
      <c r="AX411" s="15" t="s">
        <v>83</v>
      </c>
      <c r="AY411" s="252" t="s">
        <v>125</v>
      </c>
    </row>
    <row r="412" spans="1:65" s="2" customFormat="1" ht="16.5" customHeight="1">
      <c r="A412" s="36"/>
      <c r="B412" s="37"/>
      <c r="C412" s="189" t="s">
        <v>351</v>
      </c>
      <c r="D412" s="189" t="s">
        <v>128</v>
      </c>
      <c r="E412" s="190" t="s">
        <v>525</v>
      </c>
      <c r="F412" s="191" t="s">
        <v>473</v>
      </c>
      <c r="G412" s="192" t="s">
        <v>289</v>
      </c>
      <c r="H412" s="193">
        <v>6</v>
      </c>
      <c r="I412" s="194"/>
      <c r="J412" s="195">
        <f>ROUND(I412*H412,2)</f>
        <v>0</v>
      </c>
      <c r="K412" s="191" t="s">
        <v>132</v>
      </c>
      <c r="L412" s="41"/>
      <c r="M412" s="196" t="s">
        <v>19</v>
      </c>
      <c r="N412" s="197" t="s">
        <v>46</v>
      </c>
      <c r="O412" s="66"/>
      <c r="P412" s="198">
        <f>O412*H412</f>
        <v>0</v>
      </c>
      <c r="Q412" s="198">
        <v>0</v>
      </c>
      <c r="R412" s="198">
        <f>Q412*H412</f>
        <v>0</v>
      </c>
      <c r="S412" s="198">
        <v>0</v>
      </c>
      <c r="T412" s="199">
        <f>S412*H412</f>
        <v>0</v>
      </c>
      <c r="U412" s="36"/>
      <c r="V412" s="36"/>
      <c r="W412" s="36"/>
      <c r="X412" s="36"/>
      <c r="Y412" s="36"/>
      <c r="Z412" s="36"/>
      <c r="AA412" s="36"/>
      <c r="AB412" s="36"/>
      <c r="AC412" s="36"/>
      <c r="AD412" s="36"/>
      <c r="AE412" s="36"/>
      <c r="AR412" s="200" t="s">
        <v>133</v>
      </c>
      <c r="AT412" s="200" t="s">
        <v>128</v>
      </c>
      <c r="AU412" s="200" t="s">
        <v>85</v>
      </c>
      <c r="AY412" s="19" t="s">
        <v>125</v>
      </c>
      <c r="BE412" s="201">
        <f>IF(N412="základní",J412,0)</f>
        <v>0</v>
      </c>
      <c r="BF412" s="201">
        <f>IF(N412="snížená",J412,0)</f>
        <v>0</v>
      </c>
      <c r="BG412" s="201">
        <f>IF(N412="zákl. přenesená",J412,0)</f>
        <v>0</v>
      </c>
      <c r="BH412" s="201">
        <f>IF(N412="sníž. přenesená",J412,0)</f>
        <v>0</v>
      </c>
      <c r="BI412" s="201">
        <f>IF(N412="nulová",J412,0)</f>
        <v>0</v>
      </c>
      <c r="BJ412" s="19" t="s">
        <v>83</v>
      </c>
      <c r="BK412" s="201">
        <f>ROUND(I412*H412,2)</f>
        <v>0</v>
      </c>
      <c r="BL412" s="19" t="s">
        <v>133</v>
      </c>
      <c r="BM412" s="200" t="s">
        <v>526</v>
      </c>
    </row>
    <row r="413" spans="1:65" s="14" customFormat="1">
      <c r="B413" s="231"/>
      <c r="C413" s="232"/>
      <c r="D413" s="217" t="s">
        <v>175</v>
      </c>
      <c r="E413" s="233" t="s">
        <v>19</v>
      </c>
      <c r="F413" s="234" t="s">
        <v>527</v>
      </c>
      <c r="G413" s="232"/>
      <c r="H413" s="235">
        <v>6</v>
      </c>
      <c r="I413" s="236"/>
      <c r="J413" s="232"/>
      <c r="K413" s="232"/>
      <c r="L413" s="237"/>
      <c r="M413" s="238"/>
      <c r="N413" s="239"/>
      <c r="O413" s="239"/>
      <c r="P413" s="239"/>
      <c r="Q413" s="239"/>
      <c r="R413" s="239"/>
      <c r="S413" s="239"/>
      <c r="T413" s="240"/>
      <c r="AT413" s="241" t="s">
        <v>175</v>
      </c>
      <c r="AU413" s="241" t="s">
        <v>85</v>
      </c>
      <c r="AV413" s="14" t="s">
        <v>85</v>
      </c>
      <c r="AW413" s="14" t="s">
        <v>37</v>
      </c>
      <c r="AX413" s="14" t="s">
        <v>75</v>
      </c>
      <c r="AY413" s="241" t="s">
        <v>125</v>
      </c>
    </row>
    <row r="414" spans="1:65" s="15" customFormat="1">
      <c r="B414" s="242"/>
      <c r="C414" s="243"/>
      <c r="D414" s="217" t="s">
        <v>175</v>
      </c>
      <c r="E414" s="244" t="s">
        <v>19</v>
      </c>
      <c r="F414" s="245" t="s">
        <v>181</v>
      </c>
      <c r="G414" s="243"/>
      <c r="H414" s="246">
        <v>6</v>
      </c>
      <c r="I414" s="247"/>
      <c r="J414" s="243"/>
      <c r="K414" s="243"/>
      <c r="L414" s="248"/>
      <c r="M414" s="249"/>
      <c r="N414" s="250"/>
      <c r="O414" s="250"/>
      <c r="P414" s="250"/>
      <c r="Q414" s="250"/>
      <c r="R414" s="250"/>
      <c r="S414" s="250"/>
      <c r="T414" s="251"/>
      <c r="AT414" s="252" t="s">
        <v>175</v>
      </c>
      <c r="AU414" s="252" t="s">
        <v>85</v>
      </c>
      <c r="AV414" s="15" t="s">
        <v>133</v>
      </c>
      <c r="AW414" s="15" t="s">
        <v>37</v>
      </c>
      <c r="AX414" s="15" t="s">
        <v>83</v>
      </c>
      <c r="AY414" s="252" t="s">
        <v>125</v>
      </c>
    </row>
    <row r="415" spans="1:65" s="12" customFormat="1" ht="22.8" customHeight="1">
      <c r="B415" s="173"/>
      <c r="C415" s="174"/>
      <c r="D415" s="175" t="s">
        <v>74</v>
      </c>
      <c r="E415" s="187" t="s">
        <v>144</v>
      </c>
      <c r="F415" s="187" t="s">
        <v>528</v>
      </c>
      <c r="G415" s="174"/>
      <c r="H415" s="174"/>
      <c r="I415" s="177"/>
      <c r="J415" s="188">
        <f>BK415</f>
        <v>0</v>
      </c>
      <c r="K415" s="174"/>
      <c r="L415" s="179"/>
      <c r="M415" s="180"/>
      <c r="N415" s="181"/>
      <c r="O415" s="181"/>
      <c r="P415" s="182">
        <f>SUM(P416:P438)</f>
        <v>0</v>
      </c>
      <c r="Q415" s="181"/>
      <c r="R415" s="182">
        <f>SUM(R416:R438)</f>
        <v>0</v>
      </c>
      <c r="S415" s="181"/>
      <c r="T415" s="183">
        <f>SUM(T416:T438)</f>
        <v>0</v>
      </c>
      <c r="AR415" s="184" t="s">
        <v>83</v>
      </c>
      <c r="AT415" s="185" t="s">
        <v>74</v>
      </c>
      <c r="AU415" s="185" t="s">
        <v>83</v>
      </c>
      <c r="AY415" s="184" t="s">
        <v>125</v>
      </c>
      <c r="BK415" s="186">
        <f>SUM(BK416:BK438)</f>
        <v>0</v>
      </c>
    </row>
    <row r="416" spans="1:65" s="2" customFormat="1" ht="16.5" customHeight="1">
      <c r="A416" s="36"/>
      <c r="B416" s="37"/>
      <c r="C416" s="189" t="s">
        <v>529</v>
      </c>
      <c r="D416" s="189" t="s">
        <v>128</v>
      </c>
      <c r="E416" s="190" t="s">
        <v>530</v>
      </c>
      <c r="F416" s="191" t="s">
        <v>531</v>
      </c>
      <c r="G416" s="192" t="s">
        <v>251</v>
      </c>
      <c r="H416" s="193">
        <v>95.9</v>
      </c>
      <c r="I416" s="194"/>
      <c r="J416" s="195">
        <f>ROUND(I416*H416,2)</f>
        <v>0</v>
      </c>
      <c r="K416" s="191" t="s">
        <v>172</v>
      </c>
      <c r="L416" s="41"/>
      <c r="M416" s="196" t="s">
        <v>19</v>
      </c>
      <c r="N416" s="197" t="s">
        <v>46</v>
      </c>
      <c r="O416" s="66"/>
      <c r="P416" s="198">
        <f>O416*H416</f>
        <v>0</v>
      </c>
      <c r="Q416" s="198">
        <v>0</v>
      </c>
      <c r="R416" s="198">
        <f>Q416*H416</f>
        <v>0</v>
      </c>
      <c r="S416" s="198">
        <v>0</v>
      </c>
      <c r="T416" s="199">
        <f>S416*H416</f>
        <v>0</v>
      </c>
      <c r="U416" s="36"/>
      <c r="V416" s="36"/>
      <c r="W416" s="36"/>
      <c r="X416" s="36"/>
      <c r="Y416" s="36"/>
      <c r="Z416" s="36"/>
      <c r="AA416" s="36"/>
      <c r="AB416" s="36"/>
      <c r="AC416" s="36"/>
      <c r="AD416" s="36"/>
      <c r="AE416" s="36"/>
      <c r="AR416" s="200" t="s">
        <v>133</v>
      </c>
      <c r="AT416" s="200" t="s">
        <v>128</v>
      </c>
      <c r="AU416" s="200" t="s">
        <v>85</v>
      </c>
      <c r="AY416" s="19" t="s">
        <v>125</v>
      </c>
      <c r="BE416" s="201">
        <f>IF(N416="základní",J416,0)</f>
        <v>0</v>
      </c>
      <c r="BF416" s="201">
        <f>IF(N416="snížená",J416,0)</f>
        <v>0</v>
      </c>
      <c r="BG416" s="201">
        <f>IF(N416="zákl. přenesená",J416,0)</f>
        <v>0</v>
      </c>
      <c r="BH416" s="201">
        <f>IF(N416="sníž. přenesená",J416,0)</f>
        <v>0</v>
      </c>
      <c r="BI416" s="201">
        <f>IF(N416="nulová",J416,0)</f>
        <v>0</v>
      </c>
      <c r="BJ416" s="19" t="s">
        <v>83</v>
      </c>
      <c r="BK416" s="201">
        <f>ROUND(I416*H416,2)</f>
        <v>0</v>
      </c>
      <c r="BL416" s="19" t="s">
        <v>133</v>
      </c>
      <c r="BM416" s="200" t="s">
        <v>532</v>
      </c>
    </row>
    <row r="417" spans="1:65" s="13" customFormat="1">
      <c r="B417" s="221"/>
      <c r="C417" s="222"/>
      <c r="D417" s="217" t="s">
        <v>175</v>
      </c>
      <c r="E417" s="223" t="s">
        <v>19</v>
      </c>
      <c r="F417" s="224" t="s">
        <v>533</v>
      </c>
      <c r="G417" s="222"/>
      <c r="H417" s="223" t="s">
        <v>19</v>
      </c>
      <c r="I417" s="225"/>
      <c r="J417" s="222"/>
      <c r="K417" s="222"/>
      <c r="L417" s="226"/>
      <c r="M417" s="227"/>
      <c r="N417" s="228"/>
      <c r="O417" s="228"/>
      <c r="P417" s="228"/>
      <c r="Q417" s="228"/>
      <c r="R417" s="228"/>
      <c r="S417" s="228"/>
      <c r="T417" s="229"/>
      <c r="AT417" s="230" t="s">
        <v>175</v>
      </c>
      <c r="AU417" s="230" t="s">
        <v>85</v>
      </c>
      <c r="AV417" s="13" t="s">
        <v>83</v>
      </c>
      <c r="AW417" s="13" t="s">
        <v>37</v>
      </c>
      <c r="AX417" s="13" t="s">
        <v>75</v>
      </c>
      <c r="AY417" s="230" t="s">
        <v>125</v>
      </c>
    </row>
    <row r="418" spans="1:65" s="14" customFormat="1">
      <c r="B418" s="231"/>
      <c r="C418" s="232"/>
      <c r="D418" s="217" t="s">
        <v>175</v>
      </c>
      <c r="E418" s="233" t="s">
        <v>19</v>
      </c>
      <c r="F418" s="234" t="s">
        <v>286</v>
      </c>
      <c r="G418" s="232"/>
      <c r="H418" s="235">
        <v>41.27</v>
      </c>
      <c r="I418" s="236"/>
      <c r="J418" s="232"/>
      <c r="K418" s="232"/>
      <c r="L418" s="237"/>
      <c r="M418" s="238"/>
      <c r="N418" s="239"/>
      <c r="O418" s="239"/>
      <c r="P418" s="239"/>
      <c r="Q418" s="239"/>
      <c r="R418" s="239"/>
      <c r="S418" s="239"/>
      <c r="T418" s="240"/>
      <c r="AT418" s="241" t="s">
        <v>175</v>
      </c>
      <c r="AU418" s="241" t="s">
        <v>85</v>
      </c>
      <c r="AV418" s="14" t="s">
        <v>85</v>
      </c>
      <c r="AW418" s="14" t="s">
        <v>37</v>
      </c>
      <c r="AX418" s="14" t="s">
        <v>75</v>
      </c>
      <c r="AY418" s="241" t="s">
        <v>125</v>
      </c>
    </row>
    <row r="419" spans="1:65" s="13" customFormat="1">
      <c r="B419" s="221"/>
      <c r="C419" s="222"/>
      <c r="D419" s="217" t="s">
        <v>175</v>
      </c>
      <c r="E419" s="223" t="s">
        <v>19</v>
      </c>
      <c r="F419" s="224" t="s">
        <v>534</v>
      </c>
      <c r="G419" s="222"/>
      <c r="H419" s="223" t="s">
        <v>19</v>
      </c>
      <c r="I419" s="225"/>
      <c r="J419" s="222"/>
      <c r="K419" s="222"/>
      <c r="L419" s="226"/>
      <c r="M419" s="227"/>
      <c r="N419" s="228"/>
      <c r="O419" s="228"/>
      <c r="P419" s="228"/>
      <c r="Q419" s="228"/>
      <c r="R419" s="228"/>
      <c r="S419" s="228"/>
      <c r="T419" s="229"/>
      <c r="AT419" s="230" t="s">
        <v>175</v>
      </c>
      <c r="AU419" s="230" t="s">
        <v>85</v>
      </c>
      <c r="AV419" s="13" t="s">
        <v>83</v>
      </c>
      <c r="AW419" s="13" t="s">
        <v>37</v>
      </c>
      <c r="AX419" s="13" t="s">
        <v>75</v>
      </c>
      <c r="AY419" s="230" t="s">
        <v>125</v>
      </c>
    </row>
    <row r="420" spans="1:65" s="14" customFormat="1">
      <c r="B420" s="231"/>
      <c r="C420" s="232"/>
      <c r="D420" s="217" t="s">
        <v>175</v>
      </c>
      <c r="E420" s="233" t="s">
        <v>19</v>
      </c>
      <c r="F420" s="234" t="s">
        <v>535</v>
      </c>
      <c r="G420" s="232"/>
      <c r="H420" s="235">
        <v>54.63</v>
      </c>
      <c r="I420" s="236"/>
      <c r="J420" s="232"/>
      <c r="K420" s="232"/>
      <c r="L420" s="237"/>
      <c r="M420" s="238"/>
      <c r="N420" s="239"/>
      <c r="O420" s="239"/>
      <c r="P420" s="239"/>
      <c r="Q420" s="239"/>
      <c r="R420" s="239"/>
      <c r="S420" s="239"/>
      <c r="T420" s="240"/>
      <c r="AT420" s="241" t="s">
        <v>175</v>
      </c>
      <c r="AU420" s="241" t="s">
        <v>85</v>
      </c>
      <c r="AV420" s="14" t="s">
        <v>85</v>
      </c>
      <c r="AW420" s="14" t="s">
        <v>37</v>
      </c>
      <c r="AX420" s="14" t="s">
        <v>75</v>
      </c>
      <c r="AY420" s="241" t="s">
        <v>125</v>
      </c>
    </row>
    <row r="421" spans="1:65" s="13" customFormat="1">
      <c r="B421" s="221"/>
      <c r="C421" s="222"/>
      <c r="D421" s="217" t="s">
        <v>175</v>
      </c>
      <c r="E421" s="223" t="s">
        <v>19</v>
      </c>
      <c r="F421" s="224" t="s">
        <v>536</v>
      </c>
      <c r="G421" s="222"/>
      <c r="H421" s="223" t="s">
        <v>19</v>
      </c>
      <c r="I421" s="225"/>
      <c r="J421" s="222"/>
      <c r="K421" s="222"/>
      <c r="L421" s="226"/>
      <c r="M421" s="227"/>
      <c r="N421" s="228"/>
      <c r="O421" s="228"/>
      <c r="P421" s="228"/>
      <c r="Q421" s="228"/>
      <c r="R421" s="228"/>
      <c r="S421" s="228"/>
      <c r="T421" s="229"/>
      <c r="AT421" s="230" t="s">
        <v>175</v>
      </c>
      <c r="AU421" s="230" t="s">
        <v>85</v>
      </c>
      <c r="AV421" s="13" t="s">
        <v>83</v>
      </c>
      <c r="AW421" s="13" t="s">
        <v>37</v>
      </c>
      <c r="AX421" s="13" t="s">
        <v>75</v>
      </c>
      <c r="AY421" s="230" t="s">
        <v>125</v>
      </c>
    </row>
    <row r="422" spans="1:65" s="15" customFormat="1">
      <c r="B422" s="242"/>
      <c r="C422" s="243"/>
      <c r="D422" s="217" t="s">
        <v>175</v>
      </c>
      <c r="E422" s="244" t="s">
        <v>19</v>
      </c>
      <c r="F422" s="245" t="s">
        <v>181</v>
      </c>
      <c r="G422" s="243"/>
      <c r="H422" s="246">
        <v>95.9</v>
      </c>
      <c r="I422" s="247"/>
      <c r="J422" s="243"/>
      <c r="K422" s="243"/>
      <c r="L422" s="248"/>
      <c r="M422" s="249"/>
      <c r="N422" s="250"/>
      <c r="O422" s="250"/>
      <c r="P422" s="250"/>
      <c r="Q422" s="250"/>
      <c r="R422" s="250"/>
      <c r="S422" s="250"/>
      <c r="T422" s="251"/>
      <c r="AT422" s="252" t="s">
        <v>175</v>
      </c>
      <c r="AU422" s="252" t="s">
        <v>85</v>
      </c>
      <c r="AV422" s="15" t="s">
        <v>133</v>
      </c>
      <c r="AW422" s="15" t="s">
        <v>37</v>
      </c>
      <c r="AX422" s="15" t="s">
        <v>83</v>
      </c>
      <c r="AY422" s="252" t="s">
        <v>125</v>
      </c>
    </row>
    <row r="423" spans="1:65" s="2" customFormat="1" ht="33" customHeight="1">
      <c r="A423" s="36"/>
      <c r="B423" s="37"/>
      <c r="C423" s="189" t="s">
        <v>355</v>
      </c>
      <c r="D423" s="189" t="s">
        <v>128</v>
      </c>
      <c r="E423" s="190" t="s">
        <v>537</v>
      </c>
      <c r="F423" s="191" t="s">
        <v>538</v>
      </c>
      <c r="G423" s="192" t="s">
        <v>251</v>
      </c>
      <c r="H423" s="193">
        <v>137.16999999999999</v>
      </c>
      <c r="I423" s="194"/>
      <c r="J423" s="195">
        <f>ROUND(I423*H423,2)</f>
        <v>0</v>
      </c>
      <c r="K423" s="191" t="s">
        <v>172</v>
      </c>
      <c r="L423" s="41"/>
      <c r="M423" s="196" t="s">
        <v>19</v>
      </c>
      <c r="N423" s="197" t="s">
        <v>46</v>
      </c>
      <c r="O423" s="66"/>
      <c r="P423" s="198">
        <f>O423*H423</f>
        <v>0</v>
      </c>
      <c r="Q423" s="198">
        <v>0</v>
      </c>
      <c r="R423" s="198">
        <f>Q423*H423</f>
        <v>0</v>
      </c>
      <c r="S423" s="198">
        <v>0</v>
      </c>
      <c r="T423" s="199">
        <f>S423*H423</f>
        <v>0</v>
      </c>
      <c r="U423" s="36"/>
      <c r="V423" s="36"/>
      <c r="W423" s="36"/>
      <c r="X423" s="36"/>
      <c r="Y423" s="36"/>
      <c r="Z423" s="36"/>
      <c r="AA423" s="36"/>
      <c r="AB423" s="36"/>
      <c r="AC423" s="36"/>
      <c r="AD423" s="36"/>
      <c r="AE423" s="36"/>
      <c r="AR423" s="200" t="s">
        <v>133</v>
      </c>
      <c r="AT423" s="200" t="s">
        <v>128</v>
      </c>
      <c r="AU423" s="200" t="s">
        <v>85</v>
      </c>
      <c r="AY423" s="19" t="s">
        <v>125</v>
      </c>
      <c r="BE423" s="201">
        <f>IF(N423="základní",J423,0)</f>
        <v>0</v>
      </c>
      <c r="BF423" s="201">
        <f>IF(N423="snížená",J423,0)</f>
        <v>0</v>
      </c>
      <c r="BG423" s="201">
        <f>IF(N423="zákl. přenesená",J423,0)</f>
        <v>0</v>
      </c>
      <c r="BH423" s="201">
        <f>IF(N423="sníž. přenesená",J423,0)</f>
        <v>0</v>
      </c>
      <c r="BI423" s="201">
        <f>IF(N423="nulová",J423,0)</f>
        <v>0</v>
      </c>
      <c r="BJ423" s="19" t="s">
        <v>83</v>
      </c>
      <c r="BK423" s="201">
        <f>ROUND(I423*H423,2)</f>
        <v>0</v>
      </c>
      <c r="BL423" s="19" t="s">
        <v>133</v>
      </c>
      <c r="BM423" s="200" t="s">
        <v>539</v>
      </c>
    </row>
    <row r="424" spans="1:65" s="2" customFormat="1" ht="76.8">
      <c r="A424" s="36"/>
      <c r="B424" s="37"/>
      <c r="C424" s="38"/>
      <c r="D424" s="217" t="s">
        <v>173</v>
      </c>
      <c r="E424" s="38"/>
      <c r="F424" s="218" t="s">
        <v>540</v>
      </c>
      <c r="G424" s="38"/>
      <c r="H424" s="38"/>
      <c r="I424" s="110"/>
      <c r="J424" s="38"/>
      <c r="K424" s="38"/>
      <c r="L424" s="41"/>
      <c r="M424" s="219"/>
      <c r="N424" s="220"/>
      <c r="O424" s="66"/>
      <c r="P424" s="66"/>
      <c r="Q424" s="66"/>
      <c r="R424" s="66"/>
      <c r="S424" s="66"/>
      <c r="T424" s="67"/>
      <c r="U424" s="36"/>
      <c r="V424" s="36"/>
      <c r="W424" s="36"/>
      <c r="X424" s="36"/>
      <c r="Y424" s="36"/>
      <c r="Z424" s="36"/>
      <c r="AA424" s="36"/>
      <c r="AB424" s="36"/>
      <c r="AC424" s="36"/>
      <c r="AD424" s="36"/>
      <c r="AE424" s="36"/>
      <c r="AT424" s="19" t="s">
        <v>173</v>
      </c>
      <c r="AU424" s="19" t="s">
        <v>85</v>
      </c>
    </row>
    <row r="425" spans="1:65" s="13" customFormat="1">
      <c r="B425" s="221"/>
      <c r="C425" s="222"/>
      <c r="D425" s="217" t="s">
        <v>175</v>
      </c>
      <c r="E425" s="223" t="s">
        <v>19</v>
      </c>
      <c r="F425" s="224" t="s">
        <v>541</v>
      </c>
      <c r="G425" s="222"/>
      <c r="H425" s="223" t="s">
        <v>19</v>
      </c>
      <c r="I425" s="225"/>
      <c r="J425" s="222"/>
      <c r="K425" s="222"/>
      <c r="L425" s="226"/>
      <c r="M425" s="227"/>
      <c r="N425" s="228"/>
      <c r="O425" s="228"/>
      <c r="P425" s="228"/>
      <c r="Q425" s="228"/>
      <c r="R425" s="228"/>
      <c r="S425" s="228"/>
      <c r="T425" s="229"/>
      <c r="AT425" s="230" t="s">
        <v>175</v>
      </c>
      <c r="AU425" s="230" t="s">
        <v>85</v>
      </c>
      <c r="AV425" s="13" t="s">
        <v>83</v>
      </c>
      <c r="AW425" s="13" t="s">
        <v>37</v>
      </c>
      <c r="AX425" s="13" t="s">
        <v>75</v>
      </c>
      <c r="AY425" s="230" t="s">
        <v>125</v>
      </c>
    </row>
    <row r="426" spans="1:65" s="13" customFormat="1">
      <c r="B426" s="221"/>
      <c r="C426" s="222"/>
      <c r="D426" s="217" t="s">
        <v>175</v>
      </c>
      <c r="E426" s="223" t="s">
        <v>19</v>
      </c>
      <c r="F426" s="224" t="s">
        <v>542</v>
      </c>
      <c r="G426" s="222"/>
      <c r="H426" s="223" t="s">
        <v>19</v>
      </c>
      <c r="I426" s="225"/>
      <c r="J426" s="222"/>
      <c r="K426" s="222"/>
      <c r="L426" s="226"/>
      <c r="M426" s="227"/>
      <c r="N426" s="228"/>
      <c r="O426" s="228"/>
      <c r="P426" s="228"/>
      <c r="Q426" s="228"/>
      <c r="R426" s="228"/>
      <c r="S426" s="228"/>
      <c r="T426" s="229"/>
      <c r="AT426" s="230" t="s">
        <v>175</v>
      </c>
      <c r="AU426" s="230" t="s">
        <v>85</v>
      </c>
      <c r="AV426" s="13" t="s">
        <v>83</v>
      </c>
      <c r="AW426" s="13" t="s">
        <v>37</v>
      </c>
      <c r="AX426" s="13" t="s">
        <v>75</v>
      </c>
      <c r="AY426" s="230" t="s">
        <v>125</v>
      </c>
    </row>
    <row r="427" spans="1:65" s="14" customFormat="1">
      <c r="B427" s="231"/>
      <c r="C427" s="232"/>
      <c r="D427" s="217" t="s">
        <v>175</v>
      </c>
      <c r="E427" s="233" t="s">
        <v>19</v>
      </c>
      <c r="F427" s="234" t="s">
        <v>279</v>
      </c>
      <c r="G427" s="232"/>
      <c r="H427" s="235">
        <v>82.54</v>
      </c>
      <c r="I427" s="236"/>
      <c r="J427" s="232"/>
      <c r="K427" s="232"/>
      <c r="L427" s="237"/>
      <c r="M427" s="238"/>
      <c r="N427" s="239"/>
      <c r="O427" s="239"/>
      <c r="P427" s="239"/>
      <c r="Q427" s="239"/>
      <c r="R427" s="239"/>
      <c r="S427" s="239"/>
      <c r="T427" s="240"/>
      <c r="AT427" s="241" t="s">
        <v>175</v>
      </c>
      <c r="AU427" s="241" t="s">
        <v>85</v>
      </c>
      <c r="AV427" s="14" t="s">
        <v>85</v>
      </c>
      <c r="AW427" s="14" t="s">
        <v>37</v>
      </c>
      <c r="AX427" s="14" t="s">
        <v>75</v>
      </c>
      <c r="AY427" s="241" t="s">
        <v>125</v>
      </c>
    </row>
    <row r="428" spans="1:65" s="13" customFormat="1">
      <c r="B428" s="221"/>
      <c r="C428" s="222"/>
      <c r="D428" s="217" t="s">
        <v>175</v>
      </c>
      <c r="E428" s="223" t="s">
        <v>19</v>
      </c>
      <c r="F428" s="224" t="s">
        <v>534</v>
      </c>
      <c r="G428" s="222"/>
      <c r="H428" s="223" t="s">
        <v>19</v>
      </c>
      <c r="I428" s="225"/>
      <c r="J428" s="222"/>
      <c r="K428" s="222"/>
      <c r="L428" s="226"/>
      <c r="M428" s="227"/>
      <c r="N428" s="228"/>
      <c r="O428" s="228"/>
      <c r="P428" s="228"/>
      <c r="Q428" s="228"/>
      <c r="R428" s="228"/>
      <c r="S428" s="228"/>
      <c r="T428" s="229"/>
      <c r="AT428" s="230" t="s">
        <v>175</v>
      </c>
      <c r="AU428" s="230" t="s">
        <v>85</v>
      </c>
      <c r="AV428" s="13" t="s">
        <v>83</v>
      </c>
      <c r="AW428" s="13" t="s">
        <v>37</v>
      </c>
      <c r="AX428" s="13" t="s">
        <v>75</v>
      </c>
      <c r="AY428" s="230" t="s">
        <v>125</v>
      </c>
    </row>
    <row r="429" spans="1:65" s="14" customFormat="1">
      <c r="B429" s="231"/>
      <c r="C429" s="232"/>
      <c r="D429" s="217" t="s">
        <v>175</v>
      </c>
      <c r="E429" s="233" t="s">
        <v>19</v>
      </c>
      <c r="F429" s="234" t="s">
        <v>535</v>
      </c>
      <c r="G429" s="232"/>
      <c r="H429" s="235">
        <v>54.63</v>
      </c>
      <c r="I429" s="236"/>
      <c r="J429" s="232"/>
      <c r="K429" s="232"/>
      <c r="L429" s="237"/>
      <c r="M429" s="238"/>
      <c r="N429" s="239"/>
      <c r="O429" s="239"/>
      <c r="P429" s="239"/>
      <c r="Q429" s="239"/>
      <c r="R429" s="239"/>
      <c r="S429" s="239"/>
      <c r="T429" s="240"/>
      <c r="AT429" s="241" t="s">
        <v>175</v>
      </c>
      <c r="AU429" s="241" t="s">
        <v>85</v>
      </c>
      <c r="AV429" s="14" t="s">
        <v>85</v>
      </c>
      <c r="AW429" s="14" t="s">
        <v>37</v>
      </c>
      <c r="AX429" s="14" t="s">
        <v>75</v>
      </c>
      <c r="AY429" s="241" t="s">
        <v>125</v>
      </c>
    </row>
    <row r="430" spans="1:65" s="13" customFormat="1">
      <c r="B430" s="221"/>
      <c r="C430" s="222"/>
      <c r="D430" s="217" t="s">
        <v>175</v>
      </c>
      <c r="E430" s="223" t="s">
        <v>19</v>
      </c>
      <c r="F430" s="224" t="s">
        <v>536</v>
      </c>
      <c r="G430" s="222"/>
      <c r="H430" s="223" t="s">
        <v>19</v>
      </c>
      <c r="I430" s="225"/>
      <c r="J430" s="222"/>
      <c r="K430" s="222"/>
      <c r="L430" s="226"/>
      <c r="M430" s="227"/>
      <c r="N430" s="228"/>
      <c r="O430" s="228"/>
      <c r="P430" s="228"/>
      <c r="Q430" s="228"/>
      <c r="R430" s="228"/>
      <c r="S430" s="228"/>
      <c r="T430" s="229"/>
      <c r="AT430" s="230" t="s">
        <v>175</v>
      </c>
      <c r="AU430" s="230" t="s">
        <v>85</v>
      </c>
      <c r="AV430" s="13" t="s">
        <v>83</v>
      </c>
      <c r="AW430" s="13" t="s">
        <v>37</v>
      </c>
      <c r="AX430" s="13" t="s">
        <v>75</v>
      </c>
      <c r="AY430" s="230" t="s">
        <v>125</v>
      </c>
    </row>
    <row r="431" spans="1:65" s="15" customFormat="1">
      <c r="B431" s="242"/>
      <c r="C431" s="243"/>
      <c r="D431" s="217" t="s">
        <v>175</v>
      </c>
      <c r="E431" s="244" t="s">
        <v>19</v>
      </c>
      <c r="F431" s="245" t="s">
        <v>181</v>
      </c>
      <c r="G431" s="243"/>
      <c r="H431" s="246">
        <v>137.17000000000002</v>
      </c>
      <c r="I431" s="247"/>
      <c r="J431" s="243"/>
      <c r="K431" s="243"/>
      <c r="L431" s="248"/>
      <c r="M431" s="249"/>
      <c r="N431" s="250"/>
      <c r="O431" s="250"/>
      <c r="P431" s="250"/>
      <c r="Q431" s="250"/>
      <c r="R431" s="250"/>
      <c r="S431" s="250"/>
      <c r="T431" s="251"/>
      <c r="AT431" s="252" t="s">
        <v>175</v>
      </c>
      <c r="AU431" s="252" t="s">
        <v>85</v>
      </c>
      <c r="AV431" s="15" t="s">
        <v>133</v>
      </c>
      <c r="AW431" s="15" t="s">
        <v>37</v>
      </c>
      <c r="AX431" s="15" t="s">
        <v>83</v>
      </c>
      <c r="AY431" s="252" t="s">
        <v>125</v>
      </c>
    </row>
    <row r="432" spans="1:65" s="2" customFormat="1" ht="16.5" customHeight="1">
      <c r="A432" s="36"/>
      <c r="B432" s="37"/>
      <c r="C432" s="202" t="s">
        <v>543</v>
      </c>
      <c r="D432" s="202" t="s">
        <v>134</v>
      </c>
      <c r="E432" s="203" t="s">
        <v>544</v>
      </c>
      <c r="F432" s="204" t="s">
        <v>545</v>
      </c>
      <c r="G432" s="205" t="s">
        <v>251</v>
      </c>
      <c r="H432" s="206">
        <v>73.272000000000006</v>
      </c>
      <c r="I432" s="207"/>
      <c r="J432" s="208">
        <f>ROUND(I432*H432,2)</f>
        <v>0</v>
      </c>
      <c r="K432" s="204" t="s">
        <v>172</v>
      </c>
      <c r="L432" s="209"/>
      <c r="M432" s="210" t="s">
        <v>19</v>
      </c>
      <c r="N432" s="211" t="s">
        <v>46</v>
      </c>
      <c r="O432" s="66"/>
      <c r="P432" s="198">
        <f>O432*H432</f>
        <v>0</v>
      </c>
      <c r="Q432" s="198">
        <v>0</v>
      </c>
      <c r="R432" s="198">
        <f>Q432*H432</f>
        <v>0</v>
      </c>
      <c r="S432" s="198">
        <v>0</v>
      </c>
      <c r="T432" s="199">
        <f>S432*H432</f>
        <v>0</v>
      </c>
      <c r="U432" s="36"/>
      <c r="V432" s="36"/>
      <c r="W432" s="36"/>
      <c r="X432" s="36"/>
      <c r="Y432" s="36"/>
      <c r="Z432" s="36"/>
      <c r="AA432" s="36"/>
      <c r="AB432" s="36"/>
      <c r="AC432" s="36"/>
      <c r="AD432" s="36"/>
      <c r="AE432" s="36"/>
      <c r="AR432" s="200" t="s">
        <v>137</v>
      </c>
      <c r="AT432" s="200" t="s">
        <v>134</v>
      </c>
      <c r="AU432" s="200" t="s">
        <v>85</v>
      </c>
      <c r="AY432" s="19" t="s">
        <v>125</v>
      </c>
      <c r="BE432" s="201">
        <f>IF(N432="základní",J432,0)</f>
        <v>0</v>
      </c>
      <c r="BF432" s="201">
        <f>IF(N432="snížená",J432,0)</f>
        <v>0</v>
      </c>
      <c r="BG432" s="201">
        <f>IF(N432="zákl. přenesená",J432,0)</f>
        <v>0</v>
      </c>
      <c r="BH432" s="201">
        <f>IF(N432="sníž. přenesená",J432,0)</f>
        <v>0</v>
      </c>
      <c r="BI432" s="201">
        <f>IF(N432="nulová",J432,0)</f>
        <v>0</v>
      </c>
      <c r="BJ432" s="19" t="s">
        <v>83</v>
      </c>
      <c r="BK432" s="201">
        <f>ROUND(I432*H432,2)</f>
        <v>0</v>
      </c>
      <c r="BL432" s="19" t="s">
        <v>133</v>
      </c>
      <c r="BM432" s="200" t="s">
        <v>546</v>
      </c>
    </row>
    <row r="433" spans="1:65" s="13" customFormat="1">
      <c r="B433" s="221"/>
      <c r="C433" s="222"/>
      <c r="D433" s="217" t="s">
        <v>175</v>
      </c>
      <c r="E433" s="223" t="s">
        <v>19</v>
      </c>
      <c r="F433" s="224" t="s">
        <v>547</v>
      </c>
      <c r="G433" s="222"/>
      <c r="H433" s="223" t="s">
        <v>19</v>
      </c>
      <c r="I433" s="225"/>
      <c r="J433" s="222"/>
      <c r="K433" s="222"/>
      <c r="L433" s="226"/>
      <c r="M433" s="227"/>
      <c r="N433" s="228"/>
      <c r="O433" s="228"/>
      <c r="P433" s="228"/>
      <c r="Q433" s="228"/>
      <c r="R433" s="228"/>
      <c r="S433" s="228"/>
      <c r="T433" s="229"/>
      <c r="AT433" s="230" t="s">
        <v>175</v>
      </c>
      <c r="AU433" s="230" t="s">
        <v>85</v>
      </c>
      <c r="AV433" s="13" t="s">
        <v>83</v>
      </c>
      <c r="AW433" s="13" t="s">
        <v>37</v>
      </c>
      <c r="AX433" s="13" t="s">
        <v>75</v>
      </c>
      <c r="AY433" s="230" t="s">
        <v>125</v>
      </c>
    </row>
    <row r="434" spans="1:65" s="14" customFormat="1">
      <c r="B434" s="231"/>
      <c r="C434" s="232"/>
      <c r="D434" s="217" t="s">
        <v>175</v>
      </c>
      <c r="E434" s="233" t="s">
        <v>19</v>
      </c>
      <c r="F434" s="234" t="s">
        <v>548</v>
      </c>
      <c r="G434" s="232"/>
      <c r="H434" s="235">
        <v>17.003</v>
      </c>
      <c r="I434" s="236"/>
      <c r="J434" s="232"/>
      <c r="K434" s="232"/>
      <c r="L434" s="237"/>
      <c r="M434" s="238"/>
      <c r="N434" s="239"/>
      <c r="O434" s="239"/>
      <c r="P434" s="239"/>
      <c r="Q434" s="239"/>
      <c r="R434" s="239"/>
      <c r="S434" s="239"/>
      <c r="T434" s="240"/>
      <c r="AT434" s="241" t="s">
        <v>175</v>
      </c>
      <c r="AU434" s="241" t="s">
        <v>85</v>
      </c>
      <c r="AV434" s="14" t="s">
        <v>85</v>
      </c>
      <c r="AW434" s="14" t="s">
        <v>37</v>
      </c>
      <c r="AX434" s="14" t="s">
        <v>75</v>
      </c>
      <c r="AY434" s="241" t="s">
        <v>125</v>
      </c>
    </row>
    <row r="435" spans="1:65" s="13" customFormat="1">
      <c r="B435" s="221"/>
      <c r="C435" s="222"/>
      <c r="D435" s="217" t="s">
        <v>175</v>
      </c>
      <c r="E435" s="223" t="s">
        <v>19</v>
      </c>
      <c r="F435" s="224" t="s">
        <v>534</v>
      </c>
      <c r="G435" s="222"/>
      <c r="H435" s="223" t="s">
        <v>19</v>
      </c>
      <c r="I435" s="225"/>
      <c r="J435" s="222"/>
      <c r="K435" s="222"/>
      <c r="L435" s="226"/>
      <c r="M435" s="227"/>
      <c r="N435" s="228"/>
      <c r="O435" s="228"/>
      <c r="P435" s="228"/>
      <c r="Q435" s="228"/>
      <c r="R435" s="228"/>
      <c r="S435" s="228"/>
      <c r="T435" s="229"/>
      <c r="AT435" s="230" t="s">
        <v>175</v>
      </c>
      <c r="AU435" s="230" t="s">
        <v>85</v>
      </c>
      <c r="AV435" s="13" t="s">
        <v>83</v>
      </c>
      <c r="AW435" s="13" t="s">
        <v>37</v>
      </c>
      <c r="AX435" s="13" t="s">
        <v>75</v>
      </c>
      <c r="AY435" s="230" t="s">
        <v>125</v>
      </c>
    </row>
    <row r="436" spans="1:65" s="14" customFormat="1">
      <c r="B436" s="231"/>
      <c r="C436" s="232"/>
      <c r="D436" s="217" t="s">
        <v>175</v>
      </c>
      <c r="E436" s="233" t="s">
        <v>19</v>
      </c>
      <c r="F436" s="234" t="s">
        <v>549</v>
      </c>
      <c r="G436" s="232"/>
      <c r="H436" s="235">
        <v>56.268999999999998</v>
      </c>
      <c r="I436" s="236"/>
      <c r="J436" s="232"/>
      <c r="K436" s="232"/>
      <c r="L436" s="237"/>
      <c r="M436" s="238"/>
      <c r="N436" s="239"/>
      <c r="O436" s="239"/>
      <c r="P436" s="239"/>
      <c r="Q436" s="239"/>
      <c r="R436" s="239"/>
      <c r="S436" s="239"/>
      <c r="T436" s="240"/>
      <c r="AT436" s="241" t="s">
        <v>175</v>
      </c>
      <c r="AU436" s="241" t="s">
        <v>85</v>
      </c>
      <c r="AV436" s="14" t="s">
        <v>85</v>
      </c>
      <c r="AW436" s="14" t="s">
        <v>37</v>
      </c>
      <c r="AX436" s="14" t="s">
        <v>75</v>
      </c>
      <c r="AY436" s="241" t="s">
        <v>125</v>
      </c>
    </row>
    <row r="437" spans="1:65" s="13" customFormat="1">
      <c r="B437" s="221"/>
      <c r="C437" s="222"/>
      <c r="D437" s="217" t="s">
        <v>175</v>
      </c>
      <c r="E437" s="223" t="s">
        <v>19</v>
      </c>
      <c r="F437" s="224" t="s">
        <v>536</v>
      </c>
      <c r="G437" s="222"/>
      <c r="H437" s="223" t="s">
        <v>19</v>
      </c>
      <c r="I437" s="225"/>
      <c r="J437" s="222"/>
      <c r="K437" s="222"/>
      <c r="L437" s="226"/>
      <c r="M437" s="227"/>
      <c r="N437" s="228"/>
      <c r="O437" s="228"/>
      <c r="P437" s="228"/>
      <c r="Q437" s="228"/>
      <c r="R437" s="228"/>
      <c r="S437" s="228"/>
      <c r="T437" s="229"/>
      <c r="AT437" s="230" t="s">
        <v>175</v>
      </c>
      <c r="AU437" s="230" t="s">
        <v>85</v>
      </c>
      <c r="AV437" s="13" t="s">
        <v>83</v>
      </c>
      <c r="AW437" s="13" t="s">
        <v>37</v>
      </c>
      <c r="AX437" s="13" t="s">
        <v>75</v>
      </c>
      <c r="AY437" s="230" t="s">
        <v>125</v>
      </c>
    </row>
    <row r="438" spans="1:65" s="15" customFormat="1">
      <c r="B438" s="242"/>
      <c r="C438" s="243"/>
      <c r="D438" s="217" t="s">
        <v>175</v>
      </c>
      <c r="E438" s="244" t="s">
        <v>19</v>
      </c>
      <c r="F438" s="245" t="s">
        <v>181</v>
      </c>
      <c r="G438" s="243"/>
      <c r="H438" s="246">
        <v>73.271999999999991</v>
      </c>
      <c r="I438" s="247"/>
      <c r="J438" s="243"/>
      <c r="K438" s="243"/>
      <c r="L438" s="248"/>
      <c r="M438" s="249"/>
      <c r="N438" s="250"/>
      <c r="O438" s="250"/>
      <c r="P438" s="250"/>
      <c r="Q438" s="250"/>
      <c r="R438" s="250"/>
      <c r="S438" s="250"/>
      <c r="T438" s="251"/>
      <c r="AT438" s="252" t="s">
        <v>175</v>
      </c>
      <c r="AU438" s="252" t="s">
        <v>85</v>
      </c>
      <c r="AV438" s="15" t="s">
        <v>133</v>
      </c>
      <c r="AW438" s="15" t="s">
        <v>37</v>
      </c>
      <c r="AX438" s="15" t="s">
        <v>83</v>
      </c>
      <c r="AY438" s="252" t="s">
        <v>125</v>
      </c>
    </row>
    <row r="439" spans="1:65" s="12" customFormat="1" ht="22.8" customHeight="1">
      <c r="B439" s="173"/>
      <c r="C439" s="174"/>
      <c r="D439" s="175" t="s">
        <v>74</v>
      </c>
      <c r="E439" s="187" t="s">
        <v>141</v>
      </c>
      <c r="F439" s="187" t="s">
        <v>550</v>
      </c>
      <c r="G439" s="174"/>
      <c r="H439" s="174"/>
      <c r="I439" s="177"/>
      <c r="J439" s="188">
        <f>BK439</f>
        <v>0</v>
      </c>
      <c r="K439" s="174"/>
      <c r="L439" s="179"/>
      <c r="M439" s="180"/>
      <c r="N439" s="181"/>
      <c r="O439" s="181"/>
      <c r="P439" s="182">
        <f>SUM(P440:P444)</f>
        <v>0</v>
      </c>
      <c r="Q439" s="181"/>
      <c r="R439" s="182">
        <f>SUM(R440:R444)</f>
        <v>0</v>
      </c>
      <c r="S439" s="181"/>
      <c r="T439" s="183">
        <f>SUM(T440:T444)</f>
        <v>0</v>
      </c>
      <c r="AR439" s="184" t="s">
        <v>83</v>
      </c>
      <c r="AT439" s="185" t="s">
        <v>74</v>
      </c>
      <c r="AU439" s="185" t="s">
        <v>83</v>
      </c>
      <c r="AY439" s="184" t="s">
        <v>125</v>
      </c>
      <c r="BK439" s="186">
        <f>SUM(BK440:BK444)</f>
        <v>0</v>
      </c>
    </row>
    <row r="440" spans="1:65" s="2" customFormat="1" ht="16.5" customHeight="1">
      <c r="A440" s="36"/>
      <c r="B440" s="37"/>
      <c r="C440" s="189" t="s">
        <v>360</v>
      </c>
      <c r="D440" s="189" t="s">
        <v>128</v>
      </c>
      <c r="E440" s="190" t="s">
        <v>551</v>
      </c>
      <c r="F440" s="191" t="s">
        <v>552</v>
      </c>
      <c r="G440" s="192" t="s">
        <v>251</v>
      </c>
      <c r="H440" s="193">
        <v>46.615000000000002</v>
      </c>
      <c r="I440" s="194"/>
      <c r="J440" s="195">
        <f>ROUND(I440*H440,2)</f>
        <v>0</v>
      </c>
      <c r="K440" s="191" t="s">
        <v>172</v>
      </c>
      <c r="L440" s="41"/>
      <c r="M440" s="196" t="s">
        <v>19</v>
      </c>
      <c r="N440" s="197" t="s">
        <v>46</v>
      </c>
      <c r="O440" s="66"/>
      <c r="P440" s="198">
        <f>O440*H440</f>
        <v>0</v>
      </c>
      <c r="Q440" s="198">
        <v>0</v>
      </c>
      <c r="R440" s="198">
        <f>Q440*H440</f>
        <v>0</v>
      </c>
      <c r="S440" s="198">
        <v>0</v>
      </c>
      <c r="T440" s="199">
        <f>S440*H440</f>
        <v>0</v>
      </c>
      <c r="U440" s="36"/>
      <c r="V440" s="36"/>
      <c r="W440" s="36"/>
      <c r="X440" s="36"/>
      <c r="Y440" s="36"/>
      <c r="Z440" s="36"/>
      <c r="AA440" s="36"/>
      <c r="AB440" s="36"/>
      <c r="AC440" s="36"/>
      <c r="AD440" s="36"/>
      <c r="AE440" s="36"/>
      <c r="AR440" s="200" t="s">
        <v>133</v>
      </c>
      <c r="AT440" s="200" t="s">
        <v>128</v>
      </c>
      <c r="AU440" s="200" t="s">
        <v>85</v>
      </c>
      <c r="AY440" s="19" t="s">
        <v>125</v>
      </c>
      <c r="BE440" s="201">
        <f>IF(N440="základní",J440,0)</f>
        <v>0</v>
      </c>
      <c r="BF440" s="201">
        <f>IF(N440="snížená",J440,0)</f>
        <v>0</v>
      </c>
      <c r="BG440" s="201">
        <f>IF(N440="zákl. přenesená",J440,0)</f>
        <v>0</v>
      </c>
      <c r="BH440" s="201">
        <f>IF(N440="sníž. přenesená",J440,0)</f>
        <v>0</v>
      </c>
      <c r="BI440" s="201">
        <f>IF(N440="nulová",J440,0)</f>
        <v>0</v>
      </c>
      <c r="BJ440" s="19" t="s">
        <v>83</v>
      </c>
      <c r="BK440" s="201">
        <f>ROUND(I440*H440,2)</f>
        <v>0</v>
      </c>
      <c r="BL440" s="19" t="s">
        <v>133</v>
      </c>
      <c r="BM440" s="200" t="s">
        <v>553</v>
      </c>
    </row>
    <row r="441" spans="1:65" s="13" customFormat="1">
      <c r="B441" s="221"/>
      <c r="C441" s="222"/>
      <c r="D441" s="217" t="s">
        <v>175</v>
      </c>
      <c r="E441" s="223" t="s">
        <v>19</v>
      </c>
      <c r="F441" s="224" t="s">
        <v>554</v>
      </c>
      <c r="G441" s="222"/>
      <c r="H441" s="223" t="s">
        <v>19</v>
      </c>
      <c r="I441" s="225"/>
      <c r="J441" s="222"/>
      <c r="K441" s="222"/>
      <c r="L441" s="226"/>
      <c r="M441" s="227"/>
      <c r="N441" s="228"/>
      <c r="O441" s="228"/>
      <c r="P441" s="228"/>
      <c r="Q441" s="228"/>
      <c r="R441" s="228"/>
      <c r="S441" s="228"/>
      <c r="T441" s="229"/>
      <c r="AT441" s="230" t="s">
        <v>175</v>
      </c>
      <c r="AU441" s="230" t="s">
        <v>85</v>
      </c>
      <c r="AV441" s="13" t="s">
        <v>83</v>
      </c>
      <c r="AW441" s="13" t="s">
        <v>37</v>
      </c>
      <c r="AX441" s="13" t="s">
        <v>75</v>
      </c>
      <c r="AY441" s="230" t="s">
        <v>125</v>
      </c>
    </row>
    <row r="442" spans="1:65" s="13" customFormat="1">
      <c r="B442" s="221"/>
      <c r="C442" s="222"/>
      <c r="D442" s="217" t="s">
        <v>175</v>
      </c>
      <c r="E442" s="223" t="s">
        <v>19</v>
      </c>
      <c r="F442" s="224" t="s">
        <v>555</v>
      </c>
      <c r="G442" s="222"/>
      <c r="H442" s="223" t="s">
        <v>19</v>
      </c>
      <c r="I442" s="225"/>
      <c r="J442" s="222"/>
      <c r="K442" s="222"/>
      <c r="L442" s="226"/>
      <c r="M442" s="227"/>
      <c r="N442" s="228"/>
      <c r="O442" s="228"/>
      <c r="P442" s="228"/>
      <c r="Q442" s="228"/>
      <c r="R442" s="228"/>
      <c r="S442" s="228"/>
      <c r="T442" s="229"/>
      <c r="AT442" s="230" t="s">
        <v>175</v>
      </c>
      <c r="AU442" s="230" t="s">
        <v>85</v>
      </c>
      <c r="AV442" s="13" t="s">
        <v>83</v>
      </c>
      <c r="AW442" s="13" t="s">
        <v>37</v>
      </c>
      <c r="AX442" s="13" t="s">
        <v>75</v>
      </c>
      <c r="AY442" s="230" t="s">
        <v>125</v>
      </c>
    </row>
    <row r="443" spans="1:65" s="14" customFormat="1">
      <c r="B443" s="231"/>
      <c r="C443" s="232"/>
      <c r="D443" s="217" t="s">
        <v>175</v>
      </c>
      <c r="E443" s="233" t="s">
        <v>19</v>
      </c>
      <c r="F443" s="234" t="s">
        <v>556</v>
      </c>
      <c r="G443" s="232"/>
      <c r="H443" s="235">
        <v>46.615000000000002</v>
      </c>
      <c r="I443" s="236"/>
      <c r="J443" s="232"/>
      <c r="K443" s="232"/>
      <c r="L443" s="237"/>
      <c r="M443" s="238"/>
      <c r="N443" s="239"/>
      <c r="O443" s="239"/>
      <c r="P443" s="239"/>
      <c r="Q443" s="239"/>
      <c r="R443" s="239"/>
      <c r="S443" s="239"/>
      <c r="T443" s="240"/>
      <c r="AT443" s="241" t="s">
        <v>175</v>
      </c>
      <c r="AU443" s="241" t="s">
        <v>85</v>
      </c>
      <c r="AV443" s="14" t="s">
        <v>85</v>
      </c>
      <c r="AW443" s="14" t="s">
        <v>37</v>
      </c>
      <c r="AX443" s="14" t="s">
        <v>75</v>
      </c>
      <c r="AY443" s="241" t="s">
        <v>125</v>
      </c>
    </row>
    <row r="444" spans="1:65" s="15" customFormat="1">
      <c r="B444" s="242"/>
      <c r="C444" s="243"/>
      <c r="D444" s="217" t="s">
        <v>175</v>
      </c>
      <c r="E444" s="244" t="s">
        <v>19</v>
      </c>
      <c r="F444" s="245" t="s">
        <v>181</v>
      </c>
      <c r="G444" s="243"/>
      <c r="H444" s="246">
        <v>46.615000000000002</v>
      </c>
      <c r="I444" s="247"/>
      <c r="J444" s="243"/>
      <c r="K444" s="243"/>
      <c r="L444" s="248"/>
      <c r="M444" s="249"/>
      <c r="N444" s="250"/>
      <c r="O444" s="250"/>
      <c r="P444" s="250"/>
      <c r="Q444" s="250"/>
      <c r="R444" s="250"/>
      <c r="S444" s="250"/>
      <c r="T444" s="251"/>
      <c r="AT444" s="252" t="s">
        <v>175</v>
      </c>
      <c r="AU444" s="252" t="s">
        <v>85</v>
      </c>
      <c r="AV444" s="15" t="s">
        <v>133</v>
      </c>
      <c r="AW444" s="15" t="s">
        <v>37</v>
      </c>
      <c r="AX444" s="15" t="s">
        <v>83</v>
      </c>
      <c r="AY444" s="252" t="s">
        <v>125</v>
      </c>
    </row>
    <row r="445" spans="1:65" s="12" customFormat="1" ht="22.8" customHeight="1">
      <c r="B445" s="173"/>
      <c r="C445" s="174"/>
      <c r="D445" s="175" t="s">
        <v>74</v>
      </c>
      <c r="E445" s="187" t="s">
        <v>218</v>
      </c>
      <c r="F445" s="187" t="s">
        <v>557</v>
      </c>
      <c r="G445" s="174"/>
      <c r="H445" s="174"/>
      <c r="I445" s="177"/>
      <c r="J445" s="188">
        <f>BK445</f>
        <v>0</v>
      </c>
      <c r="K445" s="174"/>
      <c r="L445" s="179"/>
      <c r="M445" s="180"/>
      <c r="N445" s="181"/>
      <c r="O445" s="181"/>
      <c r="P445" s="182">
        <f>SUM(P446:P471)</f>
        <v>0</v>
      </c>
      <c r="Q445" s="181"/>
      <c r="R445" s="182">
        <f>SUM(R446:R471)</f>
        <v>0</v>
      </c>
      <c r="S445" s="181"/>
      <c r="T445" s="183">
        <f>SUM(T446:T471)</f>
        <v>0</v>
      </c>
      <c r="AR445" s="184" t="s">
        <v>83</v>
      </c>
      <c r="AT445" s="185" t="s">
        <v>74</v>
      </c>
      <c r="AU445" s="185" t="s">
        <v>83</v>
      </c>
      <c r="AY445" s="184" t="s">
        <v>125</v>
      </c>
      <c r="BK445" s="186">
        <f>SUM(BK446:BK471)</f>
        <v>0</v>
      </c>
    </row>
    <row r="446" spans="1:65" s="2" customFormat="1" ht="21.75" customHeight="1">
      <c r="A446" s="36"/>
      <c r="B446" s="37"/>
      <c r="C446" s="189" t="s">
        <v>558</v>
      </c>
      <c r="D446" s="189" t="s">
        <v>128</v>
      </c>
      <c r="E446" s="190" t="s">
        <v>559</v>
      </c>
      <c r="F446" s="191" t="s">
        <v>560</v>
      </c>
      <c r="G446" s="192" t="s">
        <v>289</v>
      </c>
      <c r="H446" s="193">
        <v>20.62</v>
      </c>
      <c r="I446" s="194"/>
      <c r="J446" s="195">
        <f>ROUND(I446*H446,2)</f>
        <v>0</v>
      </c>
      <c r="K446" s="191" t="s">
        <v>172</v>
      </c>
      <c r="L446" s="41"/>
      <c r="M446" s="196" t="s">
        <v>19</v>
      </c>
      <c r="N446" s="197" t="s">
        <v>46</v>
      </c>
      <c r="O446" s="66"/>
      <c r="P446" s="198">
        <f>O446*H446</f>
        <v>0</v>
      </c>
      <c r="Q446" s="198">
        <v>0</v>
      </c>
      <c r="R446" s="198">
        <f>Q446*H446</f>
        <v>0</v>
      </c>
      <c r="S446" s="198">
        <v>0</v>
      </c>
      <c r="T446" s="199">
        <f>S446*H446</f>
        <v>0</v>
      </c>
      <c r="U446" s="36"/>
      <c r="V446" s="36"/>
      <c r="W446" s="36"/>
      <c r="X446" s="36"/>
      <c r="Y446" s="36"/>
      <c r="Z446" s="36"/>
      <c r="AA446" s="36"/>
      <c r="AB446" s="36"/>
      <c r="AC446" s="36"/>
      <c r="AD446" s="36"/>
      <c r="AE446" s="36"/>
      <c r="AR446" s="200" t="s">
        <v>133</v>
      </c>
      <c r="AT446" s="200" t="s">
        <v>128</v>
      </c>
      <c r="AU446" s="200" t="s">
        <v>85</v>
      </c>
      <c r="AY446" s="19" t="s">
        <v>125</v>
      </c>
      <c r="BE446" s="201">
        <f>IF(N446="základní",J446,0)</f>
        <v>0</v>
      </c>
      <c r="BF446" s="201">
        <f>IF(N446="snížená",J446,0)</f>
        <v>0</v>
      </c>
      <c r="BG446" s="201">
        <f>IF(N446="zákl. přenesená",J446,0)</f>
        <v>0</v>
      </c>
      <c r="BH446" s="201">
        <f>IF(N446="sníž. přenesená",J446,0)</f>
        <v>0</v>
      </c>
      <c r="BI446" s="201">
        <f>IF(N446="nulová",J446,0)</f>
        <v>0</v>
      </c>
      <c r="BJ446" s="19" t="s">
        <v>83</v>
      </c>
      <c r="BK446" s="201">
        <f>ROUND(I446*H446,2)</f>
        <v>0</v>
      </c>
      <c r="BL446" s="19" t="s">
        <v>133</v>
      </c>
      <c r="BM446" s="200" t="s">
        <v>561</v>
      </c>
    </row>
    <row r="447" spans="1:65" s="2" customFormat="1" ht="38.4">
      <c r="A447" s="36"/>
      <c r="B447" s="37"/>
      <c r="C447" s="38"/>
      <c r="D447" s="217" t="s">
        <v>173</v>
      </c>
      <c r="E447" s="38"/>
      <c r="F447" s="218" t="s">
        <v>562</v>
      </c>
      <c r="G447" s="38"/>
      <c r="H447" s="38"/>
      <c r="I447" s="110"/>
      <c r="J447" s="38"/>
      <c r="K447" s="38"/>
      <c r="L447" s="41"/>
      <c r="M447" s="219"/>
      <c r="N447" s="220"/>
      <c r="O447" s="66"/>
      <c r="P447" s="66"/>
      <c r="Q447" s="66"/>
      <c r="R447" s="66"/>
      <c r="S447" s="66"/>
      <c r="T447" s="67"/>
      <c r="U447" s="36"/>
      <c r="V447" s="36"/>
      <c r="W447" s="36"/>
      <c r="X447" s="36"/>
      <c r="Y447" s="36"/>
      <c r="Z447" s="36"/>
      <c r="AA447" s="36"/>
      <c r="AB447" s="36"/>
      <c r="AC447" s="36"/>
      <c r="AD447" s="36"/>
      <c r="AE447" s="36"/>
      <c r="AT447" s="19" t="s">
        <v>173</v>
      </c>
      <c r="AU447" s="19" t="s">
        <v>85</v>
      </c>
    </row>
    <row r="448" spans="1:65" s="14" customFormat="1">
      <c r="B448" s="231"/>
      <c r="C448" s="232"/>
      <c r="D448" s="217" t="s">
        <v>175</v>
      </c>
      <c r="E448" s="233" t="s">
        <v>19</v>
      </c>
      <c r="F448" s="234" t="s">
        <v>563</v>
      </c>
      <c r="G448" s="232"/>
      <c r="H448" s="235">
        <v>20.62</v>
      </c>
      <c r="I448" s="236"/>
      <c r="J448" s="232"/>
      <c r="K448" s="232"/>
      <c r="L448" s="237"/>
      <c r="M448" s="238"/>
      <c r="N448" s="239"/>
      <c r="O448" s="239"/>
      <c r="P448" s="239"/>
      <c r="Q448" s="239"/>
      <c r="R448" s="239"/>
      <c r="S448" s="239"/>
      <c r="T448" s="240"/>
      <c r="AT448" s="241" t="s">
        <v>175</v>
      </c>
      <c r="AU448" s="241" t="s">
        <v>85</v>
      </c>
      <c r="AV448" s="14" t="s">
        <v>85</v>
      </c>
      <c r="AW448" s="14" t="s">
        <v>37</v>
      </c>
      <c r="AX448" s="14" t="s">
        <v>75</v>
      </c>
      <c r="AY448" s="241" t="s">
        <v>125</v>
      </c>
    </row>
    <row r="449" spans="1:65" s="15" customFormat="1">
      <c r="B449" s="242"/>
      <c r="C449" s="243"/>
      <c r="D449" s="217" t="s">
        <v>175</v>
      </c>
      <c r="E449" s="244" t="s">
        <v>19</v>
      </c>
      <c r="F449" s="245" t="s">
        <v>181</v>
      </c>
      <c r="G449" s="243"/>
      <c r="H449" s="246">
        <v>20.62</v>
      </c>
      <c r="I449" s="247"/>
      <c r="J449" s="243"/>
      <c r="K449" s="243"/>
      <c r="L449" s="248"/>
      <c r="M449" s="249"/>
      <c r="N449" s="250"/>
      <c r="O449" s="250"/>
      <c r="P449" s="250"/>
      <c r="Q449" s="250"/>
      <c r="R449" s="250"/>
      <c r="S449" s="250"/>
      <c r="T449" s="251"/>
      <c r="AT449" s="252" t="s">
        <v>175</v>
      </c>
      <c r="AU449" s="252" t="s">
        <v>85</v>
      </c>
      <c r="AV449" s="15" t="s">
        <v>133</v>
      </c>
      <c r="AW449" s="15" t="s">
        <v>37</v>
      </c>
      <c r="AX449" s="15" t="s">
        <v>83</v>
      </c>
      <c r="AY449" s="252" t="s">
        <v>125</v>
      </c>
    </row>
    <row r="450" spans="1:65" s="2" customFormat="1" ht="16.5" customHeight="1">
      <c r="A450" s="36"/>
      <c r="B450" s="37"/>
      <c r="C450" s="202" t="s">
        <v>364</v>
      </c>
      <c r="D450" s="202" t="s">
        <v>134</v>
      </c>
      <c r="E450" s="203" t="s">
        <v>564</v>
      </c>
      <c r="F450" s="204" t="s">
        <v>565</v>
      </c>
      <c r="G450" s="205" t="s">
        <v>289</v>
      </c>
      <c r="H450" s="206">
        <v>43.302</v>
      </c>
      <c r="I450" s="207"/>
      <c r="J450" s="208">
        <f>ROUND(I450*H450,2)</f>
        <v>0</v>
      </c>
      <c r="K450" s="204" t="s">
        <v>172</v>
      </c>
      <c r="L450" s="209"/>
      <c r="M450" s="210" t="s">
        <v>19</v>
      </c>
      <c r="N450" s="211" t="s">
        <v>46</v>
      </c>
      <c r="O450" s="66"/>
      <c r="P450" s="198">
        <f>O450*H450</f>
        <v>0</v>
      </c>
      <c r="Q450" s="198">
        <v>0</v>
      </c>
      <c r="R450" s="198">
        <f>Q450*H450</f>
        <v>0</v>
      </c>
      <c r="S450" s="198">
        <v>0</v>
      </c>
      <c r="T450" s="199">
        <f>S450*H450</f>
        <v>0</v>
      </c>
      <c r="U450" s="36"/>
      <c r="V450" s="36"/>
      <c r="W450" s="36"/>
      <c r="X450" s="36"/>
      <c r="Y450" s="36"/>
      <c r="Z450" s="36"/>
      <c r="AA450" s="36"/>
      <c r="AB450" s="36"/>
      <c r="AC450" s="36"/>
      <c r="AD450" s="36"/>
      <c r="AE450" s="36"/>
      <c r="AR450" s="200" t="s">
        <v>137</v>
      </c>
      <c r="AT450" s="200" t="s">
        <v>134</v>
      </c>
      <c r="AU450" s="200" t="s">
        <v>85</v>
      </c>
      <c r="AY450" s="19" t="s">
        <v>125</v>
      </c>
      <c r="BE450" s="201">
        <f>IF(N450="základní",J450,0)</f>
        <v>0</v>
      </c>
      <c r="BF450" s="201">
        <f>IF(N450="snížená",J450,0)</f>
        <v>0</v>
      </c>
      <c r="BG450" s="201">
        <f>IF(N450="zákl. přenesená",J450,0)</f>
        <v>0</v>
      </c>
      <c r="BH450" s="201">
        <f>IF(N450="sníž. přenesená",J450,0)</f>
        <v>0</v>
      </c>
      <c r="BI450" s="201">
        <f>IF(N450="nulová",J450,0)</f>
        <v>0</v>
      </c>
      <c r="BJ450" s="19" t="s">
        <v>83</v>
      </c>
      <c r="BK450" s="201">
        <f>ROUND(I450*H450,2)</f>
        <v>0</v>
      </c>
      <c r="BL450" s="19" t="s">
        <v>133</v>
      </c>
      <c r="BM450" s="200" t="s">
        <v>566</v>
      </c>
    </row>
    <row r="451" spans="1:65" s="14" customFormat="1">
      <c r="B451" s="231"/>
      <c r="C451" s="232"/>
      <c r="D451" s="217" t="s">
        <v>175</v>
      </c>
      <c r="E451" s="233" t="s">
        <v>19</v>
      </c>
      <c r="F451" s="234" t="s">
        <v>567</v>
      </c>
      <c r="G451" s="232"/>
      <c r="H451" s="235">
        <v>43.302</v>
      </c>
      <c r="I451" s="236"/>
      <c r="J451" s="232"/>
      <c r="K451" s="232"/>
      <c r="L451" s="237"/>
      <c r="M451" s="238"/>
      <c r="N451" s="239"/>
      <c r="O451" s="239"/>
      <c r="P451" s="239"/>
      <c r="Q451" s="239"/>
      <c r="R451" s="239"/>
      <c r="S451" s="239"/>
      <c r="T451" s="240"/>
      <c r="AT451" s="241" t="s">
        <v>175</v>
      </c>
      <c r="AU451" s="241" t="s">
        <v>85</v>
      </c>
      <c r="AV451" s="14" t="s">
        <v>85</v>
      </c>
      <c r="AW451" s="14" t="s">
        <v>37</v>
      </c>
      <c r="AX451" s="14" t="s">
        <v>75</v>
      </c>
      <c r="AY451" s="241" t="s">
        <v>125</v>
      </c>
    </row>
    <row r="452" spans="1:65" s="15" customFormat="1">
      <c r="B452" s="242"/>
      <c r="C452" s="243"/>
      <c r="D452" s="217" t="s">
        <v>175</v>
      </c>
      <c r="E452" s="244" t="s">
        <v>19</v>
      </c>
      <c r="F452" s="245" t="s">
        <v>181</v>
      </c>
      <c r="G452" s="243"/>
      <c r="H452" s="246">
        <v>43.302</v>
      </c>
      <c r="I452" s="247"/>
      <c r="J452" s="243"/>
      <c r="K452" s="243"/>
      <c r="L452" s="248"/>
      <c r="M452" s="249"/>
      <c r="N452" s="250"/>
      <c r="O452" s="250"/>
      <c r="P452" s="250"/>
      <c r="Q452" s="250"/>
      <c r="R452" s="250"/>
      <c r="S452" s="250"/>
      <c r="T452" s="251"/>
      <c r="AT452" s="252" t="s">
        <v>175</v>
      </c>
      <c r="AU452" s="252" t="s">
        <v>85</v>
      </c>
      <c r="AV452" s="15" t="s">
        <v>133</v>
      </c>
      <c r="AW452" s="15" t="s">
        <v>37</v>
      </c>
      <c r="AX452" s="15" t="s">
        <v>83</v>
      </c>
      <c r="AY452" s="252" t="s">
        <v>125</v>
      </c>
    </row>
    <row r="453" spans="1:65" s="2" customFormat="1" ht="21.75" customHeight="1">
      <c r="A453" s="36"/>
      <c r="B453" s="37"/>
      <c r="C453" s="189" t="s">
        <v>568</v>
      </c>
      <c r="D453" s="189" t="s">
        <v>128</v>
      </c>
      <c r="E453" s="190" t="s">
        <v>569</v>
      </c>
      <c r="F453" s="191" t="s">
        <v>570</v>
      </c>
      <c r="G453" s="192" t="s">
        <v>289</v>
      </c>
      <c r="H453" s="193">
        <v>6</v>
      </c>
      <c r="I453" s="194"/>
      <c r="J453" s="195">
        <f>ROUND(I453*H453,2)</f>
        <v>0</v>
      </c>
      <c r="K453" s="191" t="s">
        <v>172</v>
      </c>
      <c r="L453" s="41"/>
      <c r="M453" s="196" t="s">
        <v>19</v>
      </c>
      <c r="N453" s="197" t="s">
        <v>46</v>
      </c>
      <c r="O453" s="66"/>
      <c r="P453" s="198">
        <f>O453*H453</f>
        <v>0</v>
      </c>
      <c r="Q453" s="198">
        <v>0</v>
      </c>
      <c r="R453" s="198">
        <f>Q453*H453</f>
        <v>0</v>
      </c>
      <c r="S453" s="198">
        <v>0</v>
      </c>
      <c r="T453" s="199">
        <f>S453*H453</f>
        <v>0</v>
      </c>
      <c r="U453" s="36"/>
      <c r="V453" s="36"/>
      <c r="W453" s="36"/>
      <c r="X453" s="36"/>
      <c r="Y453" s="36"/>
      <c r="Z453" s="36"/>
      <c r="AA453" s="36"/>
      <c r="AB453" s="36"/>
      <c r="AC453" s="36"/>
      <c r="AD453" s="36"/>
      <c r="AE453" s="36"/>
      <c r="AR453" s="200" t="s">
        <v>133</v>
      </c>
      <c r="AT453" s="200" t="s">
        <v>128</v>
      </c>
      <c r="AU453" s="200" t="s">
        <v>85</v>
      </c>
      <c r="AY453" s="19" t="s">
        <v>125</v>
      </c>
      <c r="BE453" s="201">
        <f>IF(N453="základní",J453,0)</f>
        <v>0</v>
      </c>
      <c r="BF453" s="201">
        <f>IF(N453="snížená",J453,0)</f>
        <v>0</v>
      </c>
      <c r="BG453" s="201">
        <f>IF(N453="zákl. přenesená",J453,0)</f>
        <v>0</v>
      </c>
      <c r="BH453" s="201">
        <f>IF(N453="sníž. přenesená",J453,0)</f>
        <v>0</v>
      </c>
      <c r="BI453" s="201">
        <f>IF(N453="nulová",J453,0)</f>
        <v>0</v>
      </c>
      <c r="BJ453" s="19" t="s">
        <v>83</v>
      </c>
      <c r="BK453" s="201">
        <f>ROUND(I453*H453,2)</f>
        <v>0</v>
      </c>
      <c r="BL453" s="19" t="s">
        <v>133</v>
      </c>
      <c r="BM453" s="200" t="s">
        <v>571</v>
      </c>
    </row>
    <row r="454" spans="1:65" s="2" customFormat="1" ht="38.4">
      <c r="A454" s="36"/>
      <c r="B454" s="37"/>
      <c r="C454" s="38"/>
      <c r="D454" s="217" t="s">
        <v>173</v>
      </c>
      <c r="E454" s="38"/>
      <c r="F454" s="218" t="s">
        <v>572</v>
      </c>
      <c r="G454" s="38"/>
      <c r="H454" s="38"/>
      <c r="I454" s="110"/>
      <c r="J454" s="38"/>
      <c r="K454" s="38"/>
      <c r="L454" s="41"/>
      <c r="M454" s="219"/>
      <c r="N454" s="220"/>
      <c r="O454" s="66"/>
      <c r="P454" s="66"/>
      <c r="Q454" s="66"/>
      <c r="R454" s="66"/>
      <c r="S454" s="66"/>
      <c r="T454" s="67"/>
      <c r="U454" s="36"/>
      <c r="V454" s="36"/>
      <c r="W454" s="36"/>
      <c r="X454" s="36"/>
      <c r="Y454" s="36"/>
      <c r="Z454" s="36"/>
      <c r="AA454" s="36"/>
      <c r="AB454" s="36"/>
      <c r="AC454" s="36"/>
      <c r="AD454" s="36"/>
      <c r="AE454" s="36"/>
      <c r="AT454" s="19" t="s">
        <v>173</v>
      </c>
      <c r="AU454" s="19" t="s">
        <v>85</v>
      </c>
    </row>
    <row r="455" spans="1:65" s="14" customFormat="1">
      <c r="B455" s="231"/>
      <c r="C455" s="232"/>
      <c r="D455" s="217" t="s">
        <v>175</v>
      </c>
      <c r="E455" s="233" t="s">
        <v>19</v>
      </c>
      <c r="F455" s="234" t="s">
        <v>573</v>
      </c>
      <c r="G455" s="232"/>
      <c r="H455" s="235">
        <v>6</v>
      </c>
      <c r="I455" s="236"/>
      <c r="J455" s="232"/>
      <c r="K455" s="232"/>
      <c r="L455" s="237"/>
      <c r="M455" s="238"/>
      <c r="N455" s="239"/>
      <c r="O455" s="239"/>
      <c r="P455" s="239"/>
      <c r="Q455" s="239"/>
      <c r="R455" s="239"/>
      <c r="S455" s="239"/>
      <c r="T455" s="240"/>
      <c r="AT455" s="241" t="s">
        <v>175</v>
      </c>
      <c r="AU455" s="241" t="s">
        <v>85</v>
      </c>
      <c r="AV455" s="14" t="s">
        <v>85</v>
      </c>
      <c r="AW455" s="14" t="s">
        <v>37</v>
      </c>
      <c r="AX455" s="14" t="s">
        <v>75</v>
      </c>
      <c r="AY455" s="241" t="s">
        <v>125</v>
      </c>
    </row>
    <row r="456" spans="1:65" s="15" customFormat="1">
      <c r="B456" s="242"/>
      <c r="C456" s="243"/>
      <c r="D456" s="217" t="s">
        <v>175</v>
      </c>
      <c r="E456" s="244" t="s">
        <v>19</v>
      </c>
      <c r="F456" s="245" t="s">
        <v>181</v>
      </c>
      <c r="G456" s="243"/>
      <c r="H456" s="246">
        <v>6</v>
      </c>
      <c r="I456" s="247"/>
      <c r="J456" s="243"/>
      <c r="K456" s="243"/>
      <c r="L456" s="248"/>
      <c r="M456" s="249"/>
      <c r="N456" s="250"/>
      <c r="O456" s="250"/>
      <c r="P456" s="250"/>
      <c r="Q456" s="250"/>
      <c r="R456" s="250"/>
      <c r="S456" s="250"/>
      <c r="T456" s="251"/>
      <c r="AT456" s="252" t="s">
        <v>175</v>
      </c>
      <c r="AU456" s="252" t="s">
        <v>85</v>
      </c>
      <c r="AV456" s="15" t="s">
        <v>133</v>
      </c>
      <c r="AW456" s="15" t="s">
        <v>37</v>
      </c>
      <c r="AX456" s="15" t="s">
        <v>83</v>
      </c>
      <c r="AY456" s="252" t="s">
        <v>125</v>
      </c>
    </row>
    <row r="457" spans="1:65" s="2" customFormat="1" ht="16.5" customHeight="1">
      <c r="A457" s="36"/>
      <c r="B457" s="37"/>
      <c r="C457" s="189" t="s">
        <v>369</v>
      </c>
      <c r="D457" s="189" t="s">
        <v>128</v>
      </c>
      <c r="E457" s="190" t="s">
        <v>574</v>
      </c>
      <c r="F457" s="191" t="s">
        <v>575</v>
      </c>
      <c r="G457" s="192" t="s">
        <v>289</v>
      </c>
      <c r="H457" s="193">
        <v>25.75</v>
      </c>
      <c r="I457" s="194"/>
      <c r="J457" s="195">
        <f>ROUND(I457*H457,2)</f>
        <v>0</v>
      </c>
      <c r="K457" s="191" t="s">
        <v>172</v>
      </c>
      <c r="L457" s="41"/>
      <c r="M457" s="196" t="s">
        <v>19</v>
      </c>
      <c r="N457" s="197" t="s">
        <v>46</v>
      </c>
      <c r="O457" s="66"/>
      <c r="P457" s="198">
        <f>O457*H457</f>
        <v>0</v>
      </c>
      <c r="Q457" s="198">
        <v>0</v>
      </c>
      <c r="R457" s="198">
        <f>Q457*H457</f>
        <v>0</v>
      </c>
      <c r="S457" s="198">
        <v>0</v>
      </c>
      <c r="T457" s="199">
        <f>S457*H457</f>
        <v>0</v>
      </c>
      <c r="U457" s="36"/>
      <c r="V457" s="36"/>
      <c r="W457" s="36"/>
      <c r="X457" s="36"/>
      <c r="Y457" s="36"/>
      <c r="Z457" s="36"/>
      <c r="AA457" s="36"/>
      <c r="AB457" s="36"/>
      <c r="AC457" s="36"/>
      <c r="AD457" s="36"/>
      <c r="AE457" s="36"/>
      <c r="AR457" s="200" t="s">
        <v>133</v>
      </c>
      <c r="AT457" s="200" t="s">
        <v>128</v>
      </c>
      <c r="AU457" s="200" t="s">
        <v>85</v>
      </c>
      <c r="AY457" s="19" t="s">
        <v>125</v>
      </c>
      <c r="BE457" s="201">
        <f>IF(N457="základní",J457,0)</f>
        <v>0</v>
      </c>
      <c r="BF457" s="201">
        <f>IF(N457="snížená",J457,0)</f>
        <v>0</v>
      </c>
      <c r="BG457" s="201">
        <f>IF(N457="zákl. přenesená",J457,0)</f>
        <v>0</v>
      </c>
      <c r="BH457" s="201">
        <f>IF(N457="sníž. přenesená",J457,0)</f>
        <v>0</v>
      </c>
      <c r="BI457" s="201">
        <f>IF(N457="nulová",J457,0)</f>
        <v>0</v>
      </c>
      <c r="BJ457" s="19" t="s">
        <v>83</v>
      </c>
      <c r="BK457" s="201">
        <f>ROUND(I457*H457,2)</f>
        <v>0</v>
      </c>
      <c r="BL457" s="19" t="s">
        <v>133</v>
      </c>
      <c r="BM457" s="200" t="s">
        <v>576</v>
      </c>
    </row>
    <row r="458" spans="1:65" s="2" customFormat="1" ht="28.8">
      <c r="A458" s="36"/>
      <c r="B458" s="37"/>
      <c r="C458" s="38"/>
      <c r="D458" s="217" t="s">
        <v>173</v>
      </c>
      <c r="E458" s="38"/>
      <c r="F458" s="218" t="s">
        <v>577</v>
      </c>
      <c r="G458" s="38"/>
      <c r="H458" s="38"/>
      <c r="I458" s="110"/>
      <c r="J458" s="38"/>
      <c r="K458" s="38"/>
      <c r="L458" s="41"/>
      <c r="M458" s="219"/>
      <c r="N458" s="220"/>
      <c r="O458" s="66"/>
      <c r="P458" s="66"/>
      <c r="Q458" s="66"/>
      <c r="R458" s="66"/>
      <c r="S458" s="66"/>
      <c r="T458" s="67"/>
      <c r="U458" s="36"/>
      <c r="V458" s="36"/>
      <c r="W458" s="36"/>
      <c r="X458" s="36"/>
      <c r="Y458" s="36"/>
      <c r="Z458" s="36"/>
      <c r="AA458" s="36"/>
      <c r="AB458" s="36"/>
      <c r="AC458" s="36"/>
      <c r="AD458" s="36"/>
      <c r="AE458" s="36"/>
      <c r="AT458" s="19" t="s">
        <v>173</v>
      </c>
      <c r="AU458" s="19" t="s">
        <v>85</v>
      </c>
    </row>
    <row r="459" spans="1:65" s="13" customFormat="1">
      <c r="B459" s="221"/>
      <c r="C459" s="222"/>
      <c r="D459" s="217" t="s">
        <v>175</v>
      </c>
      <c r="E459" s="223" t="s">
        <v>19</v>
      </c>
      <c r="F459" s="224" t="s">
        <v>578</v>
      </c>
      <c r="G459" s="222"/>
      <c r="H459" s="223" t="s">
        <v>19</v>
      </c>
      <c r="I459" s="225"/>
      <c r="J459" s="222"/>
      <c r="K459" s="222"/>
      <c r="L459" s="226"/>
      <c r="M459" s="227"/>
      <c r="N459" s="228"/>
      <c r="O459" s="228"/>
      <c r="P459" s="228"/>
      <c r="Q459" s="228"/>
      <c r="R459" s="228"/>
      <c r="S459" s="228"/>
      <c r="T459" s="229"/>
      <c r="AT459" s="230" t="s">
        <v>175</v>
      </c>
      <c r="AU459" s="230" t="s">
        <v>85</v>
      </c>
      <c r="AV459" s="13" t="s">
        <v>83</v>
      </c>
      <c r="AW459" s="13" t="s">
        <v>37</v>
      </c>
      <c r="AX459" s="13" t="s">
        <v>75</v>
      </c>
      <c r="AY459" s="230" t="s">
        <v>125</v>
      </c>
    </row>
    <row r="460" spans="1:65" s="14" customFormat="1">
      <c r="B460" s="231"/>
      <c r="C460" s="232"/>
      <c r="D460" s="217" t="s">
        <v>175</v>
      </c>
      <c r="E460" s="233" t="s">
        <v>19</v>
      </c>
      <c r="F460" s="234" t="s">
        <v>579</v>
      </c>
      <c r="G460" s="232"/>
      <c r="H460" s="235">
        <v>25.75</v>
      </c>
      <c r="I460" s="236"/>
      <c r="J460" s="232"/>
      <c r="K460" s="232"/>
      <c r="L460" s="237"/>
      <c r="M460" s="238"/>
      <c r="N460" s="239"/>
      <c r="O460" s="239"/>
      <c r="P460" s="239"/>
      <c r="Q460" s="239"/>
      <c r="R460" s="239"/>
      <c r="S460" s="239"/>
      <c r="T460" s="240"/>
      <c r="AT460" s="241" t="s">
        <v>175</v>
      </c>
      <c r="AU460" s="241" t="s">
        <v>85</v>
      </c>
      <c r="AV460" s="14" t="s">
        <v>85</v>
      </c>
      <c r="AW460" s="14" t="s">
        <v>37</v>
      </c>
      <c r="AX460" s="14" t="s">
        <v>75</v>
      </c>
      <c r="AY460" s="241" t="s">
        <v>125</v>
      </c>
    </row>
    <row r="461" spans="1:65" s="15" customFormat="1">
      <c r="B461" s="242"/>
      <c r="C461" s="243"/>
      <c r="D461" s="217" t="s">
        <v>175</v>
      </c>
      <c r="E461" s="244" t="s">
        <v>19</v>
      </c>
      <c r="F461" s="245" t="s">
        <v>181</v>
      </c>
      <c r="G461" s="243"/>
      <c r="H461" s="246">
        <v>25.75</v>
      </c>
      <c r="I461" s="247"/>
      <c r="J461" s="243"/>
      <c r="K461" s="243"/>
      <c r="L461" s="248"/>
      <c r="M461" s="249"/>
      <c r="N461" s="250"/>
      <c r="O461" s="250"/>
      <c r="P461" s="250"/>
      <c r="Q461" s="250"/>
      <c r="R461" s="250"/>
      <c r="S461" s="250"/>
      <c r="T461" s="251"/>
      <c r="AT461" s="252" t="s">
        <v>175</v>
      </c>
      <c r="AU461" s="252" t="s">
        <v>85</v>
      </c>
      <c r="AV461" s="15" t="s">
        <v>133</v>
      </c>
      <c r="AW461" s="15" t="s">
        <v>37</v>
      </c>
      <c r="AX461" s="15" t="s">
        <v>83</v>
      </c>
      <c r="AY461" s="252" t="s">
        <v>125</v>
      </c>
    </row>
    <row r="462" spans="1:65" s="2" customFormat="1" ht="16.5" customHeight="1">
      <c r="A462" s="36"/>
      <c r="B462" s="37"/>
      <c r="C462" s="202" t="s">
        <v>580</v>
      </c>
      <c r="D462" s="202" t="s">
        <v>134</v>
      </c>
      <c r="E462" s="203" t="s">
        <v>581</v>
      </c>
      <c r="F462" s="204" t="s">
        <v>582</v>
      </c>
      <c r="G462" s="205" t="s">
        <v>289</v>
      </c>
      <c r="H462" s="206">
        <v>29.613</v>
      </c>
      <c r="I462" s="207"/>
      <c r="J462" s="208">
        <f>ROUND(I462*H462,2)</f>
        <v>0</v>
      </c>
      <c r="K462" s="204" t="s">
        <v>172</v>
      </c>
      <c r="L462" s="209"/>
      <c r="M462" s="210" t="s">
        <v>19</v>
      </c>
      <c r="N462" s="211" t="s">
        <v>46</v>
      </c>
      <c r="O462" s="66"/>
      <c r="P462" s="198">
        <f>O462*H462</f>
        <v>0</v>
      </c>
      <c r="Q462" s="198">
        <v>0</v>
      </c>
      <c r="R462" s="198">
        <f>Q462*H462</f>
        <v>0</v>
      </c>
      <c r="S462" s="198">
        <v>0</v>
      </c>
      <c r="T462" s="199">
        <f>S462*H462</f>
        <v>0</v>
      </c>
      <c r="U462" s="36"/>
      <c r="V462" s="36"/>
      <c r="W462" s="36"/>
      <c r="X462" s="36"/>
      <c r="Y462" s="36"/>
      <c r="Z462" s="36"/>
      <c r="AA462" s="36"/>
      <c r="AB462" s="36"/>
      <c r="AC462" s="36"/>
      <c r="AD462" s="36"/>
      <c r="AE462" s="36"/>
      <c r="AR462" s="200" t="s">
        <v>137</v>
      </c>
      <c r="AT462" s="200" t="s">
        <v>134</v>
      </c>
      <c r="AU462" s="200" t="s">
        <v>85</v>
      </c>
      <c r="AY462" s="19" t="s">
        <v>125</v>
      </c>
      <c r="BE462" s="201">
        <f>IF(N462="základní",J462,0)</f>
        <v>0</v>
      </c>
      <c r="BF462" s="201">
        <f>IF(N462="snížená",J462,0)</f>
        <v>0</v>
      </c>
      <c r="BG462" s="201">
        <f>IF(N462="zákl. přenesená",J462,0)</f>
        <v>0</v>
      </c>
      <c r="BH462" s="201">
        <f>IF(N462="sníž. přenesená",J462,0)</f>
        <v>0</v>
      </c>
      <c r="BI462" s="201">
        <f>IF(N462="nulová",J462,0)</f>
        <v>0</v>
      </c>
      <c r="BJ462" s="19" t="s">
        <v>83</v>
      </c>
      <c r="BK462" s="201">
        <f>ROUND(I462*H462,2)</f>
        <v>0</v>
      </c>
      <c r="BL462" s="19" t="s">
        <v>133</v>
      </c>
      <c r="BM462" s="200" t="s">
        <v>583</v>
      </c>
    </row>
    <row r="463" spans="1:65" s="13" customFormat="1">
      <c r="B463" s="221"/>
      <c r="C463" s="222"/>
      <c r="D463" s="217" t="s">
        <v>175</v>
      </c>
      <c r="E463" s="223" t="s">
        <v>19</v>
      </c>
      <c r="F463" s="224" t="s">
        <v>584</v>
      </c>
      <c r="G463" s="222"/>
      <c r="H463" s="223" t="s">
        <v>19</v>
      </c>
      <c r="I463" s="225"/>
      <c r="J463" s="222"/>
      <c r="K463" s="222"/>
      <c r="L463" s="226"/>
      <c r="M463" s="227"/>
      <c r="N463" s="228"/>
      <c r="O463" s="228"/>
      <c r="P463" s="228"/>
      <c r="Q463" s="228"/>
      <c r="R463" s="228"/>
      <c r="S463" s="228"/>
      <c r="T463" s="229"/>
      <c r="AT463" s="230" t="s">
        <v>175</v>
      </c>
      <c r="AU463" s="230" t="s">
        <v>85</v>
      </c>
      <c r="AV463" s="13" t="s">
        <v>83</v>
      </c>
      <c r="AW463" s="13" t="s">
        <v>37</v>
      </c>
      <c r="AX463" s="13" t="s">
        <v>75</v>
      </c>
      <c r="AY463" s="230" t="s">
        <v>125</v>
      </c>
    </row>
    <row r="464" spans="1:65" s="14" customFormat="1">
      <c r="B464" s="231"/>
      <c r="C464" s="232"/>
      <c r="D464" s="217" t="s">
        <v>175</v>
      </c>
      <c r="E464" s="233" t="s">
        <v>19</v>
      </c>
      <c r="F464" s="234" t="s">
        <v>585</v>
      </c>
      <c r="G464" s="232"/>
      <c r="H464" s="235">
        <v>29.613</v>
      </c>
      <c r="I464" s="236"/>
      <c r="J464" s="232"/>
      <c r="K464" s="232"/>
      <c r="L464" s="237"/>
      <c r="M464" s="238"/>
      <c r="N464" s="239"/>
      <c r="O464" s="239"/>
      <c r="P464" s="239"/>
      <c r="Q464" s="239"/>
      <c r="R464" s="239"/>
      <c r="S464" s="239"/>
      <c r="T464" s="240"/>
      <c r="AT464" s="241" t="s">
        <v>175</v>
      </c>
      <c r="AU464" s="241" t="s">
        <v>85</v>
      </c>
      <c r="AV464" s="14" t="s">
        <v>85</v>
      </c>
      <c r="AW464" s="14" t="s">
        <v>37</v>
      </c>
      <c r="AX464" s="14" t="s">
        <v>75</v>
      </c>
      <c r="AY464" s="241" t="s">
        <v>125</v>
      </c>
    </row>
    <row r="465" spans="1:65" s="15" customFormat="1">
      <c r="B465" s="242"/>
      <c r="C465" s="243"/>
      <c r="D465" s="217" t="s">
        <v>175</v>
      </c>
      <c r="E465" s="244" t="s">
        <v>19</v>
      </c>
      <c r="F465" s="245" t="s">
        <v>181</v>
      </c>
      <c r="G465" s="243"/>
      <c r="H465" s="246">
        <v>29.613</v>
      </c>
      <c r="I465" s="247"/>
      <c r="J465" s="243"/>
      <c r="K465" s="243"/>
      <c r="L465" s="248"/>
      <c r="M465" s="249"/>
      <c r="N465" s="250"/>
      <c r="O465" s="250"/>
      <c r="P465" s="250"/>
      <c r="Q465" s="250"/>
      <c r="R465" s="250"/>
      <c r="S465" s="250"/>
      <c r="T465" s="251"/>
      <c r="AT465" s="252" t="s">
        <v>175</v>
      </c>
      <c r="AU465" s="252" t="s">
        <v>85</v>
      </c>
      <c r="AV465" s="15" t="s">
        <v>133</v>
      </c>
      <c r="AW465" s="15" t="s">
        <v>37</v>
      </c>
      <c r="AX465" s="15" t="s">
        <v>83</v>
      </c>
      <c r="AY465" s="252" t="s">
        <v>125</v>
      </c>
    </row>
    <row r="466" spans="1:65" s="2" customFormat="1" ht="21.75" customHeight="1">
      <c r="A466" s="36"/>
      <c r="B466" s="37"/>
      <c r="C466" s="189" t="s">
        <v>373</v>
      </c>
      <c r="D466" s="189" t="s">
        <v>128</v>
      </c>
      <c r="E466" s="190" t="s">
        <v>586</v>
      </c>
      <c r="F466" s="191" t="s">
        <v>587</v>
      </c>
      <c r="G466" s="192" t="s">
        <v>251</v>
      </c>
      <c r="H466" s="193">
        <v>66.031999999999996</v>
      </c>
      <c r="I466" s="194"/>
      <c r="J466" s="195">
        <f>ROUND(I466*H466,2)</f>
        <v>0</v>
      </c>
      <c r="K466" s="191" t="s">
        <v>172</v>
      </c>
      <c r="L466" s="41"/>
      <c r="M466" s="196" t="s">
        <v>19</v>
      </c>
      <c r="N466" s="197" t="s">
        <v>46</v>
      </c>
      <c r="O466" s="66"/>
      <c r="P466" s="198">
        <f>O466*H466</f>
        <v>0</v>
      </c>
      <c r="Q466" s="198">
        <v>0</v>
      </c>
      <c r="R466" s="198">
        <f>Q466*H466</f>
        <v>0</v>
      </c>
      <c r="S466" s="198">
        <v>0</v>
      </c>
      <c r="T466" s="199">
        <f>S466*H466</f>
        <v>0</v>
      </c>
      <c r="U466" s="36"/>
      <c r="V466" s="36"/>
      <c r="W466" s="36"/>
      <c r="X466" s="36"/>
      <c r="Y466" s="36"/>
      <c r="Z466" s="36"/>
      <c r="AA466" s="36"/>
      <c r="AB466" s="36"/>
      <c r="AC466" s="36"/>
      <c r="AD466" s="36"/>
      <c r="AE466" s="36"/>
      <c r="AR466" s="200" t="s">
        <v>133</v>
      </c>
      <c r="AT466" s="200" t="s">
        <v>128</v>
      </c>
      <c r="AU466" s="200" t="s">
        <v>85</v>
      </c>
      <c r="AY466" s="19" t="s">
        <v>125</v>
      </c>
      <c r="BE466" s="201">
        <f>IF(N466="základní",J466,0)</f>
        <v>0</v>
      </c>
      <c r="BF466" s="201">
        <f>IF(N466="snížená",J466,0)</f>
        <v>0</v>
      </c>
      <c r="BG466" s="201">
        <f>IF(N466="zákl. přenesená",J466,0)</f>
        <v>0</v>
      </c>
      <c r="BH466" s="201">
        <f>IF(N466="sníž. přenesená",J466,0)</f>
        <v>0</v>
      </c>
      <c r="BI466" s="201">
        <f>IF(N466="nulová",J466,0)</f>
        <v>0</v>
      </c>
      <c r="BJ466" s="19" t="s">
        <v>83</v>
      </c>
      <c r="BK466" s="201">
        <f>ROUND(I466*H466,2)</f>
        <v>0</v>
      </c>
      <c r="BL466" s="19" t="s">
        <v>133</v>
      </c>
      <c r="BM466" s="200" t="s">
        <v>588</v>
      </c>
    </row>
    <row r="467" spans="1:65" s="2" customFormat="1" ht="38.4">
      <c r="A467" s="36"/>
      <c r="B467" s="37"/>
      <c r="C467" s="38"/>
      <c r="D467" s="217" t="s">
        <v>173</v>
      </c>
      <c r="E467" s="38"/>
      <c r="F467" s="218" t="s">
        <v>589</v>
      </c>
      <c r="G467" s="38"/>
      <c r="H467" s="38"/>
      <c r="I467" s="110"/>
      <c r="J467" s="38"/>
      <c r="K467" s="38"/>
      <c r="L467" s="41"/>
      <c r="M467" s="219"/>
      <c r="N467" s="220"/>
      <c r="O467" s="66"/>
      <c r="P467" s="66"/>
      <c r="Q467" s="66"/>
      <c r="R467" s="66"/>
      <c r="S467" s="66"/>
      <c r="T467" s="67"/>
      <c r="U467" s="36"/>
      <c r="V467" s="36"/>
      <c r="W467" s="36"/>
      <c r="X467" s="36"/>
      <c r="Y467" s="36"/>
      <c r="Z467" s="36"/>
      <c r="AA467" s="36"/>
      <c r="AB467" s="36"/>
      <c r="AC467" s="36"/>
      <c r="AD467" s="36"/>
      <c r="AE467" s="36"/>
      <c r="AT467" s="19" t="s">
        <v>173</v>
      </c>
      <c r="AU467" s="19" t="s">
        <v>85</v>
      </c>
    </row>
    <row r="468" spans="1:65" s="13" customFormat="1">
      <c r="B468" s="221"/>
      <c r="C468" s="222"/>
      <c r="D468" s="217" t="s">
        <v>175</v>
      </c>
      <c r="E468" s="223" t="s">
        <v>19</v>
      </c>
      <c r="F468" s="224" t="s">
        <v>590</v>
      </c>
      <c r="G468" s="222"/>
      <c r="H468" s="223" t="s">
        <v>19</v>
      </c>
      <c r="I468" s="225"/>
      <c r="J468" s="222"/>
      <c r="K468" s="222"/>
      <c r="L468" s="226"/>
      <c r="M468" s="227"/>
      <c r="N468" s="228"/>
      <c r="O468" s="228"/>
      <c r="P468" s="228"/>
      <c r="Q468" s="228"/>
      <c r="R468" s="228"/>
      <c r="S468" s="228"/>
      <c r="T468" s="229"/>
      <c r="AT468" s="230" t="s">
        <v>175</v>
      </c>
      <c r="AU468" s="230" t="s">
        <v>85</v>
      </c>
      <c r="AV468" s="13" t="s">
        <v>83</v>
      </c>
      <c r="AW468" s="13" t="s">
        <v>37</v>
      </c>
      <c r="AX468" s="13" t="s">
        <v>75</v>
      </c>
      <c r="AY468" s="230" t="s">
        <v>125</v>
      </c>
    </row>
    <row r="469" spans="1:65" s="14" customFormat="1">
      <c r="B469" s="231"/>
      <c r="C469" s="232"/>
      <c r="D469" s="217" t="s">
        <v>175</v>
      </c>
      <c r="E469" s="233" t="s">
        <v>19</v>
      </c>
      <c r="F469" s="234" t="s">
        <v>591</v>
      </c>
      <c r="G469" s="232"/>
      <c r="H469" s="235">
        <v>66.031999999999996</v>
      </c>
      <c r="I469" s="236"/>
      <c r="J469" s="232"/>
      <c r="K469" s="232"/>
      <c r="L469" s="237"/>
      <c r="M469" s="238"/>
      <c r="N469" s="239"/>
      <c r="O469" s="239"/>
      <c r="P469" s="239"/>
      <c r="Q469" s="239"/>
      <c r="R469" s="239"/>
      <c r="S469" s="239"/>
      <c r="T469" s="240"/>
      <c r="AT469" s="241" t="s">
        <v>175</v>
      </c>
      <c r="AU469" s="241" t="s">
        <v>85</v>
      </c>
      <c r="AV469" s="14" t="s">
        <v>85</v>
      </c>
      <c r="AW469" s="14" t="s">
        <v>37</v>
      </c>
      <c r="AX469" s="14" t="s">
        <v>75</v>
      </c>
      <c r="AY469" s="241" t="s">
        <v>125</v>
      </c>
    </row>
    <row r="470" spans="1:65" s="15" customFormat="1">
      <c r="B470" s="242"/>
      <c r="C470" s="243"/>
      <c r="D470" s="217" t="s">
        <v>175</v>
      </c>
      <c r="E470" s="244" t="s">
        <v>19</v>
      </c>
      <c r="F470" s="245" t="s">
        <v>181</v>
      </c>
      <c r="G470" s="243"/>
      <c r="H470" s="246">
        <v>66.031999999999996</v>
      </c>
      <c r="I470" s="247"/>
      <c r="J470" s="243"/>
      <c r="K470" s="243"/>
      <c r="L470" s="248"/>
      <c r="M470" s="249"/>
      <c r="N470" s="250"/>
      <c r="O470" s="250"/>
      <c r="P470" s="250"/>
      <c r="Q470" s="250"/>
      <c r="R470" s="250"/>
      <c r="S470" s="250"/>
      <c r="T470" s="251"/>
      <c r="AT470" s="252" t="s">
        <v>175</v>
      </c>
      <c r="AU470" s="252" t="s">
        <v>85</v>
      </c>
      <c r="AV470" s="15" t="s">
        <v>133</v>
      </c>
      <c r="AW470" s="15" t="s">
        <v>37</v>
      </c>
      <c r="AX470" s="15" t="s">
        <v>83</v>
      </c>
      <c r="AY470" s="252" t="s">
        <v>125</v>
      </c>
    </row>
    <row r="471" spans="1:65" s="2" customFormat="1" ht="16.5" customHeight="1">
      <c r="A471" s="36"/>
      <c r="B471" s="37"/>
      <c r="C471" s="189" t="s">
        <v>592</v>
      </c>
      <c r="D471" s="189" t="s">
        <v>128</v>
      </c>
      <c r="E471" s="190" t="s">
        <v>593</v>
      </c>
      <c r="F471" s="191" t="s">
        <v>594</v>
      </c>
      <c r="G471" s="192" t="s">
        <v>131</v>
      </c>
      <c r="H471" s="193">
        <v>1</v>
      </c>
      <c r="I471" s="194"/>
      <c r="J471" s="195">
        <f>ROUND(I471*H471,2)</f>
        <v>0</v>
      </c>
      <c r="K471" s="191" t="s">
        <v>595</v>
      </c>
      <c r="L471" s="41"/>
      <c r="M471" s="196" t="s">
        <v>19</v>
      </c>
      <c r="N471" s="197" t="s">
        <v>46</v>
      </c>
      <c r="O471" s="66"/>
      <c r="P471" s="198">
        <f>O471*H471</f>
        <v>0</v>
      </c>
      <c r="Q471" s="198">
        <v>0</v>
      </c>
      <c r="R471" s="198">
        <f>Q471*H471</f>
        <v>0</v>
      </c>
      <c r="S471" s="198">
        <v>0</v>
      </c>
      <c r="T471" s="199">
        <f>S471*H471</f>
        <v>0</v>
      </c>
      <c r="U471" s="36"/>
      <c r="V471" s="36"/>
      <c r="W471" s="36"/>
      <c r="X471" s="36"/>
      <c r="Y471" s="36"/>
      <c r="Z471" s="36"/>
      <c r="AA471" s="36"/>
      <c r="AB471" s="36"/>
      <c r="AC471" s="36"/>
      <c r="AD471" s="36"/>
      <c r="AE471" s="36"/>
      <c r="AR471" s="200" t="s">
        <v>133</v>
      </c>
      <c r="AT471" s="200" t="s">
        <v>128</v>
      </c>
      <c r="AU471" s="200" t="s">
        <v>85</v>
      </c>
      <c r="AY471" s="19" t="s">
        <v>125</v>
      </c>
      <c r="BE471" s="201">
        <f>IF(N471="základní",J471,0)</f>
        <v>0</v>
      </c>
      <c r="BF471" s="201">
        <f>IF(N471="snížená",J471,0)</f>
        <v>0</v>
      </c>
      <c r="BG471" s="201">
        <f>IF(N471="zákl. přenesená",J471,0)</f>
        <v>0</v>
      </c>
      <c r="BH471" s="201">
        <f>IF(N471="sníž. přenesená",J471,0)</f>
        <v>0</v>
      </c>
      <c r="BI471" s="201">
        <f>IF(N471="nulová",J471,0)</f>
        <v>0</v>
      </c>
      <c r="BJ471" s="19" t="s">
        <v>83</v>
      </c>
      <c r="BK471" s="201">
        <f>ROUND(I471*H471,2)</f>
        <v>0</v>
      </c>
      <c r="BL471" s="19" t="s">
        <v>133</v>
      </c>
      <c r="BM471" s="200" t="s">
        <v>596</v>
      </c>
    </row>
    <row r="472" spans="1:65" s="12" customFormat="1" ht="22.8" customHeight="1">
      <c r="B472" s="173"/>
      <c r="C472" s="174"/>
      <c r="D472" s="175" t="s">
        <v>74</v>
      </c>
      <c r="E472" s="187" t="s">
        <v>597</v>
      </c>
      <c r="F472" s="187" t="s">
        <v>598</v>
      </c>
      <c r="G472" s="174"/>
      <c r="H472" s="174"/>
      <c r="I472" s="177"/>
      <c r="J472" s="188">
        <f>BK472</f>
        <v>0</v>
      </c>
      <c r="K472" s="174"/>
      <c r="L472" s="179"/>
      <c r="M472" s="180"/>
      <c r="N472" s="181"/>
      <c r="O472" s="181"/>
      <c r="P472" s="182">
        <f>SUM(P473:P493)</f>
        <v>0</v>
      </c>
      <c r="Q472" s="181"/>
      <c r="R472" s="182">
        <f>SUM(R473:R493)</f>
        <v>0</v>
      </c>
      <c r="S472" s="181"/>
      <c r="T472" s="183">
        <f>SUM(T473:T493)</f>
        <v>0</v>
      </c>
      <c r="AR472" s="184" t="s">
        <v>83</v>
      </c>
      <c r="AT472" s="185" t="s">
        <v>74</v>
      </c>
      <c r="AU472" s="185" t="s">
        <v>83</v>
      </c>
      <c r="AY472" s="184" t="s">
        <v>125</v>
      </c>
      <c r="BK472" s="186">
        <f>SUM(BK473:BK493)</f>
        <v>0</v>
      </c>
    </row>
    <row r="473" spans="1:65" s="2" customFormat="1" ht="16.5" customHeight="1">
      <c r="A473" s="36"/>
      <c r="B473" s="37"/>
      <c r="C473" s="189" t="s">
        <v>378</v>
      </c>
      <c r="D473" s="189" t="s">
        <v>128</v>
      </c>
      <c r="E473" s="190" t="s">
        <v>599</v>
      </c>
      <c r="F473" s="191" t="s">
        <v>600</v>
      </c>
      <c r="G473" s="192" t="s">
        <v>221</v>
      </c>
      <c r="H473" s="193">
        <v>23.608000000000001</v>
      </c>
      <c r="I473" s="194"/>
      <c r="J473" s="195">
        <f>ROUND(I473*H473,2)</f>
        <v>0</v>
      </c>
      <c r="K473" s="191" t="s">
        <v>172</v>
      </c>
      <c r="L473" s="41"/>
      <c r="M473" s="196" t="s">
        <v>19</v>
      </c>
      <c r="N473" s="197" t="s">
        <v>46</v>
      </c>
      <c r="O473" s="66"/>
      <c r="P473" s="198">
        <f>O473*H473</f>
        <v>0</v>
      </c>
      <c r="Q473" s="198">
        <v>0</v>
      </c>
      <c r="R473" s="198">
        <f>Q473*H473</f>
        <v>0</v>
      </c>
      <c r="S473" s="198">
        <v>0</v>
      </c>
      <c r="T473" s="199">
        <f>S473*H473</f>
        <v>0</v>
      </c>
      <c r="U473" s="36"/>
      <c r="V473" s="36"/>
      <c r="W473" s="36"/>
      <c r="X473" s="36"/>
      <c r="Y473" s="36"/>
      <c r="Z473" s="36"/>
      <c r="AA473" s="36"/>
      <c r="AB473" s="36"/>
      <c r="AC473" s="36"/>
      <c r="AD473" s="36"/>
      <c r="AE473" s="36"/>
      <c r="AR473" s="200" t="s">
        <v>133</v>
      </c>
      <c r="AT473" s="200" t="s">
        <v>128</v>
      </c>
      <c r="AU473" s="200" t="s">
        <v>85</v>
      </c>
      <c r="AY473" s="19" t="s">
        <v>125</v>
      </c>
      <c r="BE473" s="201">
        <f>IF(N473="základní",J473,0)</f>
        <v>0</v>
      </c>
      <c r="BF473" s="201">
        <f>IF(N473="snížená",J473,0)</f>
        <v>0</v>
      </c>
      <c r="BG473" s="201">
        <f>IF(N473="zákl. přenesená",J473,0)</f>
        <v>0</v>
      </c>
      <c r="BH473" s="201">
        <f>IF(N473="sníž. přenesená",J473,0)</f>
        <v>0</v>
      </c>
      <c r="BI473" s="201">
        <f>IF(N473="nulová",J473,0)</f>
        <v>0</v>
      </c>
      <c r="BJ473" s="19" t="s">
        <v>83</v>
      </c>
      <c r="BK473" s="201">
        <f>ROUND(I473*H473,2)</f>
        <v>0</v>
      </c>
      <c r="BL473" s="19" t="s">
        <v>133</v>
      </c>
      <c r="BM473" s="200" t="s">
        <v>601</v>
      </c>
    </row>
    <row r="474" spans="1:65" s="2" customFormat="1" ht="48">
      <c r="A474" s="36"/>
      <c r="B474" s="37"/>
      <c r="C474" s="38"/>
      <c r="D474" s="217" t="s">
        <v>173</v>
      </c>
      <c r="E474" s="38"/>
      <c r="F474" s="218" t="s">
        <v>602</v>
      </c>
      <c r="G474" s="38"/>
      <c r="H474" s="38"/>
      <c r="I474" s="110"/>
      <c r="J474" s="38"/>
      <c r="K474" s="38"/>
      <c r="L474" s="41"/>
      <c r="M474" s="219"/>
      <c r="N474" s="220"/>
      <c r="O474" s="66"/>
      <c r="P474" s="66"/>
      <c r="Q474" s="66"/>
      <c r="R474" s="66"/>
      <c r="S474" s="66"/>
      <c r="T474" s="67"/>
      <c r="U474" s="36"/>
      <c r="V474" s="36"/>
      <c r="W474" s="36"/>
      <c r="X474" s="36"/>
      <c r="Y474" s="36"/>
      <c r="Z474" s="36"/>
      <c r="AA474" s="36"/>
      <c r="AB474" s="36"/>
      <c r="AC474" s="36"/>
      <c r="AD474" s="36"/>
      <c r="AE474" s="36"/>
      <c r="AT474" s="19" t="s">
        <v>173</v>
      </c>
      <c r="AU474" s="19" t="s">
        <v>85</v>
      </c>
    </row>
    <row r="475" spans="1:65" s="14" customFormat="1">
      <c r="B475" s="231"/>
      <c r="C475" s="232"/>
      <c r="D475" s="217" t="s">
        <v>175</v>
      </c>
      <c r="E475" s="233" t="s">
        <v>19</v>
      </c>
      <c r="F475" s="234" t="s">
        <v>603</v>
      </c>
      <c r="G475" s="232"/>
      <c r="H475" s="235">
        <v>4.2919999999999998</v>
      </c>
      <c r="I475" s="236"/>
      <c r="J475" s="232"/>
      <c r="K475" s="232"/>
      <c r="L475" s="237"/>
      <c r="M475" s="238"/>
      <c r="N475" s="239"/>
      <c r="O475" s="239"/>
      <c r="P475" s="239"/>
      <c r="Q475" s="239"/>
      <c r="R475" s="239"/>
      <c r="S475" s="239"/>
      <c r="T475" s="240"/>
      <c r="AT475" s="241" t="s">
        <v>175</v>
      </c>
      <c r="AU475" s="241" t="s">
        <v>85</v>
      </c>
      <c r="AV475" s="14" t="s">
        <v>85</v>
      </c>
      <c r="AW475" s="14" t="s">
        <v>37</v>
      </c>
      <c r="AX475" s="14" t="s">
        <v>75</v>
      </c>
      <c r="AY475" s="241" t="s">
        <v>125</v>
      </c>
    </row>
    <row r="476" spans="1:65" s="14" customFormat="1">
      <c r="B476" s="231"/>
      <c r="C476" s="232"/>
      <c r="D476" s="217" t="s">
        <v>175</v>
      </c>
      <c r="E476" s="233" t="s">
        <v>19</v>
      </c>
      <c r="F476" s="234" t="s">
        <v>604</v>
      </c>
      <c r="G476" s="232"/>
      <c r="H476" s="235">
        <v>1.157</v>
      </c>
      <c r="I476" s="236"/>
      <c r="J476" s="232"/>
      <c r="K476" s="232"/>
      <c r="L476" s="237"/>
      <c r="M476" s="238"/>
      <c r="N476" s="239"/>
      <c r="O476" s="239"/>
      <c r="P476" s="239"/>
      <c r="Q476" s="239"/>
      <c r="R476" s="239"/>
      <c r="S476" s="239"/>
      <c r="T476" s="240"/>
      <c r="AT476" s="241" t="s">
        <v>175</v>
      </c>
      <c r="AU476" s="241" t="s">
        <v>85</v>
      </c>
      <c r="AV476" s="14" t="s">
        <v>85</v>
      </c>
      <c r="AW476" s="14" t="s">
        <v>37</v>
      </c>
      <c r="AX476" s="14" t="s">
        <v>75</v>
      </c>
      <c r="AY476" s="241" t="s">
        <v>125</v>
      </c>
    </row>
    <row r="477" spans="1:65" s="14" customFormat="1">
      <c r="B477" s="231"/>
      <c r="C477" s="232"/>
      <c r="D477" s="217" t="s">
        <v>175</v>
      </c>
      <c r="E477" s="233" t="s">
        <v>19</v>
      </c>
      <c r="F477" s="234" t="s">
        <v>605</v>
      </c>
      <c r="G477" s="232"/>
      <c r="H477" s="235">
        <v>18.158999999999999</v>
      </c>
      <c r="I477" s="236"/>
      <c r="J477" s="232"/>
      <c r="K477" s="232"/>
      <c r="L477" s="237"/>
      <c r="M477" s="238"/>
      <c r="N477" s="239"/>
      <c r="O477" s="239"/>
      <c r="P477" s="239"/>
      <c r="Q477" s="239"/>
      <c r="R477" s="239"/>
      <c r="S477" s="239"/>
      <c r="T477" s="240"/>
      <c r="AT477" s="241" t="s">
        <v>175</v>
      </c>
      <c r="AU477" s="241" t="s">
        <v>85</v>
      </c>
      <c r="AV477" s="14" t="s">
        <v>85</v>
      </c>
      <c r="AW477" s="14" t="s">
        <v>37</v>
      </c>
      <c r="AX477" s="14" t="s">
        <v>75</v>
      </c>
      <c r="AY477" s="241" t="s">
        <v>125</v>
      </c>
    </row>
    <row r="478" spans="1:65" s="13" customFormat="1">
      <c r="B478" s="221"/>
      <c r="C478" s="222"/>
      <c r="D478" s="217" t="s">
        <v>175</v>
      </c>
      <c r="E478" s="223" t="s">
        <v>19</v>
      </c>
      <c r="F478" s="224" t="s">
        <v>210</v>
      </c>
      <c r="G478" s="222"/>
      <c r="H478" s="223" t="s">
        <v>19</v>
      </c>
      <c r="I478" s="225"/>
      <c r="J478" s="222"/>
      <c r="K478" s="222"/>
      <c r="L478" s="226"/>
      <c r="M478" s="227"/>
      <c r="N478" s="228"/>
      <c r="O478" s="228"/>
      <c r="P478" s="228"/>
      <c r="Q478" s="228"/>
      <c r="R478" s="228"/>
      <c r="S478" s="228"/>
      <c r="T478" s="229"/>
      <c r="AT478" s="230" t="s">
        <v>175</v>
      </c>
      <c r="AU478" s="230" t="s">
        <v>85</v>
      </c>
      <c r="AV478" s="13" t="s">
        <v>83</v>
      </c>
      <c r="AW478" s="13" t="s">
        <v>37</v>
      </c>
      <c r="AX478" s="13" t="s">
        <v>75</v>
      </c>
      <c r="AY478" s="230" t="s">
        <v>125</v>
      </c>
    </row>
    <row r="479" spans="1:65" s="15" customFormat="1">
      <c r="B479" s="242"/>
      <c r="C479" s="243"/>
      <c r="D479" s="217" t="s">
        <v>175</v>
      </c>
      <c r="E479" s="244" t="s">
        <v>19</v>
      </c>
      <c r="F479" s="245" t="s">
        <v>181</v>
      </c>
      <c r="G479" s="243"/>
      <c r="H479" s="246">
        <v>23.607999999999997</v>
      </c>
      <c r="I479" s="247"/>
      <c r="J479" s="243"/>
      <c r="K479" s="243"/>
      <c r="L479" s="248"/>
      <c r="M479" s="249"/>
      <c r="N479" s="250"/>
      <c r="O479" s="250"/>
      <c r="P479" s="250"/>
      <c r="Q479" s="250"/>
      <c r="R479" s="250"/>
      <c r="S479" s="250"/>
      <c r="T479" s="251"/>
      <c r="AT479" s="252" t="s">
        <v>175</v>
      </c>
      <c r="AU479" s="252" t="s">
        <v>85</v>
      </c>
      <c r="AV479" s="15" t="s">
        <v>133</v>
      </c>
      <c r="AW479" s="15" t="s">
        <v>37</v>
      </c>
      <c r="AX479" s="15" t="s">
        <v>83</v>
      </c>
      <c r="AY479" s="252" t="s">
        <v>125</v>
      </c>
    </row>
    <row r="480" spans="1:65" s="2" customFormat="1" ht="21.75" customHeight="1">
      <c r="A480" s="36"/>
      <c r="B480" s="37"/>
      <c r="C480" s="189" t="s">
        <v>606</v>
      </c>
      <c r="D480" s="189" t="s">
        <v>128</v>
      </c>
      <c r="E480" s="190" t="s">
        <v>607</v>
      </c>
      <c r="F480" s="191" t="s">
        <v>608</v>
      </c>
      <c r="G480" s="192" t="s">
        <v>221</v>
      </c>
      <c r="H480" s="193">
        <v>212.47200000000001</v>
      </c>
      <c r="I480" s="194"/>
      <c r="J480" s="195">
        <f>ROUND(I480*H480,2)</f>
        <v>0</v>
      </c>
      <c r="K480" s="191" t="s">
        <v>172</v>
      </c>
      <c r="L480" s="41"/>
      <c r="M480" s="196" t="s">
        <v>19</v>
      </c>
      <c r="N480" s="197" t="s">
        <v>46</v>
      </c>
      <c r="O480" s="66"/>
      <c r="P480" s="198">
        <f>O480*H480</f>
        <v>0</v>
      </c>
      <c r="Q480" s="198">
        <v>0</v>
      </c>
      <c r="R480" s="198">
        <f>Q480*H480</f>
        <v>0</v>
      </c>
      <c r="S480" s="198">
        <v>0</v>
      </c>
      <c r="T480" s="199">
        <f>S480*H480</f>
        <v>0</v>
      </c>
      <c r="U480" s="36"/>
      <c r="V480" s="36"/>
      <c r="W480" s="36"/>
      <c r="X480" s="36"/>
      <c r="Y480" s="36"/>
      <c r="Z480" s="36"/>
      <c r="AA480" s="36"/>
      <c r="AB480" s="36"/>
      <c r="AC480" s="36"/>
      <c r="AD480" s="36"/>
      <c r="AE480" s="36"/>
      <c r="AR480" s="200" t="s">
        <v>133</v>
      </c>
      <c r="AT480" s="200" t="s">
        <v>128</v>
      </c>
      <c r="AU480" s="200" t="s">
        <v>85</v>
      </c>
      <c r="AY480" s="19" t="s">
        <v>125</v>
      </c>
      <c r="BE480" s="201">
        <f>IF(N480="základní",J480,0)</f>
        <v>0</v>
      </c>
      <c r="BF480" s="201">
        <f>IF(N480="snížená",J480,0)</f>
        <v>0</v>
      </c>
      <c r="BG480" s="201">
        <f>IF(N480="zákl. přenesená",J480,0)</f>
        <v>0</v>
      </c>
      <c r="BH480" s="201">
        <f>IF(N480="sníž. přenesená",J480,0)</f>
        <v>0</v>
      </c>
      <c r="BI480" s="201">
        <f>IF(N480="nulová",J480,0)</f>
        <v>0</v>
      </c>
      <c r="BJ480" s="19" t="s">
        <v>83</v>
      </c>
      <c r="BK480" s="201">
        <f>ROUND(I480*H480,2)</f>
        <v>0</v>
      </c>
      <c r="BL480" s="19" t="s">
        <v>133</v>
      </c>
      <c r="BM480" s="200" t="s">
        <v>609</v>
      </c>
    </row>
    <row r="481" spans="1:65" s="2" customFormat="1" ht="48">
      <c r="A481" s="36"/>
      <c r="B481" s="37"/>
      <c r="C481" s="38"/>
      <c r="D481" s="217" t="s">
        <v>173</v>
      </c>
      <c r="E481" s="38"/>
      <c r="F481" s="218" t="s">
        <v>602</v>
      </c>
      <c r="G481" s="38"/>
      <c r="H481" s="38"/>
      <c r="I481" s="110"/>
      <c r="J481" s="38"/>
      <c r="K481" s="38"/>
      <c r="L481" s="41"/>
      <c r="M481" s="219"/>
      <c r="N481" s="220"/>
      <c r="O481" s="66"/>
      <c r="P481" s="66"/>
      <c r="Q481" s="66"/>
      <c r="R481" s="66"/>
      <c r="S481" s="66"/>
      <c r="T481" s="67"/>
      <c r="U481" s="36"/>
      <c r="V481" s="36"/>
      <c r="W481" s="36"/>
      <c r="X481" s="36"/>
      <c r="Y481" s="36"/>
      <c r="Z481" s="36"/>
      <c r="AA481" s="36"/>
      <c r="AB481" s="36"/>
      <c r="AC481" s="36"/>
      <c r="AD481" s="36"/>
      <c r="AE481" s="36"/>
      <c r="AT481" s="19" t="s">
        <v>173</v>
      </c>
      <c r="AU481" s="19" t="s">
        <v>85</v>
      </c>
    </row>
    <row r="482" spans="1:65" s="14" customFormat="1">
      <c r="B482" s="231"/>
      <c r="C482" s="232"/>
      <c r="D482" s="217" t="s">
        <v>175</v>
      </c>
      <c r="E482" s="233" t="s">
        <v>19</v>
      </c>
      <c r="F482" s="234" t="s">
        <v>610</v>
      </c>
      <c r="G482" s="232"/>
      <c r="H482" s="235">
        <v>212.47200000000001</v>
      </c>
      <c r="I482" s="236"/>
      <c r="J482" s="232"/>
      <c r="K482" s="232"/>
      <c r="L482" s="237"/>
      <c r="M482" s="238"/>
      <c r="N482" s="239"/>
      <c r="O482" s="239"/>
      <c r="P482" s="239"/>
      <c r="Q482" s="239"/>
      <c r="R482" s="239"/>
      <c r="S482" s="239"/>
      <c r="T482" s="240"/>
      <c r="AT482" s="241" t="s">
        <v>175</v>
      </c>
      <c r="AU482" s="241" t="s">
        <v>85</v>
      </c>
      <c r="AV482" s="14" t="s">
        <v>85</v>
      </c>
      <c r="AW482" s="14" t="s">
        <v>37</v>
      </c>
      <c r="AX482" s="14" t="s">
        <v>75</v>
      </c>
      <c r="AY482" s="241" t="s">
        <v>125</v>
      </c>
    </row>
    <row r="483" spans="1:65" s="15" customFormat="1">
      <c r="B483" s="242"/>
      <c r="C483" s="243"/>
      <c r="D483" s="217" t="s">
        <v>175</v>
      </c>
      <c r="E483" s="244" t="s">
        <v>19</v>
      </c>
      <c r="F483" s="245" t="s">
        <v>181</v>
      </c>
      <c r="G483" s="243"/>
      <c r="H483" s="246">
        <v>212.47200000000001</v>
      </c>
      <c r="I483" s="247"/>
      <c r="J483" s="243"/>
      <c r="K483" s="243"/>
      <c r="L483" s="248"/>
      <c r="M483" s="249"/>
      <c r="N483" s="250"/>
      <c r="O483" s="250"/>
      <c r="P483" s="250"/>
      <c r="Q483" s="250"/>
      <c r="R483" s="250"/>
      <c r="S483" s="250"/>
      <c r="T483" s="251"/>
      <c r="AT483" s="252" t="s">
        <v>175</v>
      </c>
      <c r="AU483" s="252" t="s">
        <v>85</v>
      </c>
      <c r="AV483" s="15" t="s">
        <v>133</v>
      </c>
      <c r="AW483" s="15" t="s">
        <v>37</v>
      </c>
      <c r="AX483" s="15" t="s">
        <v>83</v>
      </c>
      <c r="AY483" s="252" t="s">
        <v>125</v>
      </c>
    </row>
    <row r="484" spans="1:65" s="2" customFormat="1" ht="21.75" customHeight="1">
      <c r="A484" s="36"/>
      <c r="B484" s="37"/>
      <c r="C484" s="189" t="s">
        <v>383</v>
      </c>
      <c r="D484" s="189" t="s">
        <v>128</v>
      </c>
      <c r="E484" s="190" t="s">
        <v>611</v>
      </c>
      <c r="F484" s="191" t="s">
        <v>612</v>
      </c>
      <c r="G484" s="192" t="s">
        <v>221</v>
      </c>
      <c r="H484" s="193">
        <v>5.4489999999999998</v>
      </c>
      <c r="I484" s="194"/>
      <c r="J484" s="195">
        <f>ROUND(I484*H484,2)</f>
        <v>0</v>
      </c>
      <c r="K484" s="191" t="s">
        <v>172</v>
      </c>
      <c r="L484" s="41"/>
      <c r="M484" s="196" t="s">
        <v>19</v>
      </c>
      <c r="N484" s="197" t="s">
        <v>46</v>
      </c>
      <c r="O484" s="66"/>
      <c r="P484" s="198">
        <f>O484*H484</f>
        <v>0</v>
      </c>
      <c r="Q484" s="198">
        <v>0</v>
      </c>
      <c r="R484" s="198">
        <f>Q484*H484</f>
        <v>0</v>
      </c>
      <c r="S484" s="198">
        <v>0</v>
      </c>
      <c r="T484" s="199">
        <f>S484*H484</f>
        <v>0</v>
      </c>
      <c r="U484" s="36"/>
      <c r="V484" s="36"/>
      <c r="W484" s="36"/>
      <c r="X484" s="36"/>
      <c r="Y484" s="36"/>
      <c r="Z484" s="36"/>
      <c r="AA484" s="36"/>
      <c r="AB484" s="36"/>
      <c r="AC484" s="36"/>
      <c r="AD484" s="36"/>
      <c r="AE484" s="36"/>
      <c r="AR484" s="200" t="s">
        <v>133</v>
      </c>
      <c r="AT484" s="200" t="s">
        <v>128</v>
      </c>
      <c r="AU484" s="200" t="s">
        <v>85</v>
      </c>
      <c r="AY484" s="19" t="s">
        <v>125</v>
      </c>
      <c r="BE484" s="201">
        <f>IF(N484="základní",J484,0)</f>
        <v>0</v>
      </c>
      <c r="BF484" s="201">
        <f>IF(N484="snížená",J484,0)</f>
        <v>0</v>
      </c>
      <c r="BG484" s="201">
        <f>IF(N484="zákl. přenesená",J484,0)</f>
        <v>0</v>
      </c>
      <c r="BH484" s="201">
        <f>IF(N484="sníž. přenesená",J484,0)</f>
        <v>0</v>
      </c>
      <c r="BI484" s="201">
        <f>IF(N484="nulová",J484,0)</f>
        <v>0</v>
      </c>
      <c r="BJ484" s="19" t="s">
        <v>83</v>
      </c>
      <c r="BK484" s="201">
        <f>ROUND(I484*H484,2)</f>
        <v>0</v>
      </c>
      <c r="BL484" s="19" t="s">
        <v>133</v>
      </c>
      <c r="BM484" s="200" t="s">
        <v>613</v>
      </c>
    </row>
    <row r="485" spans="1:65" s="2" customFormat="1" ht="48">
      <c r="A485" s="36"/>
      <c r="B485" s="37"/>
      <c r="C485" s="38"/>
      <c r="D485" s="217" t="s">
        <v>173</v>
      </c>
      <c r="E485" s="38"/>
      <c r="F485" s="218" t="s">
        <v>614</v>
      </c>
      <c r="G485" s="38"/>
      <c r="H485" s="38"/>
      <c r="I485" s="110"/>
      <c r="J485" s="38"/>
      <c r="K485" s="38"/>
      <c r="L485" s="41"/>
      <c r="M485" s="219"/>
      <c r="N485" s="220"/>
      <c r="O485" s="66"/>
      <c r="P485" s="66"/>
      <c r="Q485" s="66"/>
      <c r="R485" s="66"/>
      <c r="S485" s="66"/>
      <c r="T485" s="67"/>
      <c r="U485" s="36"/>
      <c r="V485" s="36"/>
      <c r="W485" s="36"/>
      <c r="X485" s="36"/>
      <c r="Y485" s="36"/>
      <c r="Z485" s="36"/>
      <c r="AA485" s="36"/>
      <c r="AB485" s="36"/>
      <c r="AC485" s="36"/>
      <c r="AD485" s="36"/>
      <c r="AE485" s="36"/>
      <c r="AT485" s="19" t="s">
        <v>173</v>
      </c>
      <c r="AU485" s="19" t="s">
        <v>85</v>
      </c>
    </row>
    <row r="486" spans="1:65" s="14" customFormat="1">
      <c r="B486" s="231"/>
      <c r="C486" s="232"/>
      <c r="D486" s="217" t="s">
        <v>175</v>
      </c>
      <c r="E486" s="233" t="s">
        <v>19</v>
      </c>
      <c r="F486" s="234" t="s">
        <v>603</v>
      </c>
      <c r="G486" s="232"/>
      <c r="H486" s="235">
        <v>4.2919999999999998</v>
      </c>
      <c r="I486" s="236"/>
      <c r="J486" s="232"/>
      <c r="K486" s="232"/>
      <c r="L486" s="237"/>
      <c r="M486" s="238"/>
      <c r="N486" s="239"/>
      <c r="O486" s="239"/>
      <c r="P486" s="239"/>
      <c r="Q486" s="239"/>
      <c r="R486" s="239"/>
      <c r="S486" s="239"/>
      <c r="T486" s="240"/>
      <c r="AT486" s="241" t="s">
        <v>175</v>
      </c>
      <c r="AU486" s="241" t="s">
        <v>85</v>
      </c>
      <c r="AV486" s="14" t="s">
        <v>85</v>
      </c>
      <c r="AW486" s="14" t="s">
        <v>37</v>
      </c>
      <c r="AX486" s="14" t="s">
        <v>75</v>
      </c>
      <c r="AY486" s="241" t="s">
        <v>125</v>
      </c>
    </row>
    <row r="487" spans="1:65" s="14" customFormat="1">
      <c r="B487" s="231"/>
      <c r="C487" s="232"/>
      <c r="D487" s="217" t="s">
        <v>175</v>
      </c>
      <c r="E487" s="233" t="s">
        <v>19</v>
      </c>
      <c r="F487" s="234" t="s">
        <v>604</v>
      </c>
      <c r="G487" s="232"/>
      <c r="H487" s="235">
        <v>1.157</v>
      </c>
      <c r="I487" s="236"/>
      <c r="J487" s="232"/>
      <c r="K487" s="232"/>
      <c r="L487" s="237"/>
      <c r="M487" s="238"/>
      <c r="N487" s="239"/>
      <c r="O487" s="239"/>
      <c r="P487" s="239"/>
      <c r="Q487" s="239"/>
      <c r="R487" s="239"/>
      <c r="S487" s="239"/>
      <c r="T487" s="240"/>
      <c r="AT487" s="241" t="s">
        <v>175</v>
      </c>
      <c r="AU487" s="241" t="s">
        <v>85</v>
      </c>
      <c r="AV487" s="14" t="s">
        <v>85</v>
      </c>
      <c r="AW487" s="14" t="s">
        <v>37</v>
      </c>
      <c r="AX487" s="14" t="s">
        <v>75</v>
      </c>
      <c r="AY487" s="241" t="s">
        <v>125</v>
      </c>
    </row>
    <row r="488" spans="1:65" s="13" customFormat="1">
      <c r="B488" s="221"/>
      <c r="C488" s="222"/>
      <c r="D488" s="217" t="s">
        <v>175</v>
      </c>
      <c r="E488" s="223" t="s">
        <v>19</v>
      </c>
      <c r="F488" s="224" t="s">
        <v>210</v>
      </c>
      <c r="G488" s="222"/>
      <c r="H488" s="223" t="s">
        <v>19</v>
      </c>
      <c r="I488" s="225"/>
      <c r="J488" s="222"/>
      <c r="K488" s="222"/>
      <c r="L488" s="226"/>
      <c r="M488" s="227"/>
      <c r="N488" s="228"/>
      <c r="O488" s="228"/>
      <c r="P488" s="228"/>
      <c r="Q488" s="228"/>
      <c r="R488" s="228"/>
      <c r="S488" s="228"/>
      <c r="T488" s="229"/>
      <c r="AT488" s="230" t="s">
        <v>175</v>
      </c>
      <c r="AU488" s="230" t="s">
        <v>85</v>
      </c>
      <c r="AV488" s="13" t="s">
        <v>83</v>
      </c>
      <c r="AW488" s="13" t="s">
        <v>37</v>
      </c>
      <c r="AX488" s="13" t="s">
        <v>75</v>
      </c>
      <c r="AY488" s="230" t="s">
        <v>125</v>
      </c>
    </row>
    <row r="489" spans="1:65" s="15" customFormat="1">
      <c r="B489" s="242"/>
      <c r="C489" s="243"/>
      <c r="D489" s="217" t="s">
        <v>175</v>
      </c>
      <c r="E489" s="244" t="s">
        <v>19</v>
      </c>
      <c r="F489" s="245" t="s">
        <v>181</v>
      </c>
      <c r="G489" s="243"/>
      <c r="H489" s="246">
        <v>5.4489999999999998</v>
      </c>
      <c r="I489" s="247"/>
      <c r="J489" s="243"/>
      <c r="K489" s="243"/>
      <c r="L489" s="248"/>
      <c r="M489" s="249"/>
      <c r="N489" s="250"/>
      <c r="O489" s="250"/>
      <c r="P489" s="250"/>
      <c r="Q489" s="250"/>
      <c r="R489" s="250"/>
      <c r="S489" s="250"/>
      <c r="T489" s="251"/>
      <c r="AT489" s="252" t="s">
        <v>175</v>
      </c>
      <c r="AU489" s="252" t="s">
        <v>85</v>
      </c>
      <c r="AV489" s="15" t="s">
        <v>133</v>
      </c>
      <c r="AW489" s="15" t="s">
        <v>37</v>
      </c>
      <c r="AX489" s="15" t="s">
        <v>83</v>
      </c>
      <c r="AY489" s="252" t="s">
        <v>125</v>
      </c>
    </row>
    <row r="490" spans="1:65" s="2" customFormat="1" ht="21.75" customHeight="1">
      <c r="A490" s="36"/>
      <c r="B490" s="37"/>
      <c r="C490" s="189" t="s">
        <v>615</v>
      </c>
      <c r="D490" s="189" t="s">
        <v>128</v>
      </c>
      <c r="E490" s="190" t="s">
        <v>616</v>
      </c>
      <c r="F490" s="191" t="s">
        <v>220</v>
      </c>
      <c r="G490" s="192" t="s">
        <v>221</v>
      </c>
      <c r="H490" s="193">
        <v>18.158999999999999</v>
      </c>
      <c r="I490" s="194"/>
      <c r="J490" s="195">
        <f>ROUND(I490*H490,2)</f>
        <v>0</v>
      </c>
      <c r="K490" s="191" t="s">
        <v>172</v>
      </c>
      <c r="L490" s="41"/>
      <c r="M490" s="196" t="s">
        <v>19</v>
      </c>
      <c r="N490" s="197" t="s">
        <v>46</v>
      </c>
      <c r="O490" s="66"/>
      <c r="P490" s="198">
        <f>O490*H490</f>
        <v>0</v>
      </c>
      <c r="Q490" s="198">
        <v>0</v>
      </c>
      <c r="R490" s="198">
        <f>Q490*H490</f>
        <v>0</v>
      </c>
      <c r="S490" s="198">
        <v>0</v>
      </c>
      <c r="T490" s="199">
        <f>S490*H490</f>
        <v>0</v>
      </c>
      <c r="U490" s="36"/>
      <c r="V490" s="36"/>
      <c r="W490" s="36"/>
      <c r="X490" s="36"/>
      <c r="Y490" s="36"/>
      <c r="Z490" s="36"/>
      <c r="AA490" s="36"/>
      <c r="AB490" s="36"/>
      <c r="AC490" s="36"/>
      <c r="AD490" s="36"/>
      <c r="AE490" s="36"/>
      <c r="AR490" s="200" t="s">
        <v>133</v>
      </c>
      <c r="AT490" s="200" t="s">
        <v>128</v>
      </c>
      <c r="AU490" s="200" t="s">
        <v>85</v>
      </c>
      <c r="AY490" s="19" t="s">
        <v>125</v>
      </c>
      <c r="BE490" s="201">
        <f>IF(N490="základní",J490,0)</f>
        <v>0</v>
      </c>
      <c r="BF490" s="201">
        <f>IF(N490="snížená",J490,0)</f>
        <v>0</v>
      </c>
      <c r="BG490" s="201">
        <f>IF(N490="zákl. přenesená",J490,0)</f>
        <v>0</v>
      </c>
      <c r="BH490" s="201">
        <f>IF(N490="sníž. přenesená",J490,0)</f>
        <v>0</v>
      </c>
      <c r="BI490" s="201">
        <f>IF(N490="nulová",J490,0)</f>
        <v>0</v>
      </c>
      <c r="BJ490" s="19" t="s">
        <v>83</v>
      </c>
      <c r="BK490" s="201">
        <f>ROUND(I490*H490,2)</f>
        <v>0</v>
      </c>
      <c r="BL490" s="19" t="s">
        <v>133</v>
      </c>
      <c r="BM490" s="200" t="s">
        <v>617</v>
      </c>
    </row>
    <row r="491" spans="1:65" s="2" customFormat="1" ht="48">
      <c r="A491" s="36"/>
      <c r="B491" s="37"/>
      <c r="C491" s="38"/>
      <c r="D491" s="217" t="s">
        <v>173</v>
      </c>
      <c r="E491" s="38"/>
      <c r="F491" s="218" t="s">
        <v>614</v>
      </c>
      <c r="G491" s="38"/>
      <c r="H491" s="38"/>
      <c r="I491" s="110"/>
      <c r="J491" s="38"/>
      <c r="K491" s="38"/>
      <c r="L491" s="41"/>
      <c r="M491" s="219"/>
      <c r="N491" s="220"/>
      <c r="O491" s="66"/>
      <c r="P491" s="66"/>
      <c r="Q491" s="66"/>
      <c r="R491" s="66"/>
      <c r="S491" s="66"/>
      <c r="T491" s="67"/>
      <c r="U491" s="36"/>
      <c r="V491" s="36"/>
      <c r="W491" s="36"/>
      <c r="X491" s="36"/>
      <c r="Y491" s="36"/>
      <c r="Z491" s="36"/>
      <c r="AA491" s="36"/>
      <c r="AB491" s="36"/>
      <c r="AC491" s="36"/>
      <c r="AD491" s="36"/>
      <c r="AE491" s="36"/>
      <c r="AT491" s="19" t="s">
        <v>173</v>
      </c>
      <c r="AU491" s="19" t="s">
        <v>85</v>
      </c>
    </row>
    <row r="492" spans="1:65" s="14" customFormat="1">
      <c r="B492" s="231"/>
      <c r="C492" s="232"/>
      <c r="D492" s="217" t="s">
        <v>175</v>
      </c>
      <c r="E492" s="233" t="s">
        <v>19</v>
      </c>
      <c r="F492" s="234" t="s">
        <v>605</v>
      </c>
      <c r="G492" s="232"/>
      <c r="H492" s="235">
        <v>18.158999999999999</v>
      </c>
      <c r="I492" s="236"/>
      <c r="J492" s="232"/>
      <c r="K492" s="232"/>
      <c r="L492" s="237"/>
      <c r="M492" s="238"/>
      <c r="N492" s="239"/>
      <c r="O492" s="239"/>
      <c r="P492" s="239"/>
      <c r="Q492" s="239"/>
      <c r="R492" s="239"/>
      <c r="S492" s="239"/>
      <c r="T492" s="240"/>
      <c r="AT492" s="241" t="s">
        <v>175</v>
      </c>
      <c r="AU492" s="241" t="s">
        <v>85</v>
      </c>
      <c r="AV492" s="14" t="s">
        <v>85</v>
      </c>
      <c r="AW492" s="14" t="s">
        <v>37</v>
      </c>
      <c r="AX492" s="14" t="s">
        <v>75</v>
      </c>
      <c r="AY492" s="241" t="s">
        <v>125</v>
      </c>
    </row>
    <row r="493" spans="1:65" s="15" customFormat="1">
      <c r="B493" s="242"/>
      <c r="C493" s="243"/>
      <c r="D493" s="217" t="s">
        <v>175</v>
      </c>
      <c r="E493" s="244" t="s">
        <v>19</v>
      </c>
      <c r="F493" s="245" t="s">
        <v>181</v>
      </c>
      <c r="G493" s="243"/>
      <c r="H493" s="246">
        <v>18.158999999999999</v>
      </c>
      <c r="I493" s="247"/>
      <c r="J493" s="243"/>
      <c r="K493" s="243"/>
      <c r="L493" s="248"/>
      <c r="M493" s="249"/>
      <c r="N493" s="250"/>
      <c r="O493" s="250"/>
      <c r="P493" s="250"/>
      <c r="Q493" s="250"/>
      <c r="R493" s="250"/>
      <c r="S493" s="250"/>
      <c r="T493" s="251"/>
      <c r="AT493" s="252" t="s">
        <v>175</v>
      </c>
      <c r="AU493" s="252" t="s">
        <v>85</v>
      </c>
      <c r="AV493" s="15" t="s">
        <v>133</v>
      </c>
      <c r="AW493" s="15" t="s">
        <v>37</v>
      </c>
      <c r="AX493" s="15" t="s">
        <v>83</v>
      </c>
      <c r="AY493" s="252" t="s">
        <v>125</v>
      </c>
    </row>
    <row r="494" spans="1:65" s="12" customFormat="1" ht="22.8" customHeight="1">
      <c r="B494" s="173"/>
      <c r="C494" s="174"/>
      <c r="D494" s="175" t="s">
        <v>74</v>
      </c>
      <c r="E494" s="187" t="s">
        <v>618</v>
      </c>
      <c r="F494" s="187" t="s">
        <v>619</v>
      </c>
      <c r="G494" s="174"/>
      <c r="H494" s="174"/>
      <c r="I494" s="177"/>
      <c r="J494" s="188">
        <f>BK494</f>
        <v>0</v>
      </c>
      <c r="K494" s="174"/>
      <c r="L494" s="179"/>
      <c r="M494" s="180"/>
      <c r="N494" s="181"/>
      <c r="O494" s="181"/>
      <c r="P494" s="182">
        <f>SUM(P495:P496)</f>
        <v>0</v>
      </c>
      <c r="Q494" s="181"/>
      <c r="R494" s="182">
        <f>SUM(R495:R496)</f>
        <v>0</v>
      </c>
      <c r="S494" s="181"/>
      <c r="T494" s="183">
        <f>SUM(T495:T496)</f>
        <v>0</v>
      </c>
      <c r="AR494" s="184" t="s">
        <v>83</v>
      </c>
      <c r="AT494" s="185" t="s">
        <v>74</v>
      </c>
      <c r="AU494" s="185" t="s">
        <v>83</v>
      </c>
      <c r="AY494" s="184" t="s">
        <v>125</v>
      </c>
      <c r="BK494" s="186">
        <f>SUM(BK495:BK496)</f>
        <v>0</v>
      </c>
    </row>
    <row r="495" spans="1:65" s="2" customFormat="1" ht="33" customHeight="1">
      <c r="A495" s="36"/>
      <c r="B495" s="37"/>
      <c r="C495" s="189" t="s">
        <v>388</v>
      </c>
      <c r="D495" s="189" t="s">
        <v>128</v>
      </c>
      <c r="E495" s="190" t="s">
        <v>620</v>
      </c>
      <c r="F495" s="191" t="s">
        <v>621</v>
      </c>
      <c r="G495" s="192" t="s">
        <v>221</v>
      </c>
      <c r="H495" s="193">
        <v>202.398</v>
      </c>
      <c r="I495" s="194"/>
      <c r="J495" s="195">
        <f>ROUND(I495*H495,2)</f>
        <v>0</v>
      </c>
      <c r="K495" s="191" t="s">
        <v>172</v>
      </c>
      <c r="L495" s="41"/>
      <c r="M495" s="196" t="s">
        <v>19</v>
      </c>
      <c r="N495" s="197" t="s">
        <v>46</v>
      </c>
      <c r="O495" s="66"/>
      <c r="P495" s="198">
        <f>O495*H495</f>
        <v>0</v>
      </c>
      <c r="Q495" s="198">
        <v>0</v>
      </c>
      <c r="R495" s="198">
        <f>Q495*H495</f>
        <v>0</v>
      </c>
      <c r="S495" s="198">
        <v>0</v>
      </c>
      <c r="T495" s="199">
        <f>S495*H495</f>
        <v>0</v>
      </c>
      <c r="U495" s="36"/>
      <c r="V495" s="36"/>
      <c r="W495" s="36"/>
      <c r="X495" s="36"/>
      <c r="Y495" s="36"/>
      <c r="Z495" s="36"/>
      <c r="AA495" s="36"/>
      <c r="AB495" s="36"/>
      <c r="AC495" s="36"/>
      <c r="AD495" s="36"/>
      <c r="AE495" s="36"/>
      <c r="AR495" s="200" t="s">
        <v>133</v>
      </c>
      <c r="AT495" s="200" t="s">
        <v>128</v>
      </c>
      <c r="AU495" s="200" t="s">
        <v>85</v>
      </c>
      <c r="AY495" s="19" t="s">
        <v>125</v>
      </c>
      <c r="BE495" s="201">
        <f>IF(N495="základní",J495,0)</f>
        <v>0</v>
      </c>
      <c r="BF495" s="201">
        <f>IF(N495="snížená",J495,0)</f>
        <v>0</v>
      </c>
      <c r="BG495" s="201">
        <f>IF(N495="zákl. přenesená",J495,0)</f>
        <v>0</v>
      </c>
      <c r="BH495" s="201">
        <f>IF(N495="sníž. přenesená",J495,0)</f>
        <v>0</v>
      </c>
      <c r="BI495" s="201">
        <f>IF(N495="nulová",J495,0)</f>
        <v>0</v>
      </c>
      <c r="BJ495" s="19" t="s">
        <v>83</v>
      </c>
      <c r="BK495" s="201">
        <f>ROUND(I495*H495,2)</f>
        <v>0</v>
      </c>
      <c r="BL495" s="19" t="s">
        <v>133</v>
      </c>
      <c r="BM495" s="200" t="s">
        <v>622</v>
      </c>
    </row>
    <row r="496" spans="1:65" s="2" customFormat="1" ht="48">
      <c r="A496" s="36"/>
      <c r="B496" s="37"/>
      <c r="C496" s="38"/>
      <c r="D496" s="217" t="s">
        <v>173</v>
      </c>
      <c r="E496" s="38"/>
      <c r="F496" s="218" t="s">
        <v>623</v>
      </c>
      <c r="G496" s="38"/>
      <c r="H496" s="38"/>
      <c r="I496" s="110"/>
      <c r="J496" s="38"/>
      <c r="K496" s="38"/>
      <c r="L496" s="41"/>
      <c r="M496" s="219"/>
      <c r="N496" s="220"/>
      <c r="O496" s="66"/>
      <c r="P496" s="66"/>
      <c r="Q496" s="66"/>
      <c r="R496" s="66"/>
      <c r="S496" s="66"/>
      <c r="T496" s="67"/>
      <c r="U496" s="36"/>
      <c r="V496" s="36"/>
      <c r="W496" s="36"/>
      <c r="X496" s="36"/>
      <c r="Y496" s="36"/>
      <c r="Z496" s="36"/>
      <c r="AA496" s="36"/>
      <c r="AB496" s="36"/>
      <c r="AC496" s="36"/>
      <c r="AD496" s="36"/>
      <c r="AE496" s="36"/>
      <c r="AT496" s="19" t="s">
        <v>173</v>
      </c>
      <c r="AU496" s="19" t="s">
        <v>85</v>
      </c>
    </row>
    <row r="497" spans="1:65" s="12" customFormat="1" ht="25.95" customHeight="1">
      <c r="B497" s="173"/>
      <c r="C497" s="174"/>
      <c r="D497" s="175" t="s">
        <v>74</v>
      </c>
      <c r="E497" s="176" t="s">
        <v>624</v>
      </c>
      <c r="F497" s="176" t="s">
        <v>625</v>
      </c>
      <c r="G497" s="174"/>
      <c r="H497" s="174"/>
      <c r="I497" s="177"/>
      <c r="J497" s="178">
        <f>BK497</f>
        <v>0</v>
      </c>
      <c r="K497" s="174"/>
      <c r="L497" s="179"/>
      <c r="M497" s="180"/>
      <c r="N497" s="181"/>
      <c r="O497" s="181"/>
      <c r="P497" s="182">
        <f>P498</f>
        <v>0</v>
      </c>
      <c r="Q497" s="181"/>
      <c r="R497" s="182">
        <f>R498</f>
        <v>0</v>
      </c>
      <c r="S497" s="181"/>
      <c r="T497" s="183">
        <f>T498</f>
        <v>0</v>
      </c>
      <c r="AR497" s="184" t="s">
        <v>85</v>
      </c>
      <c r="AT497" s="185" t="s">
        <v>74</v>
      </c>
      <c r="AU497" s="185" t="s">
        <v>75</v>
      </c>
      <c r="AY497" s="184" t="s">
        <v>125</v>
      </c>
      <c r="BK497" s="186">
        <f>BK498</f>
        <v>0</v>
      </c>
    </row>
    <row r="498" spans="1:65" s="12" customFormat="1" ht="22.8" customHeight="1">
      <c r="B498" s="173"/>
      <c r="C498" s="174"/>
      <c r="D498" s="175" t="s">
        <v>74</v>
      </c>
      <c r="E498" s="187" t="s">
        <v>626</v>
      </c>
      <c r="F498" s="187" t="s">
        <v>627</v>
      </c>
      <c r="G498" s="174"/>
      <c r="H498" s="174"/>
      <c r="I498" s="177"/>
      <c r="J498" s="188">
        <f>BK498</f>
        <v>0</v>
      </c>
      <c r="K498" s="174"/>
      <c r="L498" s="179"/>
      <c r="M498" s="180"/>
      <c r="N498" s="181"/>
      <c r="O498" s="181"/>
      <c r="P498" s="182">
        <f>SUM(P499:P520)</f>
        <v>0</v>
      </c>
      <c r="Q498" s="181"/>
      <c r="R498" s="182">
        <f>SUM(R499:R520)</f>
        <v>0</v>
      </c>
      <c r="S498" s="181"/>
      <c r="T498" s="183">
        <f>SUM(T499:T520)</f>
        <v>0</v>
      </c>
      <c r="AR498" s="184" t="s">
        <v>85</v>
      </c>
      <c r="AT498" s="185" t="s">
        <v>74</v>
      </c>
      <c r="AU498" s="185" t="s">
        <v>83</v>
      </c>
      <c r="AY498" s="184" t="s">
        <v>125</v>
      </c>
      <c r="BK498" s="186">
        <f>SUM(BK499:BK520)</f>
        <v>0</v>
      </c>
    </row>
    <row r="499" spans="1:65" s="2" customFormat="1" ht="16.5" customHeight="1">
      <c r="A499" s="36"/>
      <c r="B499" s="37"/>
      <c r="C499" s="189" t="s">
        <v>628</v>
      </c>
      <c r="D499" s="189" t="s">
        <v>128</v>
      </c>
      <c r="E499" s="190" t="s">
        <v>629</v>
      </c>
      <c r="F499" s="191" t="s">
        <v>630</v>
      </c>
      <c r="G499" s="192" t="s">
        <v>251</v>
      </c>
      <c r="H499" s="193">
        <v>31.937999999999999</v>
      </c>
      <c r="I499" s="194"/>
      <c r="J499" s="195">
        <f>ROUND(I499*H499,2)</f>
        <v>0</v>
      </c>
      <c r="K499" s="191" t="s">
        <v>172</v>
      </c>
      <c r="L499" s="41"/>
      <c r="M499" s="196" t="s">
        <v>19</v>
      </c>
      <c r="N499" s="197" t="s">
        <v>46</v>
      </c>
      <c r="O499" s="66"/>
      <c r="P499" s="198">
        <f>O499*H499</f>
        <v>0</v>
      </c>
      <c r="Q499" s="198">
        <v>0</v>
      </c>
      <c r="R499" s="198">
        <f>Q499*H499</f>
        <v>0</v>
      </c>
      <c r="S499" s="198">
        <v>0</v>
      </c>
      <c r="T499" s="199">
        <f>S499*H499</f>
        <v>0</v>
      </c>
      <c r="U499" s="36"/>
      <c r="V499" s="36"/>
      <c r="W499" s="36"/>
      <c r="X499" s="36"/>
      <c r="Y499" s="36"/>
      <c r="Z499" s="36"/>
      <c r="AA499" s="36"/>
      <c r="AB499" s="36"/>
      <c r="AC499" s="36"/>
      <c r="AD499" s="36"/>
      <c r="AE499" s="36"/>
      <c r="AR499" s="200" t="s">
        <v>213</v>
      </c>
      <c r="AT499" s="200" t="s">
        <v>128</v>
      </c>
      <c r="AU499" s="200" t="s">
        <v>85</v>
      </c>
      <c r="AY499" s="19" t="s">
        <v>125</v>
      </c>
      <c r="BE499" s="201">
        <f>IF(N499="základní",J499,0)</f>
        <v>0</v>
      </c>
      <c r="BF499" s="201">
        <f>IF(N499="snížená",J499,0)</f>
        <v>0</v>
      </c>
      <c r="BG499" s="201">
        <f>IF(N499="zákl. přenesená",J499,0)</f>
        <v>0</v>
      </c>
      <c r="BH499" s="201">
        <f>IF(N499="sníž. přenesená",J499,0)</f>
        <v>0</v>
      </c>
      <c r="BI499" s="201">
        <f>IF(N499="nulová",J499,0)</f>
        <v>0</v>
      </c>
      <c r="BJ499" s="19" t="s">
        <v>83</v>
      </c>
      <c r="BK499" s="201">
        <f>ROUND(I499*H499,2)</f>
        <v>0</v>
      </c>
      <c r="BL499" s="19" t="s">
        <v>213</v>
      </c>
      <c r="BM499" s="200" t="s">
        <v>631</v>
      </c>
    </row>
    <row r="500" spans="1:65" s="13" customFormat="1">
      <c r="B500" s="221"/>
      <c r="C500" s="222"/>
      <c r="D500" s="217" t="s">
        <v>175</v>
      </c>
      <c r="E500" s="223" t="s">
        <v>19</v>
      </c>
      <c r="F500" s="224" t="s">
        <v>632</v>
      </c>
      <c r="G500" s="222"/>
      <c r="H500" s="223" t="s">
        <v>19</v>
      </c>
      <c r="I500" s="225"/>
      <c r="J500" s="222"/>
      <c r="K500" s="222"/>
      <c r="L500" s="226"/>
      <c r="M500" s="227"/>
      <c r="N500" s="228"/>
      <c r="O500" s="228"/>
      <c r="P500" s="228"/>
      <c r="Q500" s="228"/>
      <c r="R500" s="228"/>
      <c r="S500" s="228"/>
      <c r="T500" s="229"/>
      <c r="AT500" s="230" t="s">
        <v>175</v>
      </c>
      <c r="AU500" s="230" t="s">
        <v>85</v>
      </c>
      <c r="AV500" s="13" t="s">
        <v>83</v>
      </c>
      <c r="AW500" s="13" t="s">
        <v>37</v>
      </c>
      <c r="AX500" s="13" t="s">
        <v>75</v>
      </c>
      <c r="AY500" s="230" t="s">
        <v>125</v>
      </c>
    </row>
    <row r="501" spans="1:65" s="14" customFormat="1">
      <c r="B501" s="231"/>
      <c r="C501" s="232"/>
      <c r="D501" s="217" t="s">
        <v>175</v>
      </c>
      <c r="E501" s="233" t="s">
        <v>19</v>
      </c>
      <c r="F501" s="234" t="s">
        <v>633</v>
      </c>
      <c r="G501" s="232"/>
      <c r="H501" s="235">
        <v>31.937999999999999</v>
      </c>
      <c r="I501" s="236"/>
      <c r="J501" s="232"/>
      <c r="K501" s="232"/>
      <c r="L501" s="237"/>
      <c r="M501" s="238"/>
      <c r="N501" s="239"/>
      <c r="O501" s="239"/>
      <c r="P501" s="239"/>
      <c r="Q501" s="239"/>
      <c r="R501" s="239"/>
      <c r="S501" s="239"/>
      <c r="T501" s="240"/>
      <c r="AT501" s="241" t="s">
        <v>175</v>
      </c>
      <c r="AU501" s="241" t="s">
        <v>85</v>
      </c>
      <c r="AV501" s="14" t="s">
        <v>85</v>
      </c>
      <c r="AW501" s="14" t="s">
        <v>37</v>
      </c>
      <c r="AX501" s="14" t="s">
        <v>75</v>
      </c>
      <c r="AY501" s="241" t="s">
        <v>125</v>
      </c>
    </row>
    <row r="502" spans="1:65" s="15" customFormat="1">
      <c r="B502" s="242"/>
      <c r="C502" s="243"/>
      <c r="D502" s="217" t="s">
        <v>175</v>
      </c>
      <c r="E502" s="244" t="s">
        <v>19</v>
      </c>
      <c r="F502" s="245" t="s">
        <v>181</v>
      </c>
      <c r="G502" s="243"/>
      <c r="H502" s="246">
        <v>31.937999999999999</v>
      </c>
      <c r="I502" s="247"/>
      <c r="J502" s="243"/>
      <c r="K502" s="243"/>
      <c r="L502" s="248"/>
      <c r="M502" s="249"/>
      <c r="N502" s="250"/>
      <c r="O502" s="250"/>
      <c r="P502" s="250"/>
      <c r="Q502" s="250"/>
      <c r="R502" s="250"/>
      <c r="S502" s="250"/>
      <c r="T502" s="251"/>
      <c r="AT502" s="252" t="s">
        <v>175</v>
      </c>
      <c r="AU502" s="252" t="s">
        <v>85</v>
      </c>
      <c r="AV502" s="15" t="s">
        <v>133</v>
      </c>
      <c r="AW502" s="15" t="s">
        <v>37</v>
      </c>
      <c r="AX502" s="15" t="s">
        <v>83</v>
      </c>
      <c r="AY502" s="252" t="s">
        <v>125</v>
      </c>
    </row>
    <row r="503" spans="1:65" s="2" customFormat="1" ht="16.5" customHeight="1">
      <c r="A503" s="36"/>
      <c r="B503" s="37"/>
      <c r="C503" s="189" t="s">
        <v>392</v>
      </c>
      <c r="D503" s="189" t="s">
        <v>128</v>
      </c>
      <c r="E503" s="190" t="s">
        <v>634</v>
      </c>
      <c r="F503" s="191" t="s">
        <v>635</v>
      </c>
      <c r="G503" s="192" t="s">
        <v>251</v>
      </c>
      <c r="H503" s="193">
        <v>31.937999999999999</v>
      </c>
      <c r="I503" s="194"/>
      <c r="J503" s="195">
        <f>ROUND(I503*H503,2)</f>
        <v>0</v>
      </c>
      <c r="K503" s="191" t="s">
        <v>172</v>
      </c>
      <c r="L503" s="41"/>
      <c r="M503" s="196" t="s">
        <v>19</v>
      </c>
      <c r="N503" s="197" t="s">
        <v>46</v>
      </c>
      <c r="O503" s="66"/>
      <c r="P503" s="198">
        <f>O503*H503</f>
        <v>0</v>
      </c>
      <c r="Q503" s="198">
        <v>0</v>
      </c>
      <c r="R503" s="198">
        <f>Q503*H503</f>
        <v>0</v>
      </c>
      <c r="S503" s="198">
        <v>0</v>
      </c>
      <c r="T503" s="199">
        <f>S503*H503</f>
        <v>0</v>
      </c>
      <c r="U503" s="36"/>
      <c r="V503" s="36"/>
      <c r="W503" s="36"/>
      <c r="X503" s="36"/>
      <c r="Y503" s="36"/>
      <c r="Z503" s="36"/>
      <c r="AA503" s="36"/>
      <c r="AB503" s="36"/>
      <c r="AC503" s="36"/>
      <c r="AD503" s="36"/>
      <c r="AE503" s="36"/>
      <c r="AR503" s="200" t="s">
        <v>213</v>
      </c>
      <c r="AT503" s="200" t="s">
        <v>128</v>
      </c>
      <c r="AU503" s="200" t="s">
        <v>85</v>
      </c>
      <c r="AY503" s="19" t="s">
        <v>125</v>
      </c>
      <c r="BE503" s="201">
        <f>IF(N503="základní",J503,0)</f>
        <v>0</v>
      </c>
      <c r="BF503" s="201">
        <f>IF(N503="snížená",J503,0)</f>
        <v>0</v>
      </c>
      <c r="BG503" s="201">
        <f>IF(N503="zákl. přenesená",J503,0)</f>
        <v>0</v>
      </c>
      <c r="BH503" s="201">
        <f>IF(N503="sníž. přenesená",J503,0)</f>
        <v>0</v>
      </c>
      <c r="BI503" s="201">
        <f>IF(N503="nulová",J503,0)</f>
        <v>0</v>
      </c>
      <c r="BJ503" s="19" t="s">
        <v>83</v>
      </c>
      <c r="BK503" s="201">
        <f>ROUND(I503*H503,2)</f>
        <v>0</v>
      </c>
      <c r="BL503" s="19" t="s">
        <v>213</v>
      </c>
      <c r="BM503" s="200" t="s">
        <v>636</v>
      </c>
    </row>
    <row r="504" spans="1:65" s="13" customFormat="1">
      <c r="B504" s="221"/>
      <c r="C504" s="222"/>
      <c r="D504" s="217" t="s">
        <v>175</v>
      </c>
      <c r="E504" s="223" t="s">
        <v>19</v>
      </c>
      <c r="F504" s="224" t="s">
        <v>632</v>
      </c>
      <c r="G504" s="222"/>
      <c r="H504" s="223" t="s">
        <v>19</v>
      </c>
      <c r="I504" s="225"/>
      <c r="J504" s="222"/>
      <c r="K504" s="222"/>
      <c r="L504" s="226"/>
      <c r="M504" s="227"/>
      <c r="N504" s="228"/>
      <c r="O504" s="228"/>
      <c r="P504" s="228"/>
      <c r="Q504" s="228"/>
      <c r="R504" s="228"/>
      <c r="S504" s="228"/>
      <c r="T504" s="229"/>
      <c r="AT504" s="230" t="s">
        <v>175</v>
      </c>
      <c r="AU504" s="230" t="s">
        <v>85</v>
      </c>
      <c r="AV504" s="13" t="s">
        <v>83</v>
      </c>
      <c r="AW504" s="13" t="s">
        <v>37</v>
      </c>
      <c r="AX504" s="13" t="s">
        <v>75</v>
      </c>
      <c r="AY504" s="230" t="s">
        <v>125</v>
      </c>
    </row>
    <row r="505" spans="1:65" s="14" customFormat="1">
      <c r="B505" s="231"/>
      <c r="C505" s="232"/>
      <c r="D505" s="217" t="s">
        <v>175</v>
      </c>
      <c r="E505" s="233" t="s">
        <v>19</v>
      </c>
      <c r="F505" s="234" t="s">
        <v>633</v>
      </c>
      <c r="G505" s="232"/>
      <c r="H505" s="235">
        <v>31.937999999999999</v>
      </c>
      <c r="I505" s="236"/>
      <c r="J505" s="232"/>
      <c r="K505" s="232"/>
      <c r="L505" s="237"/>
      <c r="M505" s="238"/>
      <c r="N505" s="239"/>
      <c r="O505" s="239"/>
      <c r="P505" s="239"/>
      <c r="Q505" s="239"/>
      <c r="R505" s="239"/>
      <c r="S505" s="239"/>
      <c r="T505" s="240"/>
      <c r="AT505" s="241" t="s">
        <v>175</v>
      </c>
      <c r="AU505" s="241" t="s">
        <v>85</v>
      </c>
      <c r="AV505" s="14" t="s">
        <v>85</v>
      </c>
      <c r="AW505" s="14" t="s">
        <v>37</v>
      </c>
      <c r="AX505" s="14" t="s">
        <v>75</v>
      </c>
      <c r="AY505" s="241" t="s">
        <v>125</v>
      </c>
    </row>
    <row r="506" spans="1:65" s="15" customFormat="1">
      <c r="B506" s="242"/>
      <c r="C506" s="243"/>
      <c r="D506" s="217" t="s">
        <v>175</v>
      </c>
      <c r="E506" s="244" t="s">
        <v>19</v>
      </c>
      <c r="F506" s="245" t="s">
        <v>181</v>
      </c>
      <c r="G506" s="243"/>
      <c r="H506" s="246">
        <v>31.937999999999999</v>
      </c>
      <c r="I506" s="247"/>
      <c r="J506" s="243"/>
      <c r="K506" s="243"/>
      <c r="L506" s="248"/>
      <c r="M506" s="249"/>
      <c r="N506" s="250"/>
      <c r="O506" s="250"/>
      <c r="P506" s="250"/>
      <c r="Q506" s="250"/>
      <c r="R506" s="250"/>
      <c r="S506" s="250"/>
      <c r="T506" s="251"/>
      <c r="AT506" s="252" t="s">
        <v>175</v>
      </c>
      <c r="AU506" s="252" t="s">
        <v>85</v>
      </c>
      <c r="AV506" s="15" t="s">
        <v>133</v>
      </c>
      <c r="AW506" s="15" t="s">
        <v>37</v>
      </c>
      <c r="AX506" s="15" t="s">
        <v>83</v>
      </c>
      <c r="AY506" s="252" t="s">
        <v>125</v>
      </c>
    </row>
    <row r="507" spans="1:65" s="2" customFormat="1" ht="16.5" customHeight="1">
      <c r="A507" s="36"/>
      <c r="B507" s="37"/>
      <c r="C507" s="189" t="s">
        <v>637</v>
      </c>
      <c r="D507" s="189" t="s">
        <v>128</v>
      </c>
      <c r="E507" s="190" t="s">
        <v>638</v>
      </c>
      <c r="F507" s="191" t="s">
        <v>639</v>
      </c>
      <c r="G507" s="192" t="s">
        <v>251</v>
      </c>
      <c r="H507" s="193">
        <v>31.937999999999999</v>
      </c>
      <c r="I507" s="194"/>
      <c r="J507" s="195">
        <f>ROUND(I507*H507,2)</f>
        <v>0</v>
      </c>
      <c r="K507" s="191" t="s">
        <v>172</v>
      </c>
      <c r="L507" s="41"/>
      <c r="M507" s="196" t="s">
        <v>19</v>
      </c>
      <c r="N507" s="197" t="s">
        <v>46</v>
      </c>
      <c r="O507" s="66"/>
      <c r="P507" s="198">
        <f>O507*H507</f>
        <v>0</v>
      </c>
      <c r="Q507" s="198">
        <v>0</v>
      </c>
      <c r="R507" s="198">
        <f>Q507*H507</f>
        <v>0</v>
      </c>
      <c r="S507" s="198">
        <v>0</v>
      </c>
      <c r="T507" s="199">
        <f>S507*H507</f>
        <v>0</v>
      </c>
      <c r="U507" s="36"/>
      <c r="V507" s="36"/>
      <c r="W507" s="36"/>
      <c r="X507" s="36"/>
      <c r="Y507" s="36"/>
      <c r="Z507" s="36"/>
      <c r="AA507" s="36"/>
      <c r="AB507" s="36"/>
      <c r="AC507" s="36"/>
      <c r="AD507" s="36"/>
      <c r="AE507" s="36"/>
      <c r="AR507" s="200" t="s">
        <v>213</v>
      </c>
      <c r="AT507" s="200" t="s">
        <v>128</v>
      </c>
      <c r="AU507" s="200" t="s">
        <v>85</v>
      </c>
      <c r="AY507" s="19" t="s">
        <v>125</v>
      </c>
      <c r="BE507" s="201">
        <f>IF(N507="základní",J507,0)</f>
        <v>0</v>
      </c>
      <c r="BF507" s="201">
        <f>IF(N507="snížená",J507,0)</f>
        <v>0</v>
      </c>
      <c r="BG507" s="201">
        <f>IF(N507="zákl. přenesená",J507,0)</f>
        <v>0</v>
      </c>
      <c r="BH507" s="201">
        <f>IF(N507="sníž. přenesená",J507,0)</f>
        <v>0</v>
      </c>
      <c r="BI507" s="201">
        <f>IF(N507="nulová",J507,0)</f>
        <v>0</v>
      </c>
      <c r="BJ507" s="19" t="s">
        <v>83</v>
      </c>
      <c r="BK507" s="201">
        <f>ROUND(I507*H507,2)</f>
        <v>0</v>
      </c>
      <c r="BL507" s="19" t="s">
        <v>213</v>
      </c>
      <c r="BM507" s="200" t="s">
        <v>640</v>
      </c>
    </row>
    <row r="508" spans="1:65" s="14" customFormat="1">
      <c r="B508" s="231"/>
      <c r="C508" s="232"/>
      <c r="D508" s="217" t="s">
        <v>175</v>
      </c>
      <c r="E508" s="233" t="s">
        <v>19</v>
      </c>
      <c r="F508" s="234" t="s">
        <v>641</v>
      </c>
      <c r="G508" s="232"/>
      <c r="H508" s="235">
        <v>31.937999999999999</v>
      </c>
      <c r="I508" s="236"/>
      <c r="J508" s="232"/>
      <c r="K508" s="232"/>
      <c r="L508" s="237"/>
      <c r="M508" s="238"/>
      <c r="N508" s="239"/>
      <c r="O508" s="239"/>
      <c r="P508" s="239"/>
      <c r="Q508" s="239"/>
      <c r="R508" s="239"/>
      <c r="S508" s="239"/>
      <c r="T508" s="240"/>
      <c r="AT508" s="241" t="s">
        <v>175</v>
      </c>
      <c r="AU508" s="241" t="s">
        <v>85</v>
      </c>
      <c r="AV508" s="14" t="s">
        <v>85</v>
      </c>
      <c r="AW508" s="14" t="s">
        <v>37</v>
      </c>
      <c r="AX508" s="14" t="s">
        <v>75</v>
      </c>
      <c r="AY508" s="241" t="s">
        <v>125</v>
      </c>
    </row>
    <row r="509" spans="1:65" s="15" customFormat="1">
      <c r="B509" s="242"/>
      <c r="C509" s="243"/>
      <c r="D509" s="217" t="s">
        <v>175</v>
      </c>
      <c r="E509" s="244" t="s">
        <v>19</v>
      </c>
      <c r="F509" s="245" t="s">
        <v>181</v>
      </c>
      <c r="G509" s="243"/>
      <c r="H509" s="246">
        <v>31.937999999999999</v>
      </c>
      <c r="I509" s="247"/>
      <c r="J509" s="243"/>
      <c r="K509" s="243"/>
      <c r="L509" s="248"/>
      <c r="M509" s="249"/>
      <c r="N509" s="250"/>
      <c r="O509" s="250"/>
      <c r="P509" s="250"/>
      <c r="Q509" s="250"/>
      <c r="R509" s="250"/>
      <c r="S509" s="250"/>
      <c r="T509" s="251"/>
      <c r="AT509" s="252" t="s">
        <v>175</v>
      </c>
      <c r="AU509" s="252" t="s">
        <v>85</v>
      </c>
      <c r="AV509" s="15" t="s">
        <v>133</v>
      </c>
      <c r="AW509" s="15" t="s">
        <v>37</v>
      </c>
      <c r="AX509" s="15" t="s">
        <v>83</v>
      </c>
      <c r="AY509" s="252" t="s">
        <v>125</v>
      </c>
    </row>
    <row r="510" spans="1:65" s="2" customFormat="1" ht="21.75" customHeight="1">
      <c r="A510" s="36"/>
      <c r="B510" s="37"/>
      <c r="C510" s="189" t="s">
        <v>397</v>
      </c>
      <c r="D510" s="189" t="s">
        <v>128</v>
      </c>
      <c r="E510" s="190" t="s">
        <v>642</v>
      </c>
      <c r="F510" s="191" t="s">
        <v>643</v>
      </c>
      <c r="G510" s="192" t="s">
        <v>251</v>
      </c>
      <c r="H510" s="193">
        <v>31.937999999999999</v>
      </c>
      <c r="I510" s="194"/>
      <c r="J510" s="195">
        <f>ROUND(I510*H510,2)</f>
        <v>0</v>
      </c>
      <c r="K510" s="191" t="s">
        <v>172</v>
      </c>
      <c r="L510" s="41"/>
      <c r="M510" s="196" t="s">
        <v>19</v>
      </c>
      <c r="N510" s="197" t="s">
        <v>46</v>
      </c>
      <c r="O510" s="66"/>
      <c r="P510" s="198">
        <f>O510*H510</f>
        <v>0</v>
      </c>
      <c r="Q510" s="198">
        <v>0</v>
      </c>
      <c r="R510" s="198">
        <f>Q510*H510</f>
        <v>0</v>
      </c>
      <c r="S510" s="198">
        <v>0</v>
      </c>
      <c r="T510" s="199">
        <f>S510*H510</f>
        <v>0</v>
      </c>
      <c r="U510" s="36"/>
      <c r="V510" s="36"/>
      <c r="W510" s="36"/>
      <c r="X510" s="36"/>
      <c r="Y510" s="36"/>
      <c r="Z510" s="36"/>
      <c r="AA510" s="36"/>
      <c r="AB510" s="36"/>
      <c r="AC510" s="36"/>
      <c r="AD510" s="36"/>
      <c r="AE510" s="36"/>
      <c r="AR510" s="200" t="s">
        <v>213</v>
      </c>
      <c r="AT510" s="200" t="s">
        <v>128</v>
      </c>
      <c r="AU510" s="200" t="s">
        <v>85</v>
      </c>
      <c r="AY510" s="19" t="s">
        <v>125</v>
      </c>
      <c r="BE510" s="201">
        <f>IF(N510="základní",J510,0)</f>
        <v>0</v>
      </c>
      <c r="BF510" s="201">
        <f>IF(N510="snížená",J510,0)</f>
        <v>0</v>
      </c>
      <c r="BG510" s="201">
        <f>IF(N510="zákl. přenesená",J510,0)</f>
        <v>0</v>
      </c>
      <c r="BH510" s="201">
        <f>IF(N510="sníž. přenesená",J510,0)</f>
        <v>0</v>
      </c>
      <c r="BI510" s="201">
        <f>IF(N510="nulová",J510,0)</f>
        <v>0</v>
      </c>
      <c r="BJ510" s="19" t="s">
        <v>83</v>
      </c>
      <c r="BK510" s="201">
        <f>ROUND(I510*H510,2)</f>
        <v>0</v>
      </c>
      <c r="BL510" s="19" t="s">
        <v>213</v>
      </c>
      <c r="BM510" s="200" t="s">
        <v>644</v>
      </c>
    </row>
    <row r="511" spans="1:65" s="14" customFormat="1">
      <c r="B511" s="231"/>
      <c r="C511" s="232"/>
      <c r="D511" s="217" t="s">
        <v>175</v>
      </c>
      <c r="E511" s="233" t="s">
        <v>19</v>
      </c>
      <c r="F511" s="234" t="s">
        <v>641</v>
      </c>
      <c r="G511" s="232"/>
      <c r="H511" s="235">
        <v>31.937999999999999</v>
      </c>
      <c r="I511" s="236"/>
      <c r="J511" s="232"/>
      <c r="K511" s="232"/>
      <c r="L511" s="237"/>
      <c r="M511" s="238"/>
      <c r="N511" s="239"/>
      <c r="O511" s="239"/>
      <c r="P511" s="239"/>
      <c r="Q511" s="239"/>
      <c r="R511" s="239"/>
      <c r="S511" s="239"/>
      <c r="T511" s="240"/>
      <c r="AT511" s="241" t="s">
        <v>175</v>
      </c>
      <c r="AU511" s="241" t="s">
        <v>85</v>
      </c>
      <c r="AV511" s="14" t="s">
        <v>85</v>
      </c>
      <c r="AW511" s="14" t="s">
        <v>37</v>
      </c>
      <c r="AX511" s="14" t="s">
        <v>75</v>
      </c>
      <c r="AY511" s="241" t="s">
        <v>125</v>
      </c>
    </row>
    <row r="512" spans="1:65" s="15" customFormat="1">
      <c r="B512" s="242"/>
      <c r="C512" s="243"/>
      <c r="D512" s="217" t="s">
        <v>175</v>
      </c>
      <c r="E512" s="244" t="s">
        <v>19</v>
      </c>
      <c r="F512" s="245" t="s">
        <v>181</v>
      </c>
      <c r="G512" s="243"/>
      <c r="H512" s="246">
        <v>31.937999999999999</v>
      </c>
      <c r="I512" s="247"/>
      <c r="J512" s="243"/>
      <c r="K512" s="243"/>
      <c r="L512" s="248"/>
      <c r="M512" s="249"/>
      <c r="N512" s="250"/>
      <c r="O512" s="250"/>
      <c r="P512" s="250"/>
      <c r="Q512" s="250"/>
      <c r="R512" s="250"/>
      <c r="S512" s="250"/>
      <c r="T512" s="251"/>
      <c r="AT512" s="252" t="s">
        <v>175</v>
      </c>
      <c r="AU512" s="252" t="s">
        <v>85</v>
      </c>
      <c r="AV512" s="15" t="s">
        <v>133</v>
      </c>
      <c r="AW512" s="15" t="s">
        <v>37</v>
      </c>
      <c r="AX512" s="15" t="s">
        <v>83</v>
      </c>
      <c r="AY512" s="252" t="s">
        <v>125</v>
      </c>
    </row>
    <row r="513" spans="1:65" s="2" customFormat="1" ht="21.75" customHeight="1">
      <c r="A513" s="36"/>
      <c r="B513" s="37"/>
      <c r="C513" s="189" t="s">
        <v>645</v>
      </c>
      <c r="D513" s="189" t="s">
        <v>128</v>
      </c>
      <c r="E513" s="190" t="s">
        <v>646</v>
      </c>
      <c r="F513" s="191" t="s">
        <v>647</v>
      </c>
      <c r="G513" s="192" t="s">
        <v>251</v>
      </c>
      <c r="H513" s="193">
        <v>46.615000000000002</v>
      </c>
      <c r="I513" s="194"/>
      <c r="J513" s="195">
        <f>ROUND(I513*H513,2)</f>
        <v>0</v>
      </c>
      <c r="K513" s="191" t="s">
        <v>172</v>
      </c>
      <c r="L513" s="41"/>
      <c r="M513" s="196" t="s">
        <v>19</v>
      </c>
      <c r="N513" s="197" t="s">
        <v>46</v>
      </c>
      <c r="O513" s="66"/>
      <c r="P513" s="198">
        <f>O513*H513</f>
        <v>0</v>
      </c>
      <c r="Q513" s="198">
        <v>0</v>
      </c>
      <c r="R513" s="198">
        <f>Q513*H513</f>
        <v>0</v>
      </c>
      <c r="S513" s="198">
        <v>0</v>
      </c>
      <c r="T513" s="199">
        <f>S513*H513</f>
        <v>0</v>
      </c>
      <c r="U513" s="36"/>
      <c r="V513" s="36"/>
      <c r="W513" s="36"/>
      <c r="X513" s="36"/>
      <c r="Y513" s="36"/>
      <c r="Z513" s="36"/>
      <c r="AA513" s="36"/>
      <c r="AB513" s="36"/>
      <c r="AC513" s="36"/>
      <c r="AD513" s="36"/>
      <c r="AE513" s="36"/>
      <c r="AR513" s="200" t="s">
        <v>213</v>
      </c>
      <c r="AT513" s="200" t="s">
        <v>128</v>
      </c>
      <c r="AU513" s="200" t="s">
        <v>85</v>
      </c>
      <c r="AY513" s="19" t="s">
        <v>125</v>
      </c>
      <c r="BE513" s="201">
        <f>IF(N513="základní",J513,0)</f>
        <v>0</v>
      </c>
      <c r="BF513" s="201">
        <f>IF(N513="snížená",J513,0)</f>
        <v>0</v>
      </c>
      <c r="BG513" s="201">
        <f>IF(N513="zákl. přenesená",J513,0)</f>
        <v>0</v>
      </c>
      <c r="BH513" s="201">
        <f>IF(N513="sníž. přenesená",J513,0)</f>
        <v>0</v>
      </c>
      <c r="BI513" s="201">
        <f>IF(N513="nulová",J513,0)</f>
        <v>0</v>
      </c>
      <c r="BJ513" s="19" t="s">
        <v>83</v>
      </c>
      <c r="BK513" s="201">
        <f>ROUND(I513*H513,2)</f>
        <v>0</v>
      </c>
      <c r="BL513" s="19" t="s">
        <v>213</v>
      </c>
      <c r="BM513" s="200" t="s">
        <v>648</v>
      </c>
    </row>
    <row r="514" spans="1:65" s="13" customFormat="1">
      <c r="B514" s="221"/>
      <c r="C514" s="222"/>
      <c r="D514" s="217" t="s">
        <v>175</v>
      </c>
      <c r="E514" s="223" t="s">
        <v>19</v>
      </c>
      <c r="F514" s="224" t="s">
        <v>555</v>
      </c>
      <c r="G514" s="222"/>
      <c r="H514" s="223" t="s">
        <v>19</v>
      </c>
      <c r="I514" s="225"/>
      <c r="J514" s="222"/>
      <c r="K514" s="222"/>
      <c r="L514" s="226"/>
      <c r="M514" s="227"/>
      <c r="N514" s="228"/>
      <c r="O514" s="228"/>
      <c r="P514" s="228"/>
      <c r="Q514" s="228"/>
      <c r="R514" s="228"/>
      <c r="S514" s="228"/>
      <c r="T514" s="229"/>
      <c r="AT514" s="230" t="s">
        <v>175</v>
      </c>
      <c r="AU514" s="230" t="s">
        <v>85</v>
      </c>
      <c r="AV514" s="13" t="s">
        <v>83</v>
      </c>
      <c r="AW514" s="13" t="s">
        <v>37</v>
      </c>
      <c r="AX514" s="13" t="s">
        <v>75</v>
      </c>
      <c r="AY514" s="230" t="s">
        <v>125</v>
      </c>
    </row>
    <row r="515" spans="1:65" s="14" customFormat="1">
      <c r="B515" s="231"/>
      <c r="C515" s="232"/>
      <c r="D515" s="217" t="s">
        <v>175</v>
      </c>
      <c r="E515" s="233" t="s">
        <v>19</v>
      </c>
      <c r="F515" s="234" t="s">
        <v>556</v>
      </c>
      <c r="G515" s="232"/>
      <c r="H515" s="235">
        <v>46.615000000000002</v>
      </c>
      <c r="I515" s="236"/>
      <c r="J515" s="232"/>
      <c r="K515" s="232"/>
      <c r="L515" s="237"/>
      <c r="M515" s="238"/>
      <c r="N515" s="239"/>
      <c r="O515" s="239"/>
      <c r="P515" s="239"/>
      <c r="Q515" s="239"/>
      <c r="R515" s="239"/>
      <c r="S515" s="239"/>
      <c r="T515" s="240"/>
      <c r="AT515" s="241" t="s">
        <v>175</v>
      </c>
      <c r="AU515" s="241" t="s">
        <v>85</v>
      </c>
      <c r="AV515" s="14" t="s">
        <v>85</v>
      </c>
      <c r="AW515" s="14" t="s">
        <v>37</v>
      </c>
      <c r="AX515" s="14" t="s">
        <v>75</v>
      </c>
      <c r="AY515" s="241" t="s">
        <v>125</v>
      </c>
    </row>
    <row r="516" spans="1:65" s="15" customFormat="1">
      <c r="B516" s="242"/>
      <c r="C516" s="243"/>
      <c r="D516" s="217" t="s">
        <v>175</v>
      </c>
      <c r="E516" s="244" t="s">
        <v>19</v>
      </c>
      <c r="F516" s="245" t="s">
        <v>181</v>
      </c>
      <c r="G516" s="243"/>
      <c r="H516" s="246">
        <v>46.615000000000002</v>
      </c>
      <c r="I516" s="247"/>
      <c r="J516" s="243"/>
      <c r="K516" s="243"/>
      <c r="L516" s="248"/>
      <c r="M516" s="249"/>
      <c r="N516" s="250"/>
      <c r="O516" s="250"/>
      <c r="P516" s="250"/>
      <c r="Q516" s="250"/>
      <c r="R516" s="250"/>
      <c r="S516" s="250"/>
      <c r="T516" s="251"/>
      <c r="AT516" s="252" t="s">
        <v>175</v>
      </c>
      <c r="AU516" s="252" t="s">
        <v>85</v>
      </c>
      <c r="AV516" s="15" t="s">
        <v>133</v>
      </c>
      <c r="AW516" s="15" t="s">
        <v>37</v>
      </c>
      <c r="AX516" s="15" t="s">
        <v>83</v>
      </c>
      <c r="AY516" s="252" t="s">
        <v>125</v>
      </c>
    </row>
    <row r="517" spans="1:65" s="2" customFormat="1" ht="16.5" customHeight="1">
      <c r="A517" s="36"/>
      <c r="B517" s="37"/>
      <c r="C517" s="189" t="s">
        <v>402</v>
      </c>
      <c r="D517" s="189" t="s">
        <v>128</v>
      </c>
      <c r="E517" s="190" t="s">
        <v>649</v>
      </c>
      <c r="F517" s="191" t="s">
        <v>650</v>
      </c>
      <c r="G517" s="192" t="s">
        <v>251</v>
      </c>
      <c r="H517" s="193">
        <v>46.615000000000002</v>
      </c>
      <c r="I517" s="194"/>
      <c r="J517" s="195">
        <f>ROUND(I517*H517,2)</f>
        <v>0</v>
      </c>
      <c r="K517" s="191" t="s">
        <v>172</v>
      </c>
      <c r="L517" s="41"/>
      <c r="M517" s="196" t="s">
        <v>19</v>
      </c>
      <c r="N517" s="197" t="s">
        <v>46</v>
      </c>
      <c r="O517" s="66"/>
      <c r="P517" s="198">
        <f>O517*H517</f>
        <v>0</v>
      </c>
      <c r="Q517" s="198">
        <v>0</v>
      </c>
      <c r="R517" s="198">
        <f>Q517*H517</f>
        <v>0</v>
      </c>
      <c r="S517" s="198">
        <v>0</v>
      </c>
      <c r="T517" s="199">
        <f>S517*H517</f>
        <v>0</v>
      </c>
      <c r="U517" s="36"/>
      <c r="V517" s="36"/>
      <c r="W517" s="36"/>
      <c r="X517" s="36"/>
      <c r="Y517" s="36"/>
      <c r="Z517" s="36"/>
      <c r="AA517" s="36"/>
      <c r="AB517" s="36"/>
      <c r="AC517" s="36"/>
      <c r="AD517" s="36"/>
      <c r="AE517" s="36"/>
      <c r="AR517" s="200" t="s">
        <v>213</v>
      </c>
      <c r="AT517" s="200" t="s">
        <v>128</v>
      </c>
      <c r="AU517" s="200" t="s">
        <v>85</v>
      </c>
      <c r="AY517" s="19" t="s">
        <v>125</v>
      </c>
      <c r="BE517" s="201">
        <f>IF(N517="základní",J517,0)</f>
        <v>0</v>
      </c>
      <c r="BF517" s="201">
        <f>IF(N517="snížená",J517,0)</f>
        <v>0</v>
      </c>
      <c r="BG517" s="201">
        <f>IF(N517="zákl. přenesená",J517,0)</f>
        <v>0</v>
      </c>
      <c r="BH517" s="201">
        <f>IF(N517="sníž. přenesená",J517,0)</f>
        <v>0</v>
      </c>
      <c r="BI517" s="201">
        <f>IF(N517="nulová",J517,0)</f>
        <v>0</v>
      </c>
      <c r="BJ517" s="19" t="s">
        <v>83</v>
      </c>
      <c r="BK517" s="201">
        <f>ROUND(I517*H517,2)</f>
        <v>0</v>
      </c>
      <c r="BL517" s="19" t="s">
        <v>213</v>
      </c>
      <c r="BM517" s="200" t="s">
        <v>651</v>
      </c>
    </row>
    <row r="518" spans="1:65" s="13" customFormat="1">
      <c r="B518" s="221"/>
      <c r="C518" s="222"/>
      <c r="D518" s="217" t="s">
        <v>175</v>
      </c>
      <c r="E518" s="223" t="s">
        <v>19</v>
      </c>
      <c r="F518" s="224" t="s">
        <v>555</v>
      </c>
      <c r="G518" s="222"/>
      <c r="H518" s="223" t="s">
        <v>19</v>
      </c>
      <c r="I518" s="225"/>
      <c r="J518" s="222"/>
      <c r="K518" s="222"/>
      <c r="L518" s="226"/>
      <c r="M518" s="227"/>
      <c r="N518" s="228"/>
      <c r="O518" s="228"/>
      <c r="P518" s="228"/>
      <c r="Q518" s="228"/>
      <c r="R518" s="228"/>
      <c r="S518" s="228"/>
      <c r="T518" s="229"/>
      <c r="AT518" s="230" t="s">
        <v>175</v>
      </c>
      <c r="AU518" s="230" t="s">
        <v>85</v>
      </c>
      <c r="AV518" s="13" t="s">
        <v>83</v>
      </c>
      <c r="AW518" s="13" t="s">
        <v>37</v>
      </c>
      <c r="AX518" s="13" t="s">
        <v>75</v>
      </c>
      <c r="AY518" s="230" t="s">
        <v>125</v>
      </c>
    </row>
    <row r="519" spans="1:65" s="14" customFormat="1">
      <c r="B519" s="231"/>
      <c r="C519" s="232"/>
      <c r="D519" s="217" t="s">
        <v>175</v>
      </c>
      <c r="E519" s="233" t="s">
        <v>19</v>
      </c>
      <c r="F519" s="234" t="s">
        <v>556</v>
      </c>
      <c r="G519" s="232"/>
      <c r="H519" s="235">
        <v>46.615000000000002</v>
      </c>
      <c r="I519" s="236"/>
      <c r="J519" s="232"/>
      <c r="K519" s="232"/>
      <c r="L519" s="237"/>
      <c r="M519" s="238"/>
      <c r="N519" s="239"/>
      <c r="O519" s="239"/>
      <c r="P519" s="239"/>
      <c r="Q519" s="239"/>
      <c r="R519" s="239"/>
      <c r="S519" s="239"/>
      <c r="T519" s="240"/>
      <c r="AT519" s="241" t="s">
        <v>175</v>
      </c>
      <c r="AU519" s="241" t="s">
        <v>85</v>
      </c>
      <c r="AV519" s="14" t="s">
        <v>85</v>
      </c>
      <c r="AW519" s="14" t="s">
        <v>37</v>
      </c>
      <c r="AX519" s="14" t="s">
        <v>75</v>
      </c>
      <c r="AY519" s="241" t="s">
        <v>125</v>
      </c>
    </row>
    <row r="520" spans="1:65" s="15" customFormat="1">
      <c r="B520" s="242"/>
      <c r="C520" s="243"/>
      <c r="D520" s="217" t="s">
        <v>175</v>
      </c>
      <c r="E520" s="244" t="s">
        <v>19</v>
      </c>
      <c r="F520" s="245" t="s">
        <v>181</v>
      </c>
      <c r="G520" s="243"/>
      <c r="H520" s="246">
        <v>46.615000000000002</v>
      </c>
      <c r="I520" s="247"/>
      <c r="J520" s="243"/>
      <c r="K520" s="243"/>
      <c r="L520" s="248"/>
      <c r="M520" s="264"/>
      <c r="N520" s="265"/>
      <c r="O520" s="265"/>
      <c r="P520" s="265"/>
      <c r="Q520" s="265"/>
      <c r="R520" s="265"/>
      <c r="S520" s="265"/>
      <c r="T520" s="266"/>
      <c r="AT520" s="252" t="s">
        <v>175</v>
      </c>
      <c r="AU520" s="252" t="s">
        <v>85</v>
      </c>
      <c r="AV520" s="15" t="s">
        <v>133</v>
      </c>
      <c r="AW520" s="15" t="s">
        <v>37</v>
      </c>
      <c r="AX520" s="15" t="s">
        <v>83</v>
      </c>
      <c r="AY520" s="252" t="s">
        <v>125</v>
      </c>
    </row>
    <row r="521" spans="1:65" s="2" customFormat="1" ht="6.9" customHeight="1">
      <c r="A521" s="36"/>
      <c r="B521" s="49"/>
      <c r="C521" s="50"/>
      <c r="D521" s="50"/>
      <c r="E521" s="50"/>
      <c r="F521" s="50"/>
      <c r="G521" s="50"/>
      <c r="H521" s="50"/>
      <c r="I521" s="138"/>
      <c r="J521" s="50"/>
      <c r="K521" s="50"/>
      <c r="L521" s="41"/>
      <c r="M521" s="36"/>
      <c r="O521" s="36"/>
      <c r="P521" s="36"/>
      <c r="Q521" s="36"/>
      <c r="R521" s="36"/>
      <c r="S521" s="36"/>
      <c r="T521" s="36"/>
      <c r="U521" s="36"/>
      <c r="V521" s="36"/>
      <c r="W521" s="36"/>
      <c r="X521" s="36"/>
      <c r="Y521" s="36"/>
      <c r="Z521" s="36"/>
      <c r="AA521" s="36"/>
      <c r="AB521" s="36"/>
      <c r="AC521" s="36"/>
      <c r="AD521" s="36"/>
      <c r="AE521" s="36"/>
    </row>
  </sheetData>
  <sheetProtection algorithmName="SHA-512" hashValue="KWI5vR9zQroSPb62jWOa1O7zH8Rp872GaTeFapq0GeNuRQ+xWnsFvAmadOXa5xRabVZxrKbMyHOxCMlyNRGXvw==" saltValue="fWNgapdZpMG1U+ocjQjG/ZUGiMDRbOn3si4nNPPXBxzXNUsO/NIOZeZl/5RkzLorI5z8mXInC26GqMzn3Q07AQ==" spinCount="100000" sheet="1" objects="1" scenarios="1" formatColumns="0" formatRows="0" autoFilter="0"/>
  <autoFilter ref="C91:K520" xr:uid="{00000000-0009-0000-0000-000002000000}"/>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scale="86"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88"/>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03"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3"/>
      <c r="L2" s="345"/>
      <c r="M2" s="345"/>
      <c r="N2" s="345"/>
      <c r="O2" s="345"/>
      <c r="P2" s="345"/>
      <c r="Q2" s="345"/>
      <c r="R2" s="345"/>
      <c r="S2" s="345"/>
      <c r="T2" s="345"/>
      <c r="U2" s="345"/>
      <c r="V2" s="345"/>
      <c r="AT2" s="19" t="s">
        <v>91</v>
      </c>
    </row>
    <row r="3" spans="1:46" s="1" customFormat="1" ht="6.9" customHeight="1">
      <c r="B3" s="104"/>
      <c r="C3" s="105"/>
      <c r="D3" s="105"/>
      <c r="E3" s="105"/>
      <c r="F3" s="105"/>
      <c r="G3" s="105"/>
      <c r="H3" s="105"/>
      <c r="I3" s="106"/>
      <c r="J3" s="105"/>
      <c r="K3" s="105"/>
      <c r="L3" s="22"/>
      <c r="AT3" s="19" t="s">
        <v>85</v>
      </c>
    </row>
    <row r="4" spans="1:46" s="1" customFormat="1" ht="24.9" customHeight="1">
      <c r="B4" s="22"/>
      <c r="D4" s="107" t="s">
        <v>101</v>
      </c>
      <c r="I4" s="103"/>
      <c r="L4" s="22"/>
      <c r="M4" s="108" t="s">
        <v>10</v>
      </c>
      <c r="AT4" s="19" t="s">
        <v>4</v>
      </c>
    </row>
    <row r="5" spans="1:46" s="1" customFormat="1" ht="6.9" customHeight="1">
      <c r="B5" s="22"/>
      <c r="I5" s="103"/>
      <c r="L5" s="22"/>
    </row>
    <row r="6" spans="1:46" s="1" customFormat="1" ht="12" customHeight="1">
      <c r="B6" s="22"/>
      <c r="D6" s="109" t="s">
        <v>16</v>
      </c>
      <c r="I6" s="103"/>
      <c r="L6" s="22"/>
    </row>
    <row r="7" spans="1:46" s="1" customFormat="1" ht="16.5" customHeight="1">
      <c r="B7" s="22"/>
      <c r="E7" s="388" t="str">
        <f>'Rekapitulace stavby'!K6</f>
        <v>Automatické parkovací zařízení pro kola v Berouně</v>
      </c>
      <c r="F7" s="389"/>
      <c r="G7" s="389"/>
      <c r="H7" s="389"/>
      <c r="I7" s="103"/>
      <c r="L7" s="22"/>
    </row>
    <row r="8" spans="1:46" s="2" customFormat="1" ht="12" customHeight="1">
      <c r="A8" s="36"/>
      <c r="B8" s="41"/>
      <c r="C8" s="36"/>
      <c r="D8" s="109" t="s">
        <v>102</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90" t="s">
        <v>652</v>
      </c>
      <c r="F9" s="391"/>
      <c r="G9" s="391"/>
      <c r="H9" s="391"/>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5. 2. 2020</v>
      </c>
      <c r="K12" s="36"/>
      <c r="L12" s="111"/>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tr">
        <f>IF('Rekapitulace stavby'!AN10="","",'Rekapitulace stavby'!AN10)</f>
        <v>00233129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Město Beroun, Husovo nám. 68, 266 01 Beroun</v>
      </c>
      <c r="F15" s="36"/>
      <c r="G15" s="36"/>
      <c r="H15" s="36"/>
      <c r="I15" s="113" t="s">
        <v>29</v>
      </c>
      <c r="J15" s="112" t="str">
        <f>IF('Rekapitulace stavby'!AN11="","",'Rekapitulace stavby'!AN11)</f>
        <v>CZ00233129</v>
      </c>
      <c r="K15" s="36"/>
      <c r="L15" s="111"/>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15030709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OPTIMA, s.r.o., Žižkova 738/IV, 566 01 Vys. Mýto</v>
      </c>
      <c r="F21" s="36"/>
      <c r="G21" s="36"/>
      <c r="H21" s="36"/>
      <c r="I21" s="113" t="s">
        <v>29</v>
      </c>
      <c r="J21" s="112" t="str">
        <f>IF('Rekapitulace stavby'!AN17="","",'Rekapitulace stavby'!AN17)</f>
        <v>CZ15030709</v>
      </c>
      <c r="K21" s="36"/>
      <c r="L21" s="111"/>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38</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94" t="s">
        <v>19</v>
      </c>
      <c r="F27" s="394"/>
      <c r="G27" s="394"/>
      <c r="H27" s="394"/>
      <c r="I27" s="117"/>
      <c r="J27" s="115"/>
      <c r="K27" s="115"/>
      <c r="L27" s="118"/>
      <c r="S27" s="115"/>
      <c r="T27" s="115"/>
      <c r="U27" s="115"/>
      <c r="V27" s="115"/>
      <c r="W27" s="115"/>
      <c r="X27" s="115"/>
      <c r="Y27" s="115"/>
      <c r="Z27" s="115"/>
      <c r="AA27" s="115"/>
      <c r="AB27" s="115"/>
      <c r="AC27" s="115"/>
      <c r="AD27" s="115"/>
      <c r="AE27" s="115"/>
    </row>
    <row r="28" spans="1:31" s="2" customFormat="1" ht="6.9"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110"/>
      <c r="J30" s="122">
        <f>ROUND(J81, 2)</f>
        <v>0</v>
      </c>
      <c r="K30" s="36"/>
      <c r="L30" s="111"/>
      <c r="S30" s="36"/>
      <c r="T30" s="36"/>
      <c r="U30" s="36"/>
      <c r="V30" s="36"/>
      <c r="W30" s="36"/>
      <c r="X30" s="36"/>
      <c r="Y30" s="36"/>
      <c r="Z30" s="36"/>
      <c r="AA30" s="36"/>
      <c r="AB30" s="36"/>
      <c r="AC30" s="36"/>
      <c r="AD30" s="36"/>
      <c r="AE30" s="36"/>
    </row>
    <row r="31" spans="1:31" s="2" customFormat="1" ht="6.9"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 customHeight="1">
      <c r="A32" s="36"/>
      <c r="B32" s="41"/>
      <c r="C32" s="36"/>
      <c r="D32" s="36"/>
      <c r="E32" s="36"/>
      <c r="F32" s="123" t="s">
        <v>43</v>
      </c>
      <c r="G32" s="36"/>
      <c r="H32" s="36"/>
      <c r="I32" s="124" t="s">
        <v>42</v>
      </c>
      <c r="J32" s="123" t="s">
        <v>44</v>
      </c>
      <c r="K32" s="36"/>
      <c r="L32" s="111"/>
      <c r="S32" s="36"/>
      <c r="T32" s="36"/>
      <c r="U32" s="36"/>
      <c r="V32" s="36"/>
      <c r="W32" s="36"/>
      <c r="X32" s="36"/>
      <c r="Y32" s="36"/>
      <c r="Z32" s="36"/>
      <c r="AA32" s="36"/>
      <c r="AB32" s="36"/>
      <c r="AC32" s="36"/>
      <c r="AD32" s="36"/>
      <c r="AE32" s="36"/>
    </row>
    <row r="33" spans="1:31" s="2" customFormat="1" ht="14.4" customHeight="1">
      <c r="A33" s="36"/>
      <c r="B33" s="41"/>
      <c r="C33" s="36"/>
      <c r="D33" s="125" t="s">
        <v>45</v>
      </c>
      <c r="E33" s="109" t="s">
        <v>46</v>
      </c>
      <c r="F33" s="126">
        <f>ROUND((SUM(BE81:BE87)),  2)</f>
        <v>0</v>
      </c>
      <c r="G33" s="36"/>
      <c r="H33" s="36"/>
      <c r="I33" s="127">
        <v>0.21</v>
      </c>
      <c r="J33" s="126">
        <f>ROUND(((SUM(BE81:BE87))*I33),  2)</f>
        <v>0</v>
      </c>
      <c r="K33" s="36"/>
      <c r="L33" s="111"/>
      <c r="S33" s="36"/>
      <c r="T33" s="36"/>
      <c r="U33" s="36"/>
      <c r="V33" s="36"/>
      <c r="W33" s="36"/>
      <c r="X33" s="36"/>
      <c r="Y33" s="36"/>
      <c r="Z33" s="36"/>
      <c r="AA33" s="36"/>
      <c r="AB33" s="36"/>
      <c r="AC33" s="36"/>
      <c r="AD33" s="36"/>
      <c r="AE33" s="36"/>
    </row>
    <row r="34" spans="1:31" s="2" customFormat="1" ht="14.4" customHeight="1">
      <c r="A34" s="36"/>
      <c r="B34" s="41"/>
      <c r="C34" s="36"/>
      <c r="D34" s="36"/>
      <c r="E34" s="109" t="s">
        <v>47</v>
      </c>
      <c r="F34" s="126">
        <f>ROUND((SUM(BF81:BF87)),  2)</f>
        <v>0</v>
      </c>
      <c r="G34" s="36"/>
      <c r="H34" s="36"/>
      <c r="I34" s="127">
        <v>0.15</v>
      </c>
      <c r="J34" s="126">
        <f>ROUND(((SUM(BF81:BF87))*I34),  2)</f>
        <v>0</v>
      </c>
      <c r="K34" s="36"/>
      <c r="L34" s="111"/>
      <c r="S34" s="36"/>
      <c r="T34" s="36"/>
      <c r="U34" s="36"/>
      <c r="V34" s="36"/>
      <c r="W34" s="36"/>
      <c r="X34" s="36"/>
      <c r="Y34" s="36"/>
      <c r="Z34" s="36"/>
      <c r="AA34" s="36"/>
      <c r="AB34" s="36"/>
      <c r="AC34" s="36"/>
      <c r="AD34" s="36"/>
      <c r="AE34" s="36"/>
    </row>
    <row r="35" spans="1:31" s="2" customFormat="1" ht="14.4" hidden="1" customHeight="1">
      <c r="A35" s="36"/>
      <c r="B35" s="41"/>
      <c r="C35" s="36"/>
      <c r="D35" s="36"/>
      <c r="E35" s="109" t="s">
        <v>48</v>
      </c>
      <c r="F35" s="126">
        <f>ROUND((SUM(BG81:BG87)),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 hidden="1" customHeight="1">
      <c r="A36" s="36"/>
      <c r="B36" s="41"/>
      <c r="C36" s="36"/>
      <c r="D36" s="36"/>
      <c r="E36" s="109" t="s">
        <v>49</v>
      </c>
      <c r="F36" s="126">
        <f>ROUND((SUM(BH81:BH87)),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 hidden="1" customHeight="1">
      <c r="A37" s="36"/>
      <c r="B37" s="41"/>
      <c r="C37" s="36"/>
      <c r="D37" s="36"/>
      <c r="E37" s="109" t="s">
        <v>50</v>
      </c>
      <c r="F37" s="126">
        <f>ROUND((SUM(BI81:BI87)),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51</v>
      </c>
      <c r="E39" s="130"/>
      <c r="F39" s="130"/>
      <c r="G39" s="131" t="s">
        <v>52</v>
      </c>
      <c r="H39" s="132" t="s">
        <v>53</v>
      </c>
      <c r="I39" s="133"/>
      <c r="J39" s="134">
        <f>SUM(J30:J37)</f>
        <v>0</v>
      </c>
      <c r="K39" s="135"/>
      <c r="L39" s="111"/>
      <c r="S39" s="36"/>
      <c r="T39" s="36"/>
      <c r="U39" s="36"/>
      <c r="V39" s="36"/>
      <c r="W39" s="36"/>
      <c r="X39" s="36"/>
      <c r="Y39" s="36"/>
      <c r="Z39" s="36"/>
      <c r="AA39" s="36"/>
      <c r="AB39" s="36"/>
      <c r="AC39" s="36"/>
      <c r="AD39" s="36"/>
      <c r="AE39" s="36"/>
    </row>
    <row r="40" spans="1:31" s="2" customFormat="1" ht="14.4"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 customHeight="1">
      <c r="A45" s="36"/>
      <c r="B45" s="37"/>
      <c r="C45" s="25" t="s">
        <v>104</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6" t="str">
        <f>E7</f>
        <v>Automatické parkovací zařízení pro kola v Berouně</v>
      </c>
      <c r="F48" s="387"/>
      <c r="G48" s="387"/>
      <c r="H48" s="387"/>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102</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74" t="str">
        <f>E9</f>
        <v>SO 01.b - Elektroinstalace a přípojka NN</v>
      </c>
      <c r="F50" s="385"/>
      <c r="G50" s="385"/>
      <c r="H50" s="385"/>
      <c r="I50" s="110"/>
      <c r="J50" s="38"/>
      <c r="K50" s="38"/>
      <c r="L50" s="111"/>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3" t="s">
        <v>23</v>
      </c>
      <c r="J52" s="61" t="str">
        <f>IF(J12="","",J12)</f>
        <v>5. 2. 2020</v>
      </c>
      <c r="K52" s="38"/>
      <c r="L52" s="111"/>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40.049999999999997" customHeight="1">
      <c r="A54" s="36"/>
      <c r="B54" s="37"/>
      <c r="C54" s="31" t="s">
        <v>25</v>
      </c>
      <c r="D54" s="38"/>
      <c r="E54" s="38"/>
      <c r="F54" s="29" t="str">
        <f>E15</f>
        <v>Město Beroun, Husovo nám. 68, 266 01 Beroun</v>
      </c>
      <c r="G54" s="38"/>
      <c r="H54" s="38"/>
      <c r="I54" s="113" t="s">
        <v>33</v>
      </c>
      <c r="J54" s="34" t="str">
        <f>E21</f>
        <v>OPTIMA, s.r.o., Žižkova 738/IV, 566 01 Vys. Mýto</v>
      </c>
      <c r="K54" s="38"/>
      <c r="L54" s="111"/>
      <c r="S54" s="36"/>
      <c r="T54" s="36"/>
      <c r="U54" s="36"/>
      <c r="V54" s="36"/>
      <c r="W54" s="36"/>
      <c r="X54" s="36"/>
      <c r="Y54" s="36"/>
      <c r="Z54" s="36"/>
      <c r="AA54" s="36"/>
      <c r="AB54" s="36"/>
      <c r="AC54" s="36"/>
      <c r="AD54" s="36"/>
      <c r="AE54" s="36"/>
    </row>
    <row r="55" spans="1:47" s="2" customFormat="1" ht="15.15" customHeight="1">
      <c r="A55" s="36"/>
      <c r="B55" s="37"/>
      <c r="C55" s="31" t="s">
        <v>31</v>
      </c>
      <c r="D55" s="38"/>
      <c r="E55" s="38"/>
      <c r="F55" s="29" t="str">
        <f>IF(E18="","",E18)</f>
        <v>Vyplň údaj</v>
      </c>
      <c r="G55" s="38"/>
      <c r="H55" s="38"/>
      <c r="I55" s="113" t="s">
        <v>38</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105</v>
      </c>
      <c r="D57" s="143"/>
      <c r="E57" s="143"/>
      <c r="F57" s="143"/>
      <c r="G57" s="143"/>
      <c r="H57" s="143"/>
      <c r="I57" s="144"/>
      <c r="J57" s="145" t="s">
        <v>106</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8" customHeight="1">
      <c r="A59" s="36"/>
      <c r="B59" s="37"/>
      <c r="C59" s="146" t="s">
        <v>73</v>
      </c>
      <c r="D59" s="38"/>
      <c r="E59" s="38"/>
      <c r="F59" s="38"/>
      <c r="G59" s="38"/>
      <c r="H59" s="38"/>
      <c r="I59" s="110"/>
      <c r="J59" s="79">
        <f>J81</f>
        <v>0</v>
      </c>
      <c r="K59" s="38"/>
      <c r="L59" s="111"/>
      <c r="S59" s="36"/>
      <c r="T59" s="36"/>
      <c r="U59" s="36"/>
      <c r="V59" s="36"/>
      <c r="W59" s="36"/>
      <c r="X59" s="36"/>
      <c r="Y59" s="36"/>
      <c r="Z59" s="36"/>
      <c r="AA59" s="36"/>
      <c r="AB59" s="36"/>
      <c r="AC59" s="36"/>
      <c r="AD59" s="36"/>
      <c r="AE59" s="36"/>
      <c r="AU59" s="19" t="s">
        <v>107</v>
      </c>
    </row>
    <row r="60" spans="1:47" s="9" customFormat="1" ht="24.9" customHeight="1">
      <c r="B60" s="147"/>
      <c r="C60" s="148"/>
      <c r="D60" s="149" t="s">
        <v>164</v>
      </c>
      <c r="E60" s="150"/>
      <c r="F60" s="150"/>
      <c r="G60" s="150"/>
      <c r="H60" s="150"/>
      <c r="I60" s="151"/>
      <c r="J60" s="152">
        <f>J82</f>
        <v>0</v>
      </c>
      <c r="K60" s="148"/>
      <c r="L60" s="153"/>
    </row>
    <row r="61" spans="1:47" s="10" customFormat="1" ht="19.95" customHeight="1">
      <c r="B61" s="154"/>
      <c r="C61" s="155"/>
      <c r="D61" s="156" t="s">
        <v>653</v>
      </c>
      <c r="E61" s="157"/>
      <c r="F61" s="157"/>
      <c r="G61" s="157"/>
      <c r="H61" s="157"/>
      <c r="I61" s="158"/>
      <c r="J61" s="159">
        <f>J83</f>
        <v>0</v>
      </c>
      <c r="K61" s="155"/>
      <c r="L61" s="160"/>
    </row>
    <row r="62" spans="1:47" s="2" customFormat="1" ht="21.75" customHeight="1">
      <c r="A62" s="36"/>
      <c r="B62" s="37"/>
      <c r="C62" s="38"/>
      <c r="D62" s="38"/>
      <c r="E62" s="38"/>
      <c r="F62" s="38"/>
      <c r="G62" s="38"/>
      <c r="H62" s="38"/>
      <c r="I62" s="110"/>
      <c r="J62" s="38"/>
      <c r="K62" s="38"/>
      <c r="L62" s="111"/>
      <c r="S62" s="36"/>
      <c r="T62" s="36"/>
      <c r="U62" s="36"/>
      <c r="V62" s="36"/>
      <c r="W62" s="36"/>
      <c r="X62" s="36"/>
      <c r="Y62" s="36"/>
      <c r="Z62" s="36"/>
      <c r="AA62" s="36"/>
      <c r="AB62" s="36"/>
      <c r="AC62" s="36"/>
      <c r="AD62" s="36"/>
      <c r="AE62" s="36"/>
    </row>
    <row r="63" spans="1:47" s="2" customFormat="1" ht="6.9" customHeight="1">
      <c r="A63" s="36"/>
      <c r="B63" s="49"/>
      <c r="C63" s="50"/>
      <c r="D63" s="50"/>
      <c r="E63" s="50"/>
      <c r="F63" s="50"/>
      <c r="G63" s="50"/>
      <c r="H63" s="50"/>
      <c r="I63" s="138"/>
      <c r="J63" s="50"/>
      <c r="K63" s="50"/>
      <c r="L63" s="111"/>
      <c r="S63" s="36"/>
      <c r="T63" s="36"/>
      <c r="U63" s="36"/>
      <c r="V63" s="36"/>
      <c r="W63" s="36"/>
      <c r="X63" s="36"/>
      <c r="Y63" s="36"/>
      <c r="Z63" s="36"/>
      <c r="AA63" s="36"/>
      <c r="AB63" s="36"/>
      <c r="AC63" s="36"/>
      <c r="AD63" s="36"/>
      <c r="AE63" s="36"/>
    </row>
    <row r="67" spans="1:31" s="2" customFormat="1" ht="6.9" customHeight="1">
      <c r="A67" s="36"/>
      <c r="B67" s="51"/>
      <c r="C67" s="52"/>
      <c r="D67" s="52"/>
      <c r="E67" s="52"/>
      <c r="F67" s="52"/>
      <c r="G67" s="52"/>
      <c r="H67" s="52"/>
      <c r="I67" s="141"/>
      <c r="J67" s="52"/>
      <c r="K67" s="52"/>
      <c r="L67" s="111"/>
      <c r="S67" s="36"/>
      <c r="T67" s="36"/>
      <c r="U67" s="36"/>
      <c r="V67" s="36"/>
      <c r="W67" s="36"/>
      <c r="X67" s="36"/>
      <c r="Y67" s="36"/>
      <c r="Z67" s="36"/>
      <c r="AA67" s="36"/>
      <c r="AB67" s="36"/>
      <c r="AC67" s="36"/>
      <c r="AD67" s="36"/>
      <c r="AE67" s="36"/>
    </row>
    <row r="68" spans="1:31" s="2" customFormat="1" ht="24.9" customHeight="1">
      <c r="A68" s="36"/>
      <c r="B68" s="37"/>
      <c r="C68" s="25" t="s">
        <v>110</v>
      </c>
      <c r="D68" s="38"/>
      <c r="E68" s="38"/>
      <c r="F68" s="38"/>
      <c r="G68" s="38"/>
      <c r="H68" s="38"/>
      <c r="I68" s="110"/>
      <c r="J68" s="38"/>
      <c r="K68" s="38"/>
      <c r="L68" s="111"/>
      <c r="S68" s="36"/>
      <c r="T68" s="36"/>
      <c r="U68" s="36"/>
      <c r="V68" s="36"/>
      <c r="W68" s="36"/>
      <c r="X68" s="36"/>
      <c r="Y68" s="36"/>
      <c r="Z68" s="36"/>
      <c r="AA68" s="36"/>
      <c r="AB68" s="36"/>
      <c r="AC68" s="36"/>
      <c r="AD68" s="36"/>
      <c r="AE68" s="36"/>
    </row>
    <row r="69" spans="1:31" s="2" customFormat="1" ht="6.9" customHeight="1">
      <c r="A69" s="36"/>
      <c r="B69" s="37"/>
      <c r="C69" s="38"/>
      <c r="D69" s="38"/>
      <c r="E69" s="38"/>
      <c r="F69" s="38"/>
      <c r="G69" s="38"/>
      <c r="H69" s="38"/>
      <c r="I69" s="110"/>
      <c r="J69" s="38"/>
      <c r="K69" s="38"/>
      <c r="L69" s="111"/>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16.5" customHeight="1">
      <c r="A71" s="36"/>
      <c r="B71" s="37"/>
      <c r="C71" s="38"/>
      <c r="D71" s="38"/>
      <c r="E71" s="386" t="str">
        <f>E7</f>
        <v>Automatické parkovací zařízení pro kola v Berouně</v>
      </c>
      <c r="F71" s="387"/>
      <c r="G71" s="387"/>
      <c r="H71" s="387"/>
      <c r="I71" s="110"/>
      <c r="J71" s="38"/>
      <c r="K71" s="38"/>
      <c r="L71" s="111"/>
      <c r="S71" s="36"/>
      <c r="T71" s="36"/>
      <c r="U71" s="36"/>
      <c r="V71" s="36"/>
      <c r="W71" s="36"/>
      <c r="X71" s="36"/>
      <c r="Y71" s="36"/>
      <c r="Z71" s="36"/>
      <c r="AA71" s="36"/>
      <c r="AB71" s="36"/>
      <c r="AC71" s="36"/>
      <c r="AD71" s="36"/>
      <c r="AE71" s="36"/>
    </row>
    <row r="72" spans="1:31" s="2" customFormat="1" ht="12" customHeight="1">
      <c r="A72" s="36"/>
      <c r="B72" s="37"/>
      <c r="C72" s="31" t="s">
        <v>102</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16.5" customHeight="1">
      <c r="A73" s="36"/>
      <c r="B73" s="37"/>
      <c r="C73" s="38"/>
      <c r="D73" s="38"/>
      <c r="E73" s="374" t="str">
        <f>E9</f>
        <v>SO 01.b - Elektroinstalace a přípojka NN</v>
      </c>
      <c r="F73" s="385"/>
      <c r="G73" s="385"/>
      <c r="H73" s="385"/>
      <c r="I73" s="110"/>
      <c r="J73" s="38"/>
      <c r="K73" s="38"/>
      <c r="L73" s="111"/>
      <c r="S73" s="36"/>
      <c r="T73" s="36"/>
      <c r="U73" s="36"/>
      <c r="V73" s="36"/>
      <c r="W73" s="36"/>
      <c r="X73" s="36"/>
      <c r="Y73" s="36"/>
      <c r="Z73" s="36"/>
      <c r="AA73" s="36"/>
      <c r="AB73" s="36"/>
      <c r="AC73" s="36"/>
      <c r="AD73" s="36"/>
      <c r="AE73" s="36"/>
    </row>
    <row r="74" spans="1:31" s="2" customFormat="1" ht="6.9" customHeight="1">
      <c r="A74" s="36"/>
      <c r="B74" s="37"/>
      <c r="C74" s="38"/>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113" t="s">
        <v>23</v>
      </c>
      <c r="J75" s="61" t="str">
        <f>IF(J12="","",J12)</f>
        <v>5. 2. 2020</v>
      </c>
      <c r="K75" s="38"/>
      <c r="L75" s="111"/>
      <c r="S75" s="36"/>
      <c r="T75" s="36"/>
      <c r="U75" s="36"/>
      <c r="V75" s="36"/>
      <c r="W75" s="36"/>
      <c r="X75" s="36"/>
      <c r="Y75" s="36"/>
      <c r="Z75" s="36"/>
      <c r="AA75" s="36"/>
      <c r="AB75" s="36"/>
      <c r="AC75" s="36"/>
      <c r="AD75" s="36"/>
      <c r="AE75" s="36"/>
    </row>
    <row r="76" spans="1:31" s="2" customFormat="1" ht="6.9"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40.049999999999997" customHeight="1">
      <c r="A77" s="36"/>
      <c r="B77" s="37"/>
      <c r="C77" s="31" t="s">
        <v>25</v>
      </c>
      <c r="D77" s="38"/>
      <c r="E77" s="38"/>
      <c r="F77" s="29" t="str">
        <f>E15</f>
        <v>Město Beroun, Husovo nám. 68, 266 01 Beroun</v>
      </c>
      <c r="G77" s="38"/>
      <c r="H77" s="38"/>
      <c r="I77" s="113" t="s">
        <v>33</v>
      </c>
      <c r="J77" s="34" t="str">
        <f>E21</f>
        <v>OPTIMA, s.r.o., Žižkova 738/IV, 566 01 Vys. Mýto</v>
      </c>
      <c r="K77" s="38"/>
      <c r="L77" s="111"/>
      <c r="S77" s="36"/>
      <c r="T77" s="36"/>
      <c r="U77" s="36"/>
      <c r="V77" s="36"/>
      <c r="W77" s="36"/>
      <c r="X77" s="36"/>
      <c r="Y77" s="36"/>
      <c r="Z77" s="36"/>
      <c r="AA77" s="36"/>
      <c r="AB77" s="36"/>
      <c r="AC77" s="36"/>
      <c r="AD77" s="36"/>
      <c r="AE77" s="36"/>
    </row>
    <row r="78" spans="1:31" s="2" customFormat="1" ht="15.15" customHeight="1">
      <c r="A78" s="36"/>
      <c r="B78" s="37"/>
      <c r="C78" s="31" t="s">
        <v>31</v>
      </c>
      <c r="D78" s="38"/>
      <c r="E78" s="38"/>
      <c r="F78" s="29" t="str">
        <f>IF(E18="","",E18)</f>
        <v>Vyplň údaj</v>
      </c>
      <c r="G78" s="38"/>
      <c r="H78" s="38"/>
      <c r="I78" s="113" t="s">
        <v>38</v>
      </c>
      <c r="J78" s="34" t="str">
        <f>E24</f>
        <v xml:space="preserve"> </v>
      </c>
      <c r="K78" s="38"/>
      <c r="L78" s="111"/>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11" customFormat="1" ht="29.25" customHeight="1">
      <c r="A80" s="161"/>
      <c r="B80" s="162"/>
      <c r="C80" s="163" t="s">
        <v>111</v>
      </c>
      <c r="D80" s="164" t="s">
        <v>60</v>
      </c>
      <c r="E80" s="164" t="s">
        <v>56</v>
      </c>
      <c r="F80" s="164" t="s">
        <v>57</v>
      </c>
      <c r="G80" s="164" t="s">
        <v>112</v>
      </c>
      <c r="H80" s="164" t="s">
        <v>113</v>
      </c>
      <c r="I80" s="165" t="s">
        <v>114</v>
      </c>
      <c r="J80" s="164" t="s">
        <v>106</v>
      </c>
      <c r="K80" s="166" t="s">
        <v>115</v>
      </c>
      <c r="L80" s="167"/>
      <c r="M80" s="70" t="s">
        <v>19</v>
      </c>
      <c r="N80" s="71" t="s">
        <v>45</v>
      </c>
      <c r="O80" s="71" t="s">
        <v>116</v>
      </c>
      <c r="P80" s="71" t="s">
        <v>117</v>
      </c>
      <c r="Q80" s="71" t="s">
        <v>118</v>
      </c>
      <c r="R80" s="71" t="s">
        <v>119</v>
      </c>
      <c r="S80" s="71" t="s">
        <v>120</v>
      </c>
      <c r="T80" s="72" t="s">
        <v>121</v>
      </c>
      <c r="U80" s="161"/>
      <c r="V80" s="161"/>
      <c r="W80" s="161"/>
      <c r="X80" s="161"/>
      <c r="Y80" s="161"/>
      <c r="Z80" s="161"/>
      <c r="AA80" s="161"/>
      <c r="AB80" s="161"/>
      <c r="AC80" s="161"/>
      <c r="AD80" s="161"/>
      <c r="AE80" s="161"/>
    </row>
    <row r="81" spans="1:65" s="2" customFormat="1" ht="22.8" customHeight="1">
      <c r="A81" s="36"/>
      <c r="B81" s="37"/>
      <c r="C81" s="77" t="s">
        <v>122</v>
      </c>
      <c r="D81" s="38"/>
      <c r="E81" s="38"/>
      <c r="F81" s="38"/>
      <c r="G81" s="38"/>
      <c r="H81" s="38"/>
      <c r="I81" s="110"/>
      <c r="J81" s="168">
        <f>BK81</f>
        <v>0</v>
      </c>
      <c r="K81" s="38"/>
      <c r="L81" s="41"/>
      <c r="M81" s="73"/>
      <c r="N81" s="169"/>
      <c r="O81" s="74"/>
      <c r="P81" s="170">
        <f>P82</f>
        <v>0</v>
      </c>
      <c r="Q81" s="74"/>
      <c r="R81" s="170">
        <f>R82</f>
        <v>0</v>
      </c>
      <c r="S81" s="74"/>
      <c r="T81" s="171">
        <f>T82</f>
        <v>0</v>
      </c>
      <c r="U81" s="36"/>
      <c r="V81" s="36"/>
      <c r="W81" s="36"/>
      <c r="X81" s="36"/>
      <c r="Y81" s="36"/>
      <c r="Z81" s="36"/>
      <c r="AA81" s="36"/>
      <c r="AB81" s="36"/>
      <c r="AC81" s="36"/>
      <c r="AD81" s="36"/>
      <c r="AE81" s="36"/>
      <c r="AT81" s="19" t="s">
        <v>74</v>
      </c>
      <c r="AU81" s="19" t="s">
        <v>107</v>
      </c>
      <c r="BK81" s="172">
        <f>BK82</f>
        <v>0</v>
      </c>
    </row>
    <row r="82" spans="1:65" s="12" customFormat="1" ht="25.95" customHeight="1">
      <c r="B82" s="173"/>
      <c r="C82" s="174"/>
      <c r="D82" s="175" t="s">
        <v>74</v>
      </c>
      <c r="E82" s="176" t="s">
        <v>624</v>
      </c>
      <c r="F82" s="176" t="s">
        <v>625</v>
      </c>
      <c r="G82" s="174"/>
      <c r="H82" s="174"/>
      <c r="I82" s="177"/>
      <c r="J82" s="178">
        <f>BK82</f>
        <v>0</v>
      </c>
      <c r="K82" s="174"/>
      <c r="L82" s="179"/>
      <c r="M82" s="180"/>
      <c r="N82" s="181"/>
      <c r="O82" s="181"/>
      <c r="P82" s="182">
        <f>P83</f>
        <v>0</v>
      </c>
      <c r="Q82" s="181"/>
      <c r="R82" s="182">
        <f>R83</f>
        <v>0</v>
      </c>
      <c r="S82" s="181"/>
      <c r="T82" s="183">
        <f>T83</f>
        <v>0</v>
      </c>
      <c r="AR82" s="184" t="s">
        <v>85</v>
      </c>
      <c r="AT82" s="185" t="s">
        <v>74</v>
      </c>
      <c r="AU82" s="185" t="s">
        <v>75</v>
      </c>
      <c r="AY82" s="184" t="s">
        <v>125</v>
      </c>
      <c r="BK82" s="186">
        <f>BK83</f>
        <v>0</v>
      </c>
    </row>
    <row r="83" spans="1:65" s="12" customFormat="1" ht="22.8" customHeight="1">
      <c r="B83" s="173"/>
      <c r="C83" s="174"/>
      <c r="D83" s="175" t="s">
        <v>74</v>
      </c>
      <c r="E83" s="187" t="s">
        <v>654</v>
      </c>
      <c r="F83" s="187" t="s">
        <v>655</v>
      </c>
      <c r="G83" s="174"/>
      <c r="H83" s="174"/>
      <c r="I83" s="177"/>
      <c r="J83" s="188">
        <f>BK83</f>
        <v>0</v>
      </c>
      <c r="K83" s="174"/>
      <c r="L83" s="179"/>
      <c r="M83" s="180"/>
      <c r="N83" s="181"/>
      <c r="O83" s="181"/>
      <c r="P83" s="182">
        <f>SUM(P84:P87)</f>
        <v>0</v>
      </c>
      <c r="Q83" s="181"/>
      <c r="R83" s="182">
        <f>SUM(R84:R87)</f>
        <v>0</v>
      </c>
      <c r="S83" s="181"/>
      <c r="T83" s="183">
        <f>SUM(T84:T87)</f>
        <v>0</v>
      </c>
      <c r="AR83" s="184" t="s">
        <v>85</v>
      </c>
      <c r="AT83" s="185" t="s">
        <v>74</v>
      </c>
      <c r="AU83" s="185" t="s">
        <v>83</v>
      </c>
      <c r="AY83" s="184" t="s">
        <v>125</v>
      </c>
      <c r="BK83" s="186">
        <f>SUM(BK84:BK87)</f>
        <v>0</v>
      </c>
    </row>
    <row r="84" spans="1:65" s="2" customFormat="1" ht="16.5" customHeight="1">
      <c r="A84" s="36"/>
      <c r="B84" s="37"/>
      <c r="C84" s="189" t="s">
        <v>83</v>
      </c>
      <c r="D84" s="189" t="s">
        <v>128</v>
      </c>
      <c r="E84" s="190" t="s">
        <v>656</v>
      </c>
      <c r="F84" s="191" t="s">
        <v>657</v>
      </c>
      <c r="G84" s="192" t="s">
        <v>658</v>
      </c>
      <c r="H84" s="193">
        <v>1</v>
      </c>
      <c r="I84" s="194"/>
      <c r="J84" s="195">
        <f>ROUND(I84*H84,2)</f>
        <v>0</v>
      </c>
      <c r="K84" s="191" t="s">
        <v>132</v>
      </c>
      <c r="L84" s="41"/>
      <c r="M84" s="196" t="s">
        <v>19</v>
      </c>
      <c r="N84" s="197" t="s">
        <v>46</v>
      </c>
      <c r="O84" s="66"/>
      <c r="P84" s="198">
        <f>O84*H84</f>
        <v>0</v>
      </c>
      <c r="Q84" s="198">
        <v>0</v>
      </c>
      <c r="R84" s="198">
        <f>Q84*H84</f>
        <v>0</v>
      </c>
      <c r="S84" s="198">
        <v>0</v>
      </c>
      <c r="T84" s="199">
        <f>S84*H84</f>
        <v>0</v>
      </c>
      <c r="U84" s="36"/>
      <c r="V84" s="36"/>
      <c r="W84" s="36"/>
      <c r="X84" s="36"/>
      <c r="Y84" s="36"/>
      <c r="Z84" s="36"/>
      <c r="AA84" s="36"/>
      <c r="AB84" s="36"/>
      <c r="AC84" s="36"/>
      <c r="AD84" s="36"/>
      <c r="AE84" s="36"/>
      <c r="AR84" s="200" t="s">
        <v>213</v>
      </c>
      <c r="AT84" s="200" t="s">
        <v>128</v>
      </c>
      <c r="AU84" s="200" t="s">
        <v>85</v>
      </c>
      <c r="AY84" s="19" t="s">
        <v>125</v>
      </c>
      <c r="BE84" s="201">
        <f>IF(N84="základní",J84,0)</f>
        <v>0</v>
      </c>
      <c r="BF84" s="201">
        <f>IF(N84="snížená",J84,0)</f>
        <v>0</v>
      </c>
      <c r="BG84" s="201">
        <f>IF(N84="zákl. přenesená",J84,0)</f>
        <v>0</v>
      </c>
      <c r="BH84" s="201">
        <f>IF(N84="sníž. přenesená",J84,0)</f>
        <v>0</v>
      </c>
      <c r="BI84" s="201">
        <f>IF(N84="nulová",J84,0)</f>
        <v>0</v>
      </c>
      <c r="BJ84" s="19" t="s">
        <v>83</v>
      </c>
      <c r="BK84" s="201">
        <f>ROUND(I84*H84,2)</f>
        <v>0</v>
      </c>
      <c r="BL84" s="19" t="s">
        <v>213</v>
      </c>
      <c r="BM84" s="200" t="s">
        <v>85</v>
      </c>
    </row>
    <row r="85" spans="1:65" s="2" customFormat="1" ht="16.5" customHeight="1">
      <c r="A85" s="36"/>
      <c r="B85" s="37"/>
      <c r="C85" s="189" t="s">
        <v>85</v>
      </c>
      <c r="D85" s="189" t="s">
        <v>128</v>
      </c>
      <c r="E85" s="190" t="s">
        <v>659</v>
      </c>
      <c r="F85" s="191" t="s">
        <v>660</v>
      </c>
      <c r="G85" s="192" t="s">
        <v>658</v>
      </c>
      <c r="H85" s="193">
        <v>1</v>
      </c>
      <c r="I85" s="194"/>
      <c r="J85" s="195">
        <f>ROUND(I85*H85,2)</f>
        <v>0</v>
      </c>
      <c r="K85" s="191" t="s">
        <v>132</v>
      </c>
      <c r="L85" s="41"/>
      <c r="M85" s="196" t="s">
        <v>19</v>
      </c>
      <c r="N85" s="197" t="s">
        <v>46</v>
      </c>
      <c r="O85" s="66"/>
      <c r="P85" s="198">
        <f>O85*H85</f>
        <v>0</v>
      </c>
      <c r="Q85" s="198">
        <v>0</v>
      </c>
      <c r="R85" s="198">
        <f>Q85*H85</f>
        <v>0</v>
      </c>
      <c r="S85" s="198">
        <v>0</v>
      </c>
      <c r="T85" s="199">
        <f>S85*H85</f>
        <v>0</v>
      </c>
      <c r="U85" s="36"/>
      <c r="V85" s="36"/>
      <c r="W85" s="36"/>
      <c r="X85" s="36"/>
      <c r="Y85" s="36"/>
      <c r="Z85" s="36"/>
      <c r="AA85" s="36"/>
      <c r="AB85" s="36"/>
      <c r="AC85" s="36"/>
      <c r="AD85" s="36"/>
      <c r="AE85" s="36"/>
      <c r="AR85" s="200" t="s">
        <v>213</v>
      </c>
      <c r="AT85" s="200" t="s">
        <v>128</v>
      </c>
      <c r="AU85" s="200" t="s">
        <v>85</v>
      </c>
      <c r="AY85" s="19" t="s">
        <v>125</v>
      </c>
      <c r="BE85" s="201">
        <f>IF(N85="základní",J85,0)</f>
        <v>0</v>
      </c>
      <c r="BF85" s="201">
        <f>IF(N85="snížená",J85,0)</f>
        <v>0</v>
      </c>
      <c r="BG85" s="201">
        <f>IF(N85="zákl. přenesená",J85,0)</f>
        <v>0</v>
      </c>
      <c r="BH85" s="201">
        <f>IF(N85="sníž. přenesená",J85,0)</f>
        <v>0</v>
      </c>
      <c r="BI85" s="201">
        <f>IF(N85="nulová",J85,0)</f>
        <v>0</v>
      </c>
      <c r="BJ85" s="19" t="s">
        <v>83</v>
      </c>
      <c r="BK85" s="201">
        <f>ROUND(I85*H85,2)</f>
        <v>0</v>
      </c>
      <c r="BL85" s="19" t="s">
        <v>213</v>
      </c>
      <c r="BM85" s="200" t="s">
        <v>133</v>
      </c>
    </row>
    <row r="86" spans="1:65" s="2" customFormat="1" ht="16.5" customHeight="1">
      <c r="A86" s="36"/>
      <c r="B86" s="37"/>
      <c r="C86" s="189" t="s">
        <v>138</v>
      </c>
      <c r="D86" s="189" t="s">
        <v>128</v>
      </c>
      <c r="E86" s="190" t="s">
        <v>661</v>
      </c>
      <c r="F86" s="191" t="s">
        <v>662</v>
      </c>
      <c r="G86" s="192" t="s">
        <v>658</v>
      </c>
      <c r="H86" s="193">
        <v>1</v>
      </c>
      <c r="I86" s="194"/>
      <c r="J86" s="195">
        <f>ROUND(I86*H86,2)</f>
        <v>0</v>
      </c>
      <c r="K86" s="191" t="s">
        <v>132</v>
      </c>
      <c r="L86" s="41"/>
      <c r="M86" s="196" t="s">
        <v>19</v>
      </c>
      <c r="N86" s="197" t="s">
        <v>46</v>
      </c>
      <c r="O86" s="66"/>
      <c r="P86" s="198">
        <f>O86*H86</f>
        <v>0</v>
      </c>
      <c r="Q86" s="198">
        <v>0</v>
      </c>
      <c r="R86" s="198">
        <f>Q86*H86</f>
        <v>0</v>
      </c>
      <c r="S86" s="198">
        <v>0</v>
      </c>
      <c r="T86" s="199">
        <f>S86*H86</f>
        <v>0</v>
      </c>
      <c r="U86" s="36"/>
      <c r="V86" s="36"/>
      <c r="W86" s="36"/>
      <c r="X86" s="36"/>
      <c r="Y86" s="36"/>
      <c r="Z86" s="36"/>
      <c r="AA86" s="36"/>
      <c r="AB86" s="36"/>
      <c r="AC86" s="36"/>
      <c r="AD86" s="36"/>
      <c r="AE86" s="36"/>
      <c r="AR86" s="200" t="s">
        <v>213</v>
      </c>
      <c r="AT86" s="200" t="s">
        <v>128</v>
      </c>
      <c r="AU86" s="200" t="s">
        <v>85</v>
      </c>
      <c r="AY86" s="19" t="s">
        <v>125</v>
      </c>
      <c r="BE86" s="201">
        <f>IF(N86="základní",J86,0)</f>
        <v>0</v>
      </c>
      <c r="BF86" s="201">
        <f>IF(N86="snížená",J86,0)</f>
        <v>0</v>
      </c>
      <c r="BG86" s="201">
        <f>IF(N86="zákl. přenesená",J86,0)</f>
        <v>0</v>
      </c>
      <c r="BH86" s="201">
        <f>IF(N86="sníž. přenesená",J86,0)</f>
        <v>0</v>
      </c>
      <c r="BI86" s="201">
        <f>IF(N86="nulová",J86,0)</f>
        <v>0</v>
      </c>
      <c r="BJ86" s="19" t="s">
        <v>83</v>
      </c>
      <c r="BK86" s="201">
        <f>ROUND(I86*H86,2)</f>
        <v>0</v>
      </c>
      <c r="BL86" s="19" t="s">
        <v>213</v>
      </c>
      <c r="BM86" s="200" t="s">
        <v>141</v>
      </c>
    </row>
    <row r="87" spans="1:65" s="2" customFormat="1" ht="16.5" customHeight="1">
      <c r="A87" s="36"/>
      <c r="B87" s="37"/>
      <c r="C87" s="189" t="s">
        <v>133</v>
      </c>
      <c r="D87" s="189" t="s">
        <v>128</v>
      </c>
      <c r="E87" s="190" t="s">
        <v>663</v>
      </c>
      <c r="F87" s="191" t="s">
        <v>664</v>
      </c>
      <c r="G87" s="192" t="s">
        <v>131</v>
      </c>
      <c r="H87" s="193">
        <v>2</v>
      </c>
      <c r="I87" s="194"/>
      <c r="J87" s="195">
        <f>ROUND(I87*H87,2)</f>
        <v>0</v>
      </c>
      <c r="K87" s="191" t="s">
        <v>132</v>
      </c>
      <c r="L87" s="41"/>
      <c r="M87" s="212" t="s">
        <v>19</v>
      </c>
      <c r="N87" s="213" t="s">
        <v>46</v>
      </c>
      <c r="O87" s="214"/>
      <c r="P87" s="215">
        <f>O87*H87</f>
        <v>0</v>
      </c>
      <c r="Q87" s="215">
        <v>0</v>
      </c>
      <c r="R87" s="215">
        <f>Q87*H87</f>
        <v>0</v>
      </c>
      <c r="S87" s="215">
        <v>0</v>
      </c>
      <c r="T87" s="216">
        <f>S87*H87</f>
        <v>0</v>
      </c>
      <c r="U87" s="36"/>
      <c r="V87" s="36"/>
      <c r="W87" s="36"/>
      <c r="X87" s="36"/>
      <c r="Y87" s="36"/>
      <c r="Z87" s="36"/>
      <c r="AA87" s="36"/>
      <c r="AB87" s="36"/>
      <c r="AC87" s="36"/>
      <c r="AD87" s="36"/>
      <c r="AE87" s="36"/>
      <c r="AR87" s="200" t="s">
        <v>213</v>
      </c>
      <c r="AT87" s="200" t="s">
        <v>128</v>
      </c>
      <c r="AU87" s="200" t="s">
        <v>85</v>
      </c>
      <c r="AY87" s="19" t="s">
        <v>125</v>
      </c>
      <c r="BE87" s="201">
        <f>IF(N87="základní",J87,0)</f>
        <v>0</v>
      </c>
      <c r="BF87" s="201">
        <f>IF(N87="snížená",J87,0)</f>
        <v>0</v>
      </c>
      <c r="BG87" s="201">
        <f>IF(N87="zákl. přenesená",J87,0)</f>
        <v>0</v>
      </c>
      <c r="BH87" s="201">
        <f>IF(N87="sníž. přenesená",J87,0)</f>
        <v>0</v>
      </c>
      <c r="BI87" s="201">
        <f>IF(N87="nulová",J87,0)</f>
        <v>0</v>
      </c>
      <c r="BJ87" s="19" t="s">
        <v>83</v>
      </c>
      <c r="BK87" s="201">
        <f>ROUND(I87*H87,2)</f>
        <v>0</v>
      </c>
      <c r="BL87" s="19" t="s">
        <v>213</v>
      </c>
      <c r="BM87" s="200" t="s">
        <v>137</v>
      </c>
    </row>
    <row r="88" spans="1:65" s="2" customFormat="1" ht="6.9" customHeight="1">
      <c r="A88" s="36"/>
      <c r="B88" s="49"/>
      <c r="C88" s="50"/>
      <c r="D88" s="50"/>
      <c r="E88" s="50"/>
      <c r="F88" s="50"/>
      <c r="G88" s="50"/>
      <c r="H88" s="50"/>
      <c r="I88" s="138"/>
      <c r="J88" s="50"/>
      <c r="K88" s="50"/>
      <c r="L88" s="41"/>
      <c r="M88" s="36"/>
      <c r="O88" s="36"/>
      <c r="P88" s="36"/>
      <c r="Q88" s="36"/>
      <c r="R88" s="36"/>
      <c r="S88" s="36"/>
      <c r="T88" s="36"/>
      <c r="U88" s="36"/>
      <c r="V88" s="36"/>
      <c r="W88" s="36"/>
      <c r="X88" s="36"/>
      <c r="Y88" s="36"/>
      <c r="Z88" s="36"/>
      <c r="AA88" s="36"/>
      <c r="AB88" s="36"/>
      <c r="AC88" s="36"/>
      <c r="AD88" s="36"/>
      <c r="AE88" s="36"/>
    </row>
  </sheetData>
  <sheetProtection algorithmName="SHA-512" hashValue="AjRPkMEwkSR2b3s83BNjE3laummQdg32mEUUyEpGzqLrARCxIKlGdyLwVNveeTVu75ADf+UeBP/CuxWKcJ5g+Q==" saltValue="qEdzSx8BkHdwwrEnKNFXZnFjL2OZPwHWCRY8qZQ3Oi8FIH42UmcUip6aPzVRFc4UcwST+aWfhNJrWRZ8hc8Wsg==" spinCount="100000" sheet="1" objects="1" scenarios="1" formatColumns="0" formatRows="0" autoFilter="0"/>
  <autoFilter ref="C80:K87" xr:uid="{00000000-0009-0000-0000-00000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6"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M227"/>
  <sheetViews>
    <sheetView showGridLines="0" zoomScaleNormal="10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03"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3"/>
      <c r="L2" s="345"/>
      <c r="M2" s="345"/>
      <c r="N2" s="345"/>
      <c r="O2" s="345"/>
      <c r="P2" s="345"/>
      <c r="Q2" s="345"/>
      <c r="R2" s="345"/>
      <c r="S2" s="345"/>
      <c r="T2" s="345"/>
      <c r="U2" s="345"/>
      <c r="V2" s="345"/>
      <c r="AT2" s="19" t="s">
        <v>94</v>
      </c>
    </row>
    <row r="3" spans="1:46" s="1" customFormat="1" ht="6.9" customHeight="1">
      <c r="B3" s="104"/>
      <c r="C3" s="105"/>
      <c r="D3" s="105"/>
      <c r="E3" s="105"/>
      <c r="F3" s="105"/>
      <c r="G3" s="105"/>
      <c r="H3" s="105"/>
      <c r="I3" s="106"/>
      <c r="J3" s="105"/>
      <c r="K3" s="105"/>
      <c r="L3" s="22"/>
      <c r="AT3" s="19" t="s">
        <v>85</v>
      </c>
    </row>
    <row r="4" spans="1:46" s="1" customFormat="1" ht="24.9" customHeight="1">
      <c r="B4" s="22"/>
      <c r="D4" s="107" t="s">
        <v>101</v>
      </c>
      <c r="I4" s="103"/>
      <c r="L4" s="22"/>
      <c r="M4" s="108" t="s">
        <v>10</v>
      </c>
      <c r="AT4" s="19" t="s">
        <v>4</v>
      </c>
    </row>
    <row r="5" spans="1:46" s="1" customFormat="1" ht="6.9" customHeight="1">
      <c r="B5" s="22"/>
      <c r="I5" s="103"/>
      <c r="L5" s="22"/>
    </row>
    <row r="6" spans="1:46" s="1" customFormat="1" ht="12" customHeight="1">
      <c r="B6" s="22"/>
      <c r="D6" s="109" t="s">
        <v>16</v>
      </c>
      <c r="I6" s="103"/>
      <c r="L6" s="22"/>
    </row>
    <row r="7" spans="1:46" s="1" customFormat="1" ht="16.5" customHeight="1">
      <c r="B7" s="22"/>
      <c r="E7" s="388" t="str">
        <f>'Rekapitulace stavby'!K6</f>
        <v>Automatické parkovací zařízení pro kola v Berouně</v>
      </c>
      <c r="F7" s="389"/>
      <c r="G7" s="389"/>
      <c r="H7" s="389"/>
      <c r="I7" s="103"/>
      <c r="L7" s="22"/>
    </row>
    <row r="8" spans="1:46" s="2" customFormat="1" ht="12" customHeight="1">
      <c r="A8" s="36"/>
      <c r="B8" s="41"/>
      <c r="C8" s="36"/>
      <c r="D8" s="109" t="s">
        <v>102</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90" t="s">
        <v>665</v>
      </c>
      <c r="F9" s="391"/>
      <c r="G9" s="391"/>
      <c r="H9" s="391"/>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5. 2. 2020</v>
      </c>
      <c r="K12" s="36"/>
      <c r="L12" s="111"/>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tr">
        <f>IF('Rekapitulace stavby'!AN10="","",'Rekapitulace stavby'!AN10)</f>
        <v>00233129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Město Beroun, Husovo nám. 68, 266 01 Beroun</v>
      </c>
      <c r="F15" s="36"/>
      <c r="G15" s="36"/>
      <c r="H15" s="36"/>
      <c r="I15" s="113" t="s">
        <v>29</v>
      </c>
      <c r="J15" s="112" t="str">
        <f>IF('Rekapitulace stavby'!AN11="","",'Rekapitulace stavby'!AN11)</f>
        <v>CZ00233129</v>
      </c>
      <c r="K15" s="36"/>
      <c r="L15" s="111"/>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15030709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OPTIMA, s.r.o., Žižkova 738/IV, 566 01 Vys. Mýto</v>
      </c>
      <c r="F21" s="36"/>
      <c r="G21" s="36"/>
      <c r="H21" s="36"/>
      <c r="I21" s="113" t="s">
        <v>29</v>
      </c>
      <c r="J21" s="112" t="str">
        <f>IF('Rekapitulace stavby'!AN17="","",'Rekapitulace stavby'!AN17)</f>
        <v>CZ15030709</v>
      </c>
      <c r="K21" s="36"/>
      <c r="L21" s="111"/>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38</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94" t="s">
        <v>19</v>
      </c>
      <c r="F27" s="394"/>
      <c r="G27" s="394"/>
      <c r="H27" s="394"/>
      <c r="I27" s="117"/>
      <c r="J27" s="115"/>
      <c r="K27" s="115"/>
      <c r="L27" s="118"/>
      <c r="S27" s="115"/>
      <c r="T27" s="115"/>
      <c r="U27" s="115"/>
      <c r="V27" s="115"/>
      <c r="W27" s="115"/>
      <c r="X27" s="115"/>
      <c r="Y27" s="115"/>
      <c r="Z27" s="115"/>
      <c r="AA27" s="115"/>
      <c r="AB27" s="115"/>
      <c r="AC27" s="115"/>
      <c r="AD27" s="115"/>
      <c r="AE27" s="115"/>
    </row>
    <row r="28" spans="1:31" s="2" customFormat="1" ht="6.9"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110"/>
      <c r="J30" s="122">
        <f>ROUND(J86, 2)</f>
        <v>0</v>
      </c>
      <c r="K30" s="36"/>
      <c r="L30" s="111"/>
      <c r="S30" s="36"/>
      <c r="T30" s="36"/>
      <c r="U30" s="36"/>
      <c r="V30" s="36"/>
      <c r="W30" s="36"/>
      <c r="X30" s="36"/>
      <c r="Y30" s="36"/>
      <c r="Z30" s="36"/>
      <c r="AA30" s="36"/>
      <c r="AB30" s="36"/>
      <c r="AC30" s="36"/>
      <c r="AD30" s="36"/>
      <c r="AE30" s="36"/>
    </row>
    <row r="31" spans="1:31" s="2" customFormat="1" ht="6.9"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 customHeight="1">
      <c r="A32" s="36"/>
      <c r="B32" s="41"/>
      <c r="C32" s="36"/>
      <c r="D32" s="36"/>
      <c r="E32" s="36"/>
      <c r="F32" s="123" t="s">
        <v>43</v>
      </c>
      <c r="G32" s="36"/>
      <c r="H32" s="36"/>
      <c r="I32" s="124" t="s">
        <v>42</v>
      </c>
      <c r="J32" s="123" t="s">
        <v>44</v>
      </c>
      <c r="K32" s="36"/>
      <c r="L32" s="111"/>
      <c r="S32" s="36"/>
      <c r="T32" s="36"/>
      <c r="U32" s="36"/>
      <c r="V32" s="36"/>
      <c r="W32" s="36"/>
      <c r="X32" s="36"/>
      <c r="Y32" s="36"/>
      <c r="Z32" s="36"/>
      <c r="AA32" s="36"/>
      <c r="AB32" s="36"/>
      <c r="AC32" s="36"/>
      <c r="AD32" s="36"/>
      <c r="AE32" s="36"/>
    </row>
    <row r="33" spans="1:31" s="2" customFormat="1" ht="14.4" customHeight="1">
      <c r="A33" s="36"/>
      <c r="B33" s="41"/>
      <c r="C33" s="36"/>
      <c r="D33" s="125" t="s">
        <v>45</v>
      </c>
      <c r="E33" s="109" t="s">
        <v>46</v>
      </c>
      <c r="F33" s="126">
        <f>ROUND((SUM(BE86:BE226)),  2)</f>
        <v>0</v>
      </c>
      <c r="G33" s="36"/>
      <c r="H33" s="36"/>
      <c r="I33" s="127">
        <v>0.21</v>
      </c>
      <c r="J33" s="126">
        <f>ROUND(((SUM(BE86:BE226))*I33),  2)</f>
        <v>0</v>
      </c>
      <c r="K33" s="36"/>
      <c r="L33" s="111"/>
      <c r="S33" s="36"/>
      <c r="T33" s="36"/>
      <c r="U33" s="36"/>
      <c r="V33" s="36"/>
      <c r="W33" s="36"/>
      <c r="X33" s="36"/>
      <c r="Y33" s="36"/>
      <c r="Z33" s="36"/>
      <c r="AA33" s="36"/>
      <c r="AB33" s="36"/>
      <c r="AC33" s="36"/>
      <c r="AD33" s="36"/>
      <c r="AE33" s="36"/>
    </row>
    <row r="34" spans="1:31" s="2" customFormat="1" ht="14.4" customHeight="1">
      <c r="A34" s="36"/>
      <c r="B34" s="41"/>
      <c r="C34" s="36"/>
      <c r="D34" s="36"/>
      <c r="E34" s="109" t="s">
        <v>47</v>
      </c>
      <c r="F34" s="126">
        <f>ROUND((SUM(BF86:BF226)),  2)</f>
        <v>0</v>
      </c>
      <c r="G34" s="36"/>
      <c r="H34" s="36"/>
      <c r="I34" s="127">
        <v>0.15</v>
      </c>
      <c r="J34" s="126">
        <f>ROUND(((SUM(BF86:BF226))*I34),  2)</f>
        <v>0</v>
      </c>
      <c r="K34" s="36"/>
      <c r="L34" s="111"/>
      <c r="S34" s="36"/>
      <c r="T34" s="36"/>
      <c r="U34" s="36"/>
      <c r="V34" s="36"/>
      <c r="W34" s="36"/>
      <c r="X34" s="36"/>
      <c r="Y34" s="36"/>
      <c r="Z34" s="36"/>
      <c r="AA34" s="36"/>
      <c r="AB34" s="36"/>
      <c r="AC34" s="36"/>
      <c r="AD34" s="36"/>
      <c r="AE34" s="36"/>
    </row>
    <row r="35" spans="1:31" s="2" customFormat="1" ht="14.4" hidden="1" customHeight="1">
      <c r="A35" s="36"/>
      <c r="B35" s="41"/>
      <c r="C35" s="36"/>
      <c r="D35" s="36"/>
      <c r="E35" s="109" t="s">
        <v>48</v>
      </c>
      <c r="F35" s="126">
        <f>ROUND((SUM(BG86:BG226)),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 hidden="1" customHeight="1">
      <c r="A36" s="36"/>
      <c r="B36" s="41"/>
      <c r="C36" s="36"/>
      <c r="D36" s="36"/>
      <c r="E36" s="109" t="s">
        <v>49</v>
      </c>
      <c r="F36" s="126">
        <f>ROUND((SUM(BH86:BH226)),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 hidden="1" customHeight="1">
      <c r="A37" s="36"/>
      <c r="B37" s="41"/>
      <c r="C37" s="36"/>
      <c r="D37" s="36"/>
      <c r="E37" s="109" t="s">
        <v>50</v>
      </c>
      <c r="F37" s="126">
        <f>ROUND((SUM(BI86:BI226)),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51</v>
      </c>
      <c r="E39" s="130"/>
      <c r="F39" s="130"/>
      <c r="G39" s="131" t="s">
        <v>52</v>
      </c>
      <c r="H39" s="132" t="s">
        <v>53</v>
      </c>
      <c r="I39" s="133"/>
      <c r="J39" s="134">
        <f>SUM(J30:J37)</f>
        <v>0</v>
      </c>
      <c r="K39" s="135"/>
      <c r="L39" s="111"/>
      <c r="S39" s="36"/>
      <c r="T39" s="36"/>
      <c r="U39" s="36"/>
      <c r="V39" s="36"/>
      <c r="W39" s="36"/>
      <c r="X39" s="36"/>
      <c r="Y39" s="36"/>
      <c r="Z39" s="36"/>
      <c r="AA39" s="36"/>
      <c r="AB39" s="36"/>
      <c r="AC39" s="36"/>
      <c r="AD39" s="36"/>
      <c r="AE39" s="36"/>
    </row>
    <row r="40" spans="1:31" s="2" customFormat="1" ht="14.4"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 customHeight="1">
      <c r="A45" s="36"/>
      <c r="B45" s="37"/>
      <c r="C45" s="25" t="s">
        <v>104</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6" t="str">
        <f>E7</f>
        <v>Automatické parkovací zařízení pro kola v Berouně</v>
      </c>
      <c r="F48" s="387"/>
      <c r="G48" s="387"/>
      <c r="H48" s="387"/>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102</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74" t="str">
        <f>E9</f>
        <v>SO 01.c - Kanalizace</v>
      </c>
      <c r="F50" s="385"/>
      <c r="G50" s="385"/>
      <c r="H50" s="385"/>
      <c r="I50" s="110"/>
      <c r="J50" s="38"/>
      <c r="K50" s="38"/>
      <c r="L50" s="111"/>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3" t="s">
        <v>23</v>
      </c>
      <c r="J52" s="61" t="str">
        <f>IF(J12="","",J12)</f>
        <v>5. 2. 2020</v>
      </c>
      <c r="K52" s="38"/>
      <c r="L52" s="111"/>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40.049999999999997" customHeight="1">
      <c r="A54" s="36"/>
      <c r="B54" s="37"/>
      <c r="C54" s="31" t="s">
        <v>25</v>
      </c>
      <c r="D54" s="38"/>
      <c r="E54" s="38"/>
      <c r="F54" s="29" t="str">
        <f>E15</f>
        <v>Město Beroun, Husovo nám. 68, 266 01 Beroun</v>
      </c>
      <c r="G54" s="38"/>
      <c r="H54" s="38"/>
      <c r="I54" s="113" t="s">
        <v>33</v>
      </c>
      <c r="J54" s="34" t="str">
        <f>E21</f>
        <v>OPTIMA, s.r.o., Žižkova 738/IV, 566 01 Vys. Mýto</v>
      </c>
      <c r="K54" s="38"/>
      <c r="L54" s="111"/>
      <c r="S54" s="36"/>
      <c r="T54" s="36"/>
      <c r="U54" s="36"/>
      <c r="V54" s="36"/>
      <c r="W54" s="36"/>
      <c r="X54" s="36"/>
      <c r="Y54" s="36"/>
      <c r="Z54" s="36"/>
      <c r="AA54" s="36"/>
      <c r="AB54" s="36"/>
      <c r="AC54" s="36"/>
      <c r="AD54" s="36"/>
      <c r="AE54" s="36"/>
    </row>
    <row r="55" spans="1:47" s="2" customFormat="1" ht="15.15" customHeight="1">
      <c r="A55" s="36"/>
      <c r="B55" s="37"/>
      <c r="C55" s="31" t="s">
        <v>31</v>
      </c>
      <c r="D55" s="38"/>
      <c r="E55" s="38"/>
      <c r="F55" s="29" t="str">
        <f>IF(E18="","",E18)</f>
        <v>Vyplň údaj</v>
      </c>
      <c r="G55" s="38"/>
      <c r="H55" s="38"/>
      <c r="I55" s="113" t="s">
        <v>38</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105</v>
      </c>
      <c r="D57" s="143"/>
      <c r="E57" s="143"/>
      <c r="F57" s="143"/>
      <c r="G57" s="143"/>
      <c r="H57" s="143"/>
      <c r="I57" s="144"/>
      <c r="J57" s="145" t="s">
        <v>106</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8" customHeight="1">
      <c r="A59" s="36"/>
      <c r="B59" s="37"/>
      <c r="C59" s="146" t="s">
        <v>73</v>
      </c>
      <c r="D59" s="38"/>
      <c r="E59" s="38"/>
      <c r="F59" s="38"/>
      <c r="G59" s="38"/>
      <c r="H59" s="38"/>
      <c r="I59" s="110"/>
      <c r="J59" s="79">
        <f>J86</f>
        <v>0</v>
      </c>
      <c r="K59" s="38"/>
      <c r="L59" s="111"/>
      <c r="S59" s="36"/>
      <c r="T59" s="36"/>
      <c r="U59" s="36"/>
      <c r="V59" s="36"/>
      <c r="W59" s="36"/>
      <c r="X59" s="36"/>
      <c r="Y59" s="36"/>
      <c r="Z59" s="36"/>
      <c r="AA59" s="36"/>
      <c r="AB59" s="36"/>
      <c r="AC59" s="36"/>
      <c r="AD59" s="36"/>
      <c r="AE59" s="36"/>
      <c r="AU59" s="19" t="s">
        <v>107</v>
      </c>
    </row>
    <row r="60" spans="1:47" s="9" customFormat="1" ht="24.9" customHeight="1">
      <c r="B60" s="147"/>
      <c r="C60" s="148"/>
      <c r="D60" s="149" t="s">
        <v>153</v>
      </c>
      <c r="E60" s="150"/>
      <c r="F60" s="150"/>
      <c r="G60" s="150"/>
      <c r="H60" s="150"/>
      <c r="I60" s="151"/>
      <c r="J60" s="152">
        <f>J87</f>
        <v>0</v>
      </c>
      <c r="K60" s="148"/>
      <c r="L60" s="153"/>
    </row>
    <row r="61" spans="1:47" s="10" customFormat="1" ht="19.95" customHeight="1">
      <c r="B61" s="154"/>
      <c r="C61" s="155"/>
      <c r="D61" s="156" t="s">
        <v>154</v>
      </c>
      <c r="E61" s="157"/>
      <c r="F61" s="157"/>
      <c r="G61" s="157"/>
      <c r="H61" s="157"/>
      <c r="I61" s="158"/>
      <c r="J61" s="159">
        <f>J88</f>
        <v>0</v>
      </c>
      <c r="K61" s="155"/>
      <c r="L61" s="160"/>
    </row>
    <row r="62" spans="1:47" s="10" customFormat="1" ht="19.95" customHeight="1">
      <c r="B62" s="154"/>
      <c r="C62" s="155"/>
      <c r="D62" s="156" t="s">
        <v>666</v>
      </c>
      <c r="E62" s="157"/>
      <c r="F62" s="157"/>
      <c r="G62" s="157"/>
      <c r="H62" s="157"/>
      <c r="I62" s="158"/>
      <c r="J62" s="159">
        <f>J156</f>
        <v>0</v>
      </c>
      <c r="K62" s="155"/>
      <c r="L62" s="160"/>
    </row>
    <row r="63" spans="1:47" s="10" customFormat="1" ht="19.95" customHeight="1">
      <c r="B63" s="154"/>
      <c r="C63" s="155"/>
      <c r="D63" s="156" t="s">
        <v>667</v>
      </c>
      <c r="E63" s="157"/>
      <c r="F63" s="157"/>
      <c r="G63" s="157"/>
      <c r="H63" s="157"/>
      <c r="I63" s="158"/>
      <c r="J63" s="159">
        <f>J165</f>
        <v>0</v>
      </c>
      <c r="K63" s="155"/>
      <c r="L63" s="160"/>
    </row>
    <row r="64" spans="1:47" s="10" customFormat="1" ht="19.95" customHeight="1">
      <c r="B64" s="154"/>
      <c r="C64" s="155"/>
      <c r="D64" s="156" t="s">
        <v>163</v>
      </c>
      <c r="E64" s="157"/>
      <c r="F64" s="157"/>
      <c r="G64" s="157"/>
      <c r="H64" s="157"/>
      <c r="I64" s="158"/>
      <c r="J64" s="159">
        <f>J210</f>
        <v>0</v>
      </c>
      <c r="K64" s="155"/>
      <c r="L64" s="160"/>
    </row>
    <row r="65" spans="1:31" s="9" customFormat="1" ht="24.9" customHeight="1">
      <c r="B65" s="147"/>
      <c r="C65" s="148"/>
      <c r="D65" s="149" t="s">
        <v>164</v>
      </c>
      <c r="E65" s="150"/>
      <c r="F65" s="150"/>
      <c r="G65" s="150"/>
      <c r="H65" s="150"/>
      <c r="I65" s="151"/>
      <c r="J65" s="152">
        <f>J213</f>
        <v>0</v>
      </c>
      <c r="K65" s="148"/>
      <c r="L65" s="153"/>
    </row>
    <row r="66" spans="1:31" s="10" customFormat="1" ht="19.95" customHeight="1">
      <c r="B66" s="154"/>
      <c r="C66" s="155"/>
      <c r="D66" s="156" t="s">
        <v>668</v>
      </c>
      <c r="E66" s="157"/>
      <c r="F66" s="157"/>
      <c r="G66" s="157"/>
      <c r="H66" s="157"/>
      <c r="I66" s="158"/>
      <c r="J66" s="159">
        <f>J214</f>
        <v>0</v>
      </c>
      <c r="K66" s="155"/>
      <c r="L66" s="160"/>
    </row>
    <row r="67" spans="1:31" s="2" customFormat="1" ht="21.75" customHeight="1">
      <c r="A67" s="36"/>
      <c r="B67" s="37"/>
      <c r="C67" s="38"/>
      <c r="D67" s="38"/>
      <c r="E67" s="38"/>
      <c r="F67" s="38"/>
      <c r="G67" s="38"/>
      <c r="H67" s="38"/>
      <c r="I67" s="110"/>
      <c r="J67" s="38"/>
      <c r="K67" s="38"/>
      <c r="L67" s="111"/>
      <c r="S67" s="36"/>
      <c r="T67" s="36"/>
      <c r="U67" s="36"/>
      <c r="V67" s="36"/>
      <c r="W67" s="36"/>
      <c r="X67" s="36"/>
      <c r="Y67" s="36"/>
      <c r="Z67" s="36"/>
      <c r="AA67" s="36"/>
      <c r="AB67" s="36"/>
      <c r="AC67" s="36"/>
      <c r="AD67" s="36"/>
      <c r="AE67" s="36"/>
    </row>
    <row r="68" spans="1:31" s="2" customFormat="1" ht="6.9" customHeight="1">
      <c r="A68" s="36"/>
      <c r="B68" s="49"/>
      <c r="C68" s="50"/>
      <c r="D68" s="50"/>
      <c r="E68" s="50"/>
      <c r="F68" s="50"/>
      <c r="G68" s="50"/>
      <c r="H68" s="50"/>
      <c r="I68" s="138"/>
      <c r="J68" s="50"/>
      <c r="K68" s="50"/>
      <c r="L68" s="111"/>
      <c r="S68" s="36"/>
      <c r="T68" s="36"/>
      <c r="U68" s="36"/>
      <c r="V68" s="36"/>
      <c r="W68" s="36"/>
      <c r="X68" s="36"/>
      <c r="Y68" s="36"/>
      <c r="Z68" s="36"/>
      <c r="AA68" s="36"/>
      <c r="AB68" s="36"/>
      <c r="AC68" s="36"/>
      <c r="AD68" s="36"/>
      <c r="AE68" s="36"/>
    </row>
    <row r="72" spans="1:31" s="2" customFormat="1" ht="6.9" customHeight="1">
      <c r="A72" s="36"/>
      <c r="B72" s="51"/>
      <c r="C72" s="52"/>
      <c r="D72" s="52"/>
      <c r="E72" s="52"/>
      <c r="F72" s="52"/>
      <c r="G72" s="52"/>
      <c r="H72" s="52"/>
      <c r="I72" s="141"/>
      <c r="J72" s="52"/>
      <c r="K72" s="52"/>
      <c r="L72" s="111"/>
      <c r="S72" s="36"/>
      <c r="T72" s="36"/>
      <c r="U72" s="36"/>
      <c r="V72" s="36"/>
      <c r="W72" s="36"/>
      <c r="X72" s="36"/>
      <c r="Y72" s="36"/>
      <c r="Z72" s="36"/>
      <c r="AA72" s="36"/>
      <c r="AB72" s="36"/>
      <c r="AC72" s="36"/>
      <c r="AD72" s="36"/>
      <c r="AE72" s="36"/>
    </row>
    <row r="73" spans="1:31" s="2" customFormat="1" ht="24.9" customHeight="1">
      <c r="A73" s="36"/>
      <c r="B73" s="37"/>
      <c r="C73" s="25" t="s">
        <v>110</v>
      </c>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6.9" customHeight="1">
      <c r="A74" s="36"/>
      <c r="B74" s="37"/>
      <c r="C74" s="38"/>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110"/>
      <c r="J75" s="38"/>
      <c r="K75" s="38"/>
      <c r="L75" s="111"/>
      <c r="S75" s="36"/>
      <c r="T75" s="36"/>
      <c r="U75" s="36"/>
      <c r="V75" s="36"/>
      <c r="W75" s="36"/>
      <c r="X75" s="36"/>
      <c r="Y75" s="36"/>
      <c r="Z75" s="36"/>
      <c r="AA75" s="36"/>
      <c r="AB75" s="36"/>
      <c r="AC75" s="36"/>
      <c r="AD75" s="36"/>
      <c r="AE75" s="36"/>
    </row>
    <row r="76" spans="1:31" s="2" customFormat="1" ht="16.5" customHeight="1">
      <c r="A76" s="36"/>
      <c r="B76" s="37"/>
      <c r="C76" s="38"/>
      <c r="D76" s="38"/>
      <c r="E76" s="386" t="str">
        <f>E7</f>
        <v>Automatické parkovací zařízení pro kola v Berouně</v>
      </c>
      <c r="F76" s="387"/>
      <c r="G76" s="387"/>
      <c r="H76" s="387"/>
      <c r="I76" s="110"/>
      <c r="J76" s="38"/>
      <c r="K76" s="38"/>
      <c r="L76" s="111"/>
      <c r="S76" s="36"/>
      <c r="T76" s="36"/>
      <c r="U76" s="36"/>
      <c r="V76" s="36"/>
      <c r="W76" s="36"/>
      <c r="X76" s="36"/>
      <c r="Y76" s="36"/>
      <c r="Z76" s="36"/>
      <c r="AA76" s="36"/>
      <c r="AB76" s="36"/>
      <c r="AC76" s="36"/>
      <c r="AD76" s="36"/>
      <c r="AE76" s="36"/>
    </row>
    <row r="77" spans="1:31" s="2" customFormat="1" ht="12" customHeight="1">
      <c r="A77" s="36"/>
      <c r="B77" s="37"/>
      <c r="C77" s="31" t="s">
        <v>102</v>
      </c>
      <c r="D77" s="38"/>
      <c r="E77" s="38"/>
      <c r="F77" s="38"/>
      <c r="G77" s="38"/>
      <c r="H77" s="38"/>
      <c r="I77" s="110"/>
      <c r="J77" s="38"/>
      <c r="K77" s="38"/>
      <c r="L77" s="111"/>
      <c r="S77" s="36"/>
      <c r="T77" s="36"/>
      <c r="U77" s="36"/>
      <c r="V77" s="36"/>
      <c r="W77" s="36"/>
      <c r="X77" s="36"/>
      <c r="Y77" s="36"/>
      <c r="Z77" s="36"/>
      <c r="AA77" s="36"/>
      <c r="AB77" s="36"/>
      <c r="AC77" s="36"/>
      <c r="AD77" s="36"/>
      <c r="AE77" s="36"/>
    </row>
    <row r="78" spans="1:31" s="2" customFormat="1" ht="16.5" customHeight="1">
      <c r="A78" s="36"/>
      <c r="B78" s="37"/>
      <c r="C78" s="38"/>
      <c r="D78" s="38"/>
      <c r="E78" s="374" t="str">
        <f>E9</f>
        <v>SO 01.c - Kanalizace</v>
      </c>
      <c r="F78" s="385"/>
      <c r="G78" s="385"/>
      <c r="H78" s="385"/>
      <c r="I78" s="110"/>
      <c r="J78" s="38"/>
      <c r="K78" s="38"/>
      <c r="L78" s="111"/>
      <c r="S78" s="36"/>
      <c r="T78" s="36"/>
      <c r="U78" s="36"/>
      <c r="V78" s="36"/>
      <c r="W78" s="36"/>
      <c r="X78" s="36"/>
      <c r="Y78" s="36"/>
      <c r="Z78" s="36"/>
      <c r="AA78" s="36"/>
      <c r="AB78" s="36"/>
      <c r="AC78" s="36"/>
      <c r="AD78" s="36"/>
      <c r="AE78" s="36"/>
    </row>
    <row r="79" spans="1:31" s="2" customFormat="1" ht="6.9" customHeight="1">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 xml:space="preserve"> </v>
      </c>
      <c r="G80" s="38"/>
      <c r="H80" s="38"/>
      <c r="I80" s="113" t="s">
        <v>23</v>
      </c>
      <c r="J80" s="61" t="str">
        <f>IF(J12="","",J12)</f>
        <v>5. 2. 2020</v>
      </c>
      <c r="K80" s="38"/>
      <c r="L80" s="111"/>
      <c r="S80" s="36"/>
      <c r="T80" s="36"/>
      <c r="U80" s="36"/>
      <c r="V80" s="36"/>
      <c r="W80" s="36"/>
      <c r="X80" s="36"/>
      <c r="Y80" s="36"/>
      <c r="Z80" s="36"/>
      <c r="AA80" s="36"/>
      <c r="AB80" s="36"/>
      <c r="AC80" s="36"/>
      <c r="AD80" s="36"/>
      <c r="AE80" s="36"/>
    </row>
    <row r="81" spans="1:65" s="2" customFormat="1" ht="6.9" customHeight="1">
      <c r="A81" s="36"/>
      <c r="B81" s="37"/>
      <c r="C81" s="38"/>
      <c r="D81" s="38"/>
      <c r="E81" s="38"/>
      <c r="F81" s="38"/>
      <c r="G81" s="38"/>
      <c r="H81" s="38"/>
      <c r="I81" s="110"/>
      <c r="J81" s="38"/>
      <c r="K81" s="38"/>
      <c r="L81" s="111"/>
      <c r="S81" s="36"/>
      <c r="T81" s="36"/>
      <c r="U81" s="36"/>
      <c r="V81" s="36"/>
      <c r="W81" s="36"/>
      <c r="X81" s="36"/>
      <c r="Y81" s="36"/>
      <c r="Z81" s="36"/>
      <c r="AA81" s="36"/>
      <c r="AB81" s="36"/>
      <c r="AC81" s="36"/>
      <c r="AD81" s="36"/>
      <c r="AE81" s="36"/>
    </row>
    <row r="82" spans="1:65" s="2" customFormat="1" ht="40.049999999999997" customHeight="1">
      <c r="A82" s="36"/>
      <c r="B82" s="37"/>
      <c r="C82" s="31" t="s">
        <v>25</v>
      </c>
      <c r="D82" s="38"/>
      <c r="E82" s="38"/>
      <c r="F82" s="29" t="str">
        <f>E15</f>
        <v>Město Beroun, Husovo nám. 68, 266 01 Beroun</v>
      </c>
      <c r="G82" s="38"/>
      <c r="H82" s="38"/>
      <c r="I82" s="113" t="s">
        <v>33</v>
      </c>
      <c r="J82" s="34" t="str">
        <f>E21</f>
        <v>OPTIMA, s.r.o., Žižkova 738/IV, 566 01 Vys. Mýto</v>
      </c>
      <c r="K82" s="38"/>
      <c r="L82" s="111"/>
      <c r="S82" s="36"/>
      <c r="T82" s="36"/>
      <c r="U82" s="36"/>
      <c r="V82" s="36"/>
      <c r="W82" s="36"/>
      <c r="X82" s="36"/>
      <c r="Y82" s="36"/>
      <c r="Z82" s="36"/>
      <c r="AA82" s="36"/>
      <c r="AB82" s="36"/>
      <c r="AC82" s="36"/>
      <c r="AD82" s="36"/>
      <c r="AE82" s="36"/>
    </row>
    <row r="83" spans="1:65" s="2" customFormat="1" ht="15.15" customHeight="1">
      <c r="A83" s="36"/>
      <c r="B83" s="37"/>
      <c r="C83" s="31" t="s">
        <v>31</v>
      </c>
      <c r="D83" s="38"/>
      <c r="E83" s="38"/>
      <c r="F83" s="29" t="str">
        <f>IF(E18="","",E18)</f>
        <v>Vyplň údaj</v>
      </c>
      <c r="G83" s="38"/>
      <c r="H83" s="38"/>
      <c r="I83" s="113" t="s">
        <v>38</v>
      </c>
      <c r="J83" s="34" t="str">
        <f>E24</f>
        <v xml:space="preserve"> </v>
      </c>
      <c r="K83" s="38"/>
      <c r="L83" s="111"/>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110"/>
      <c r="J84" s="38"/>
      <c r="K84" s="38"/>
      <c r="L84" s="111"/>
      <c r="S84" s="36"/>
      <c r="T84" s="36"/>
      <c r="U84" s="36"/>
      <c r="V84" s="36"/>
      <c r="W84" s="36"/>
      <c r="X84" s="36"/>
      <c r="Y84" s="36"/>
      <c r="Z84" s="36"/>
      <c r="AA84" s="36"/>
      <c r="AB84" s="36"/>
      <c r="AC84" s="36"/>
      <c r="AD84" s="36"/>
      <c r="AE84" s="36"/>
    </row>
    <row r="85" spans="1:65" s="11" customFormat="1" ht="29.25" customHeight="1">
      <c r="A85" s="161"/>
      <c r="B85" s="162"/>
      <c r="C85" s="163" t="s">
        <v>111</v>
      </c>
      <c r="D85" s="164" t="s">
        <v>60</v>
      </c>
      <c r="E85" s="164" t="s">
        <v>56</v>
      </c>
      <c r="F85" s="164" t="s">
        <v>57</v>
      </c>
      <c r="G85" s="164" t="s">
        <v>112</v>
      </c>
      <c r="H85" s="164" t="s">
        <v>113</v>
      </c>
      <c r="I85" s="165" t="s">
        <v>114</v>
      </c>
      <c r="J85" s="164" t="s">
        <v>106</v>
      </c>
      <c r="K85" s="166" t="s">
        <v>115</v>
      </c>
      <c r="L85" s="167"/>
      <c r="M85" s="70" t="s">
        <v>19</v>
      </c>
      <c r="N85" s="71" t="s">
        <v>45</v>
      </c>
      <c r="O85" s="71" t="s">
        <v>116</v>
      </c>
      <c r="P85" s="71" t="s">
        <v>117</v>
      </c>
      <c r="Q85" s="71" t="s">
        <v>118</v>
      </c>
      <c r="R85" s="71" t="s">
        <v>119</v>
      </c>
      <c r="S85" s="71" t="s">
        <v>120</v>
      </c>
      <c r="T85" s="72" t="s">
        <v>121</v>
      </c>
      <c r="U85" s="161"/>
      <c r="V85" s="161"/>
      <c r="W85" s="161"/>
      <c r="X85" s="161"/>
      <c r="Y85" s="161"/>
      <c r="Z85" s="161"/>
      <c r="AA85" s="161"/>
      <c r="AB85" s="161"/>
      <c r="AC85" s="161"/>
      <c r="AD85" s="161"/>
      <c r="AE85" s="161"/>
    </row>
    <row r="86" spans="1:65" s="2" customFormat="1" ht="22.8" customHeight="1">
      <c r="A86" s="36"/>
      <c r="B86" s="37"/>
      <c r="C86" s="77" t="s">
        <v>122</v>
      </c>
      <c r="D86" s="38"/>
      <c r="E86" s="38"/>
      <c r="F86" s="38"/>
      <c r="G86" s="38"/>
      <c r="H86" s="38"/>
      <c r="I86" s="110"/>
      <c r="J86" s="168">
        <f>BK86</f>
        <v>0</v>
      </c>
      <c r="K86" s="38"/>
      <c r="L86" s="41"/>
      <c r="M86" s="73"/>
      <c r="N86" s="169"/>
      <c r="O86" s="74"/>
      <c r="P86" s="170">
        <f>P87+P213</f>
        <v>0</v>
      </c>
      <c r="Q86" s="74"/>
      <c r="R86" s="170">
        <f>R87+R213</f>
        <v>0</v>
      </c>
      <c r="S86" s="74"/>
      <c r="T86" s="171">
        <f>T87+T213</f>
        <v>0</v>
      </c>
      <c r="U86" s="36"/>
      <c r="V86" s="36"/>
      <c r="W86" s="36"/>
      <c r="X86" s="36"/>
      <c r="Y86" s="36"/>
      <c r="Z86" s="36"/>
      <c r="AA86" s="36"/>
      <c r="AB86" s="36"/>
      <c r="AC86" s="36"/>
      <c r="AD86" s="36"/>
      <c r="AE86" s="36"/>
      <c r="AT86" s="19" t="s">
        <v>74</v>
      </c>
      <c r="AU86" s="19" t="s">
        <v>107</v>
      </c>
      <c r="BK86" s="172">
        <f>BK87+BK213</f>
        <v>0</v>
      </c>
    </row>
    <row r="87" spans="1:65" s="12" customFormat="1" ht="25.95" customHeight="1">
      <c r="B87" s="173"/>
      <c r="C87" s="174"/>
      <c r="D87" s="175" t="s">
        <v>74</v>
      </c>
      <c r="E87" s="176" t="s">
        <v>166</v>
      </c>
      <c r="F87" s="176" t="s">
        <v>167</v>
      </c>
      <c r="G87" s="174"/>
      <c r="H87" s="174"/>
      <c r="I87" s="177"/>
      <c r="J87" s="178">
        <f>BK87</f>
        <v>0</v>
      </c>
      <c r="K87" s="174"/>
      <c r="L87" s="179"/>
      <c r="M87" s="180"/>
      <c r="N87" s="181"/>
      <c r="O87" s="181"/>
      <c r="P87" s="182">
        <f>P88+P156+P165+P210</f>
        <v>0</v>
      </c>
      <c r="Q87" s="181"/>
      <c r="R87" s="182">
        <f>R88+R156+R165+R210</f>
        <v>0</v>
      </c>
      <c r="S87" s="181"/>
      <c r="T87" s="183">
        <f>T88+T156+T165+T210</f>
        <v>0</v>
      </c>
      <c r="AR87" s="184" t="s">
        <v>83</v>
      </c>
      <c r="AT87" s="185" t="s">
        <v>74</v>
      </c>
      <c r="AU87" s="185" t="s">
        <v>75</v>
      </c>
      <c r="AY87" s="184" t="s">
        <v>125</v>
      </c>
      <c r="BK87" s="186">
        <f>BK88+BK156+BK165+BK210</f>
        <v>0</v>
      </c>
    </row>
    <row r="88" spans="1:65" s="12" customFormat="1" ht="22.8" customHeight="1">
      <c r="B88" s="173"/>
      <c r="C88" s="174"/>
      <c r="D88" s="175" t="s">
        <v>74</v>
      </c>
      <c r="E88" s="187" t="s">
        <v>83</v>
      </c>
      <c r="F88" s="187" t="s">
        <v>168</v>
      </c>
      <c r="G88" s="174"/>
      <c r="H88" s="174"/>
      <c r="I88" s="177"/>
      <c r="J88" s="188">
        <f>BK88</f>
        <v>0</v>
      </c>
      <c r="K88" s="174"/>
      <c r="L88" s="179"/>
      <c r="M88" s="180"/>
      <c r="N88" s="181"/>
      <c r="O88" s="181"/>
      <c r="P88" s="182">
        <f>SUM(P89:P155)</f>
        <v>0</v>
      </c>
      <c r="Q88" s="181"/>
      <c r="R88" s="182">
        <f>SUM(R89:R155)</f>
        <v>0</v>
      </c>
      <c r="S88" s="181"/>
      <c r="T88" s="183">
        <f>SUM(T89:T155)</f>
        <v>0</v>
      </c>
      <c r="AR88" s="184" t="s">
        <v>83</v>
      </c>
      <c r="AT88" s="185" t="s">
        <v>74</v>
      </c>
      <c r="AU88" s="185" t="s">
        <v>83</v>
      </c>
      <c r="AY88" s="184" t="s">
        <v>125</v>
      </c>
      <c r="BK88" s="186">
        <f>SUM(BK89:BK155)</f>
        <v>0</v>
      </c>
    </row>
    <row r="89" spans="1:65" s="2" customFormat="1" ht="21.75" customHeight="1">
      <c r="A89" s="36"/>
      <c r="B89" s="37"/>
      <c r="C89" s="189" t="s">
        <v>83</v>
      </c>
      <c r="D89" s="189" t="s">
        <v>128</v>
      </c>
      <c r="E89" s="190" t="s">
        <v>669</v>
      </c>
      <c r="F89" s="191" t="s">
        <v>670</v>
      </c>
      <c r="G89" s="192" t="s">
        <v>171</v>
      </c>
      <c r="H89" s="193">
        <v>18.899999999999999</v>
      </c>
      <c r="I89" s="194"/>
      <c r="J89" s="195">
        <f>ROUND(I89*H89,2)</f>
        <v>0</v>
      </c>
      <c r="K89" s="191" t="s">
        <v>172</v>
      </c>
      <c r="L89" s="41"/>
      <c r="M89" s="196" t="s">
        <v>19</v>
      </c>
      <c r="N89" s="197" t="s">
        <v>46</v>
      </c>
      <c r="O89" s="66"/>
      <c r="P89" s="198">
        <f>O89*H89</f>
        <v>0</v>
      </c>
      <c r="Q89" s="198">
        <v>0</v>
      </c>
      <c r="R89" s="198">
        <f>Q89*H89</f>
        <v>0</v>
      </c>
      <c r="S89" s="198">
        <v>0</v>
      </c>
      <c r="T89" s="199">
        <f>S89*H89</f>
        <v>0</v>
      </c>
      <c r="U89" s="36"/>
      <c r="V89" s="36"/>
      <c r="W89" s="36"/>
      <c r="X89" s="36"/>
      <c r="Y89" s="36"/>
      <c r="Z89" s="36"/>
      <c r="AA89" s="36"/>
      <c r="AB89" s="36"/>
      <c r="AC89" s="36"/>
      <c r="AD89" s="36"/>
      <c r="AE89" s="36"/>
      <c r="AR89" s="200" t="s">
        <v>133</v>
      </c>
      <c r="AT89" s="200" t="s">
        <v>128</v>
      </c>
      <c r="AU89" s="200" t="s">
        <v>85</v>
      </c>
      <c r="AY89" s="19" t="s">
        <v>125</v>
      </c>
      <c r="BE89" s="201">
        <f>IF(N89="základní",J89,0)</f>
        <v>0</v>
      </c>
      <c r="BF89" s="201">
        <f>IF(N89="snížená",J89,0)</f>
        <v>0</v>
      </c>
      <c r="BG89" s="201">
        <f>IF(N89="zákl. přenesená",J89,0)</f>
        <v>0</v>
      </c>
      <c r="BH89" s="201">
        <f>IF(N89="sníž. přenesená",J89,0)</f>
        <v>0</v>
      </c>
      <c r="BI89" s="201">
        <f>IF(N89="nulová",J89,0)</f>
        <v>0</v>
      </c>
      <c r="BJ89" s="19" t="s">
        <v>83</v>
      </c>
      <c r="BK89" s="201">
        <f>ROUND(I89*H89,2)</f>
        <v>0</v>
      </c>
      <c r="BL89" s="19" t="s">
        <v>133</v>
      </c>
      <c r="BM89" s="200" t="s">
        <v>85</v>
      </c>
    </row>
    <row r="90" spans="1:65" s="2" customFormat="1" ht="57.6">
      <c r="A90" s="36"/>
      <c r="B90" s="37"/>
      <c r="C90" s="38"/>
      <c r="D90" s="217" t="s">
        <v>173</v>
      </c>
      <c r="E90" s="38"/>
      <c r="F90" s="218" t="s">
        <v>671</v>
      </c>
      <c r="G90" s="38"/>
      <c r="H90" s="38"/>
      <c r="I90" s="110"/>
      <c r="J90" s="38"/>
      <c r="K90" s="38"/>
      <c r="L90" s="41"/>
      <c r="M90" s="219"/>
      <c r="N90" s="220"/>
      <c r="O90" s="66"/>
      <c r="P90" s="66"/>
      <c r="Q90" s="66"/>
      <c r="R90" s="66"/>
      <c r="S90" s="66"/>
      <c r="T90" s="67"/>
      <c r="U90" s="36"/>
      <c r="V90" s="36"/>
      <c r="W90" s="36"/>
      <c r="X90" s="36"/>
      <c r="Y90" s="36"/>
      <c r="Z90" s="36"/>
      <c r="AA90" s="36"/>
      <c r="AB90" s="36"/>
      <c r="AC90" s="36"/>
      <c r="AD90" s="36"/>
      <c r="AE90" s="36"/>
      <c r="AT90" s="19" t="s">
        <v>173</v>
      </c>
      <c r="AU90" s="19" t="s">
        <v>85</v>
      </c>
    </row>
    <row r="91" spans="1:65" s="13" customFormat="1">
      <c r="B91" s="221"/>
      <c r="C91" s="222"/>
      <c r="D91" s="217" t="s">
        <v>175</v>
      </c>
      <c r="E91" s="223" t="s">
        <v>19</v>
      </c>
      <c r="F91" s="224" t="s">
        <v>672</v>
      </c>
      <c r="G91" s="222"/>
      <c r="H91" s="223" t="s">
        <v>19</v>
      </c>
      <c r="I91" s="225"/>
      <c r="J91" s="222"/>
      <c r="K91" s="222"/>
      <c r="L91" s="226"/>
      <c r="M91" s="227"/>
      <c r="N91" s="228"/>
      <c r="O91" s="228"/>
      <c r="P91" s="228"/>
      <c r="Q91" s="228"/>
      <c r="R91" s="228"/>
      <c r="S91" s="228"/>
      <c r="T91" s="229"/>
      <c r="AT91" s="230" t="s">
        <v>175</v>
      </c>
      <c r="AU91" s="230" t="s">
        <v>85</v>
      </c>
      <c r="AV91" s="13" t="s">
        <v>83</v>
      </c>
      <c r="AW91" s="13" t="s">
        <v>37</v>
      </c>
      <c r="AX91" s="13" t="s">
        <v>75</v>
      </c>
      <c r="AY91" s="230" t="s">
        <v>125</v>
      </c>
    </row>
    <row r="92" spans="1:65" s="14" customFormat="1">
      <c r="B92" s="231"/>
      <c r="C92" s="232"/>
      <c r="D92" s="217" t="s">
        <v>175</v>
      </c>
      <c r="E92" s="233" t="s">
        <v>19</v>
      </c>
      <c r="F92" s="234" t="s">
        <v>673</v>
      </c>
      <c r="G92" s="232"/>
      <c r="H92" s="235">
        <v>18.899999999999999</v>
      </c>
      <c r="I92" s="236"/>
      <c r="J92" s="232"/>
      <c r="K92" s="232"/>
      <c r="L92" s="237"/>
      <c r="M92" s="238"/>
      <c r="N92" s="239"/>
      <c r="O92" s="239"/>
      <c r="P92" s="239"/>
      <c r="Q92" s="239"/>
      <c r="R92" s="239"/>
      <c r="S92" s="239"/>
      <c r="T92" s="240"/>
      <c r="AT92" s="241" t="s">
        <v>175</v>
      </c>
      <c r="AU92" s="241" t="s">
        <v>85</v>
      </c>
      <c r="AV92" s="14" t="s">
        <v>85</v>
      </c>
      <c r="AW92" s="14" t="s">
        <v>37</v>
      </c>
      <c r="AX92" s="14" t="s">
        <v>75</v>
      </c>
      <c r="AY92" s="241" t="s">
        <v>125</v>
      </c>
    </row>
    <row r="93" spans="1:65" s="15" customFormat="1">
      <c r="B93" s="242"/>
      <c r="C93" s="243"/>
      <c r="D93" s="217" t="s">
        <v>175</v>
      </c>
      <c r="E93" s="244" t="s">
        <v>19</v>
      </c>
      <c r="F93" s="245" t="s">
        <v>181</v>
      </c>
      <c r="G93" s="243"/>
      <c r="H93" s="246">
        <v>18.899999999999999</v>
      </c>
      <c r="I93" s="247"/>
      <c r="J93" s="243"/>
      <c r="K93" s="243"/>
      <c r="L93" s="248"/>
      <c r="M93" s="249"/>
      <c r="N93" s="250"/>
      <c r="O93" s="250"/>
      <c r="P93" s="250"/>
      <c r="Q93" s="250"/>
      <c r="R93" s="250"/>
      <c r="S93" s="250"/>
      <c r="T93" s="251"/>
      <c r="AT93" s="252" t="s">
        <v>175</v>
      </c>
      <c r="AU93" s="252" t="s">
        <v>85</v>
      </c>
      <c r="AV93" s="15" t="s">
        <v>133</v>
      </c>
      <c r="AW93" s="15" t="s">
        <v>37</v>
      </c>
      <c r="AX93" s="15" t="s">
        <v>83</v>
      </c>
      <c r="AY93" s="252" t="s">
        <v>125</v>
      </c>
    </row>
    <row r="94" spans="1:65" s="2" customFormat="1" ht="21.75" customHeight="1">
      <c r="A94" s="36"/>
      <c r="B94" s="37"/>
      <c r="C94" s="189" t="s">
        <v>85</v>
      </c>
      <c r="D94" s="189" t="s">
        <v>128</v>
      </c>
      <c r="E94" s="190" t="s">
        <v>674</v>
      </c>
      <c r="F94" s="191" t="s">
        <v>675</v>
      </c>
      <c r="G94" s="192" t="s">
        <v>171</v>
      </c>
      <c r="H94" s="193">
        <v>13.413</v>
      </c>
      <c r="I94" s="194"/>
      <c r="J94" s="195">
        <f>ROUND(I94*H94,2)</f>
        <v>0</v>
      </c>
      <c r="K94" s="191" t="s">
        <v>172</v>
      </c>
      <c r="L94" s="41"/>
      <c r="M94" s="196" t="s">
        <v>19</v>
      </c>
      <c r="N94" s="197" t="s">
        <v>46</v>
      </c>
      <c r="O94" s="66"/>
      <c r="P94" s="198">
        <f>O94*H94</f>
        <v>0</v>
      </c>
      <c r="Q94" s="198">
        <v>0</v>
      </c>
      <c r="R94" s="198">
        <f>Q94*H94</f>
        <v>0</v>
      </c>
      <c r="S94" s="198">
        <v>0</v>
      </c>
      <c r="T94" s="199">
        <f>S94*H94</f>
        <v>0</v>
      </c>
      <c r="U94" s="36"/>
      <c r="V94" s="36"/>
      <c r="W94" s="36"/>
      <c r="X94" s="36"/>
      <c r="Y94" s="36"/>
      <c r="Z94" s="36"/>
      <c r="AA94" s="36"/>
      <c r="AB94" s="36"/>
      <c r="AC94" s="36"/>
      <c r="AD94" s="36"/>
      <c r="AE94" s="36"/>
      <c r="AR94" s="200" t="s">
        <v>133</v>
      </c>
      <c r="AT94" s="200" t="s">
        <v>128</v>
      </c>
      <c r="AU94" s="200" t="s">
        <v>85</v>
      </c>
      <c r="AY94" s="19" t="s">
        <v>125</v>
      </c>
      <c r="BE94" s="201">
        <f>IF(N94="základní",J94,0)</f>
        <v>0</v>
      </c>
      <c r="BF94" s="201">
        <f>IF(N94="snížená",J94,0)</f>
        <v>0</v>
      </c>
      <c r="BG94" s="201">
        <f>IF(N94="zákl. přenesená",J94,0)</f>
        <v>0</v>
      </c>
      <c r="BH94" s="201">
        <f>IF(N94="sníž. přenesená",J94,0)</f>
        <v>0</v>
      </c>
      <c r="BI94" s="201">
        <f>IF(N94="nulová",J94,0)</f>
        <v>0</v>
      </c>
      <c r="BJ94" s="19" t="s">
        <v>83</v>
      </c>
      <c r="BK94" s="201">
        <f>ROUND(I94*H94,2)</f>
        <v>0</v>
      </c>
      <c r="BL94" s="19" t="s">
        <v>133</v>
      </c>
      <c r="BM94" s="200" t="s">
        <v>133</v>
      </c>
    </row>
    <row r="95" spans="1:65" s="2" customFormat="1" ht="57.6">
      <c r="A95" s="36"/>
      <c r="B95" s="37"/>
      <c r="C95" s="38"/>
      <c r="D95" s="217" t="s">
        <v>173</v>
      </c>
      <c r="E95" s="38"/>
      <c r="F95" s="218" t="s">
        <v>676</v>
      </c>
      <c r="G95" s="38"/>
      <c r="H95" s="38"/>
      <c r="I95" s="110"/>
      <c r="J95" s="38"/>
      <c r="K95" s="38"/>
      <c r="L95" s="41"/>
      <c r="M95" s="219"/>
      <c r="N95" s="220"/>
      <c r="O95" s="66"/>
      <c r="P95" s="66"/>
      <c r="Q95" s="66"/>
      <c r="R95" s="66"/>
      <c r="S95" s="66"/>
      <c r="T95" s="67"/>
      <c r="U95" s="36"/>
      <c r="V95" s="36"/>
      <c r="W95" s="36"/>
      <c r="X95" s="36"/>
      <c r="Y95" s="36"/>
      <c r="Z95" s="36"/>
      <c r="AA95" s="36"/>
      <c r="AB95" s="36"/>
      <c r="AC95" s="36"/>
      <c r="AD95" s="36"/>
      <c r="AE95" s="36"/>
      <c r="AT95" s="19" t="s">
        <v>173</v>
      </c>
      <c r="AU95" s="19" t="s">
        <v>85</v>
      </c>
    </row>
    <row r="96" spans="1:65" s="13" customFormat="1">
      <c r="B96" s="221"/>
      <c r="C96" s="222"/>
      <c r="D96" s="217" t="s">
        <v>175</v>
      </c>
      <c r="E96" s="223" t="s">
        <v>19</v>
      </c>
      <c r="F96" s="224" t="s">
        <v>677</v>
      </c>
      <c r="G96" s="222"/>
      <c r="H96" s="223" t="s">
        <v>19</v>
      </c>
      <c r="I96" s="225"/>
      <c r="J96" s="222"/>
      <c r="K96" s="222"/>
      <c r="L96" s="226"/>
      <c r="M96" s="227"/>
      <c r="N96" s="228"/>
      <c r="O96" s="228"/>
      <c r="P96" s="228"/>
      <c r="Q96" s="228"/>
      <c r="R96" s="228"/>
      <c r="S96" s="228"/>
      <c r="T96" s="229"/>
      <c r="AT96" s="230" t="s">
        <v>175</v>
      </c>
      <c r="AU96" s="230" t="s">
        <v>85</v>
      </c>
      <c r="AV96" s="13" t="s">
        <v>83</v>
      </c>
      <c r="AW96" s="13" t="s">
        <v>37</v>
      </c>
      <c r="AX96" s="13" t="s">
        <v>75</v>
      </c>
      <c r="AY96" s="230" t="s">
        <v>125</v>
      </c>
    </row>
    <row r="97" spans="1:65" s="14" customFormat="1">
      <c r="B97" s="231"/>
      <c r="C97" s="232"/>
      <c r="D97" s="217" t="s">
        <v>175</v>
      </c>
      <c r="E97" s="233" t="s">
        <v>19</v>
      </c>
      <c r="F97" s="234" t="s">
        <v>678</v>
      </c>
      <c r="G97" s="232"/>
      <c r="H97" s="235">
        <v>13.413</v>
      </c>
      <c r="I97" s="236"/>
      <c r="J97" s="232"/>
      <c r="K97" s="232"/>
      <c r="L97" s="237"/>
      <c r="M97" s="238"/>
      <c r="N97" s="239"/>
      <c r="O97" s="239"/>
      <c r="P97" s="239"/>
      <c r="Q97" s="239"/>
      <c r="R97" s="239"/>
      <c r="S97" s="239"/>
      <c r="T97" s="240"/>
      <c r="AT97" s="241" t="s">
        <v>175</v>
      </c>
      <c r="AU97" s="241" t="s">
        <v>85</v>
      </c>
      <c r="AV97" s="14" t="s">
        <v>85</v>
      </c>
      <c r="AW97" s="14" t="s">
        <v>37</v>
      </c>
      <c r="AX97" s="14" t="s">
        <v>75</v>
      </c>
      <c r="AY97" s="241" t="s">
        <v>125</v>
      </c>
    </row>
    <row r="98" spans="1:65" s="15" customFormat="1">
      <c r="B98" s="242"/>
      <c r="C98" s="243"/>
      <c r="D98" s="217" t="s">
        <v>175</v>
      </c>
      <c r="E98" s="244" t="s">
        <v>19</v>
      </c>
      <c r="F98" s="245" t="s">
        <v>181</v>
      </c>
      <c r="G98" s="243"/>
      <c r="H98" s="246">
        <v>13.413</v>
      </c>
      <c r="I98" s="247"/>
      <c r="J98" s="243"/>
      <c r="K98" s="243"/>
      <c r="L98" s="248"/>
      <c r="M98" s="249"/>
      <c r="N98" s="250"/>
      <c r="O98" s="250"/>
      <c r="P98" s="250"/>
      <c r="Q98" s="250"/>
      <c r="R98" s="250"/>
      <c r="S98" s="250"/>
      <c r="T98" s="251"/>
      <c r="AT98" s="252" t="s">
        <v>175</v>
      </c>
      <c r="AU98" s="252" t="s">
        <v>85</v>
      </c>
      <c r="AV98" s="15" t="s">
        <v>133</v>
      </c>
      <c r="AW98" s="15" t="s">
        <v>37</v>
      </c>
      <c r="AX98" s="15" t="s">
        <v>83</v>
      </c>
      <c r="AY98" s="252" t="s">
        <v>125</v>
      </c>
    </row>
    <row r="99" spans="1:65" s="2" customFormat="1" ht="21.75" customHeight="1">
      <c r="A99" s="36"/>
      <c r="B99" s="37"/>
      <c r="C99" s="189" t="s">
        <v>138</v>
      </c>
      <c r="D99" s="189" t="s">
        <v>128</v>
      </c>
      <c r="E99" s="190" t="s">
        <v>679</v>
      </c>
      <c r="F99" s="191" t="s">
        <v>680</v>
      </c>
      <c r="G99" s="192" t="s">
        <v>251</v>
      </c>
      <c r="H99" s="193">
        <v>72.540000000000006</v>
      </c>
      <c r="I99" s="194"/>
      <c r="J99" s="195">
        <f>ROUND(I99*H99,2)</f>
        <v>0</v>
      </c>
      <c r="K99" s="191" t="s">
        <v>172</v>
      </c>
      <c r="L99" s="41"/>
      <c r="M99" s="196" t="s">
        <v>19</v>
      </c>
      <c r="N99" s="197" t="s">
        <v>46</v>
      </c>
      <c r="O99" s="66"/>
      <c r="P99" s="198">
        <f>O99*H99</f>
        <v>0</v>
      </c>
      <c r="Q99" s="198">
        <v>0</v>
      </c>
      <c r="R99" s="198">
        <f>Q99*H99</f>
        <v>0</v>
      </c>
      <c r="S99" s="198">
        <v>0</v>
      </c>
      <c r="T99" s="199">
        <f>S99*H99</f>
        <v>0</v>
      </c>
      <c r="U99" s="36"/>
      <c r="V99" s="36"/>
      <c r="W99" s="36"/>
      <c r="X99" s="36"/>
      <c r="Y99" s="36"/>
      <c r="Z99" s="36"/>
      <c r="AA99" s="36"/>
      <c r="AB99" s="36"/>
      <c r="AC99" s="36"/>
      <c r="AD99" s="36"/>
      <c r="AE99" s="36"/>
      <c r="AR99" s="200" t="s">
        <v>133</v>
      </c>
      <c r="AT99" s="200" t="s">
        <v>128</v>
      </c>
      <c r="AU99" s="200" t="s">
        <v>85</v>
      </c>
      <c r="AY99" s="19" t="s">
        <v>125</v>
      </c>
      <c r="BE99" s="201">
        <f>IF(N99="základní",J99,0)</f>
        <v>0</v>
      </c>
      <c r="BF99" s="201">
        <f>IF(N99="snížená",J99,0)</f>
        <v>0</v>
      </c>
      <c r="BG99" s="201">
        <f>IF(N99="zákl. přenesená",J99,0)</f>
        <v>0</v>
      </c>
      <c r="BH99" s="201">
        <f>IF(N99="sníž. přenesená",J99,0)</f>
        <v>0</v>
      </c>
      <c r="BI99" s="201">
        <f>IF(N99="nulová",J99,0)</f>
        <v>0</v>
      </c>
      <c r="BJ99" s="19" t="s">
        <v>83</v>
      </c>
      <c r="BK99" s="201">
        <f>ROUND(I99*H99,2)</f>
        <v>0</v>
      </c>
      <c r="BL99" s="19" t="s">
        <v>133</v>
      </c>
      <c r="BM99" s="200" t="s">
        <v>141</v>
      </c>
    </row>
    <row r="100" spans="1:65" s="2" customFormat="1" ht="86.4">
      <c r="A100" s="36"/>
      <c r="B100" s="37"/>
      <c r="C100" s="38"/>
      <c r="D100" s="217" t="s">
        <v>173</v>
      </c>
      <c r="E100" s="38"/>
      <c r="F100" s="218" t="s">
        <v>681</v>
      </c>
      <c r="G100" s="38"/>
      <c r="H100" s="38"/>
      <c r="I100" s="110"/>
      <c r="J100" s="38"/>
      <c r="K100" s="38"/>
      <c r="L100" s="41"/>
      <c r="M100" s="219"/>
      <c r="N100" s="220"/>
      <c r="O100" s="66"/>
      <c r="P100" s="66"/>
      <c r="Q100" s="66"/>
      <c r="R100" s="66"/>
      <c r="S100" s="66"/>
      <c r="T100" s="67"/>
      <c r="U100" s="36"/>
      <c r="V100" s="36"/>
      <c r="W100" s="36"/>
      <c r="X100" s="36"/>
      <c r="Y100" s="36"/>
      <c r="Z100" s="36"/>
      <c r="AA100" s="36"/>
      <c r="AB100" s="36"/>
      <c r="AC100" s="36"/>
      <c r="AD100" s="36"/>
      <c r="AE100" s="36"/>
      <c r="AT100" s="19" t="s">
        <v>173</v>
      </c>
      <c r="AU100" s="19" t="s">
        <v>85</v>
      </c>
    </row>
    <row r="101" spans="1:65" s="13" customFormat="1">
      <c r="B101" s="221"/>
      <c r="C101" s="222"/>
      <c r="D101" s="217" t="s">
        <v>175</v>
      </c>
      <c r="E101" s="223" t="s">
        <v>19</v>
      </c>
      <c r="F101" s="224" t="s">
        <v>682</v>
      </c>
      <c r="G101" s="222"/>
      <c r="H101" s="223" t="s">
        <v>19</v>
      </c>
      <c r="I101" s="225"/>
      <c r="J101" s="222"/>
      <c r="K101" s="222"/>
      <c r="L101" s="226"/>
      <c r="M101" s="227"/>
      <c r="N101" s="228"/>
      <c r="O101" s="228"/>
      <c r="P101" s="228"/>
      <c r="Q101" s="228"/>
      <c r="R101" s="228"/>
      <c r="S101" s="228"/>
      <c r="T101" s="229"/>
      <c r="AT101" s="230" t="s">
        <v>175</v>
      </c>
      <c r="AU101" s="230" t="s">
        <v>85</v>
      </c>
      <c r="AV101" s="13" t="s">
        <v>83</v>
      </c>
      <c r="AW101" s="13" t="s">
        <v>37</v>
      </c>
      <c r="AX101" s="13" t="s">
        <v>75</v>
      </c>
      <c r="AY101" s="230" t="s">
        <v>125</v>
      </c>
    </row>
    <row r="102" spans="1:65" s="14" customFormat="1">
      <c r="B102" s="231"/>
      <c r="C102" s="232"/>
      <c r="D102" s="217" t="s">
        <v>175</v>
      </c>
      <c r="E102" s="233" t="s">
        <v>19</v>
      </c>
      <c r="F102" s="234" t="s">
        <v>683</v>
      </c>
      <c r="G102" s="232"/>
      <c r="H102" s="235">
        <v>25.2</v>
      </c>
      <c r="I102" s="236"/>
      <c r="J102" s="232"/>
      <c r="K102" s="232"/>
      <c r="L102" s="237"/>
      <c r="M102" s="238"/>
      <c r="N102" s="239"/>
      <c r="O102" s="239"/>
      <c r="P102" s="239"/>
      <c r="Q102" s="239"/>
      <c r="R102" s="239"/>
      <c r="S102" s="239"/>
      <c r="T102" s="240"/>
      <c r="AT102" s="241" t="s">
        <v>175</v>
      </c>
      <c r="AU102" s="241" t="s">
        <v>85</v>
      </c>
      <c r="AV102" s="14" t="s">
        <v>85</v>
      </c>
      <c r="AW102" s="14" t="s">
        <v>37</v>
      </c>
      <c r="AX102" s="14" t="s">
        <v>75</v>
      </c>
      <c r="AY102" s="241" t="s">
        <v>125</v>
      </c>
    </row>
    <row r="103" spans="1:65" s="13" customFormat="1">
      <c r="B103" s="221"/>
      <c r="C103" s="222"/>
      <c r="D103" s="217" t="s">
        <v>175</v>
      </c>
      <c r="E103" s="223" t="s">
        <v>19</v>
      </c>
      <c r="F103" s="224" t="s">
        <v>684</v>
      </c>
      <c r="G103" s="222"/>
      <c r="H103" s="223" t="s">
        <v>19</v>
      </c>
      <c r="I103" s="225"/>
      <c r="J103" s="222"/>
      <c r="K103" s="222"/>
      <c r="L103" s="226"/>
      <c r="M103" s="227"/>
      <c r="N103" s="228"/>
      <c r="O103" s="228"/>
      <c r="P103" s="228"/>
      <c r="Q103" s="228"/>
      <c r="R103" s="228"/>
      <c r="S103" s="228"/>
      <c r="T103" s="229"/>
      <c r="AT103" s="230" t="s">
        <v>175</v>
      </c>
      <c r="AU103" s="230" t="s">
        <v>85</v>
      </c>
      <c r="AV103" s="13" t="s">
        <v>83</v>
      </c>
      <c r="AW103" s="13" t="s">
        <v>37</v>
      </c>
      <c r="AX103" s="13" t="s">
        <v>75</v>
      </c>
      <c r="AY103" s="230" t="s">
        <v>125</v>
      </c>
    </row>
    <row r="104" spans="1:65" s="14" customFormat="1">
      <c r="B104" s="231"/>
      <c r="C104" s="232"/>
      <c r="D104" s="217" t="s">
        <v>175</v>
      </c>
      <c r="E104" s="233" t="s">
        <v>19</v>
      </c>
      <c r="F104" s="234" t="s">
        <v>685</v>
      </c>
      <c r="G104" s="232"/>
      <c r="H104" s="235">
        <v>47.34</v>
      </c>
      <c r="I104" s="236"/>
      <c r="J104" s="232"/>
      <c r="K104" s="232"/>
      <c r="L104" s="237"/>
      <c r="M104" s="238"/>
      <c r="N104" s="239"/>
      <c r="O104" s="239"/>
      <c r="P104" s="239"/>
      <c r="Q104" s="239"/>
      <c r="R104" s="239"/>
      <c r="S104" s="239"/>
      <c r="T104" s="240"/>
      <c r="AT104" s="241" t="s">
        <v>175</v>
      </c>
      <c r="AU104" s="241" t="s">
        <v>85</v>
      </c>
      <c r="AV104" s="14" t="s">
        <v>85</v>
      </c>
      <c r="AW104" s="14" t="s">
        <v>37</v>
      </c>
      <c r="AX104" s="14" t="s">
        <v>75</v>
      </c>
      <c r="AY104" s="241" t="s">
        <v>125</v>
      </c>
    </row>
    <row r="105" spans="1:65" s="13" customFormat="1">
      <c r="B105" s="221"/>
      <c r="C105" s="222"/>
      <c r="D105" s="217" t="s">
        <v>175</v>
      </c>
      <c r="E105" s="223" t="s">
        <v>19</v>
      </c>
      <c r="F105" s="224" t="s">
        <v>686</v>
      </c>
      <c r="G105" s="222"/>
      <c r="H105" s="223" t="s">
        <v>19</v>
      </c>
      <c r="I105" s="225"/>
      <c r="J105" s="222"/>
      <c r="K105" s="222"/>
      <c r="L105" s="226"/>
      <c r="M105" s="227"/>
      <c r="N105" s="228"/>
      <c r="O105" s="228"/>
      <c r="P105" s="228"/>
      <c r="Q105" s="228"/>
      <c r="R105" s="228"/>
      <c r="S105" s="228"/>
      <c r="T105" s="229"/>
      <c r="AT105" s="230" t="s">
        <v>175</v>
      </c>
      <c r="AU105" s="230" t="s">
        <v>85</v>
      </c>
      <c r="AV105" s="13" t="s">
        <v>83</v>
      </c>
      <c r="AW105" s="13" t="s">
        <v>37</v>
      </c>
      <c r="AX105" s="13" t="s">
        <v>75</v>
      </c>
      <c r="AY105" s="230" t="s">
        <v>125</v>
      </c>
    </row>
    <row r="106" spans="1:65" s="15" customFormat="1">
      <c r="B106" s="242"/>
      <c r="C106" s="243"/>
      <c r="D106" s="217" t="s">
        <v>175</v>
      </c>
      <c r="E106" s="244" t="s">
        <v>19</v>
      </c>
      <c r="F106" s="245" t="s">
        <v>181</v>
      </c>
      <c r="G106" s="243"/>
      <c r="H106" s="246">
        <v>72.540000000000006</v>
      </c>
      <c r="I106" s="247"/>
      <c r="J106" s="243"/>
      <c r="K106" s="243"/>
      <c r="L106" s="248"/>
      <c r="M106" s="249"/>
      <c r="N106" s="250"/>
      <c r="O106" s="250"/>
      <c r="P106" s="250"/>
      <c r="Q106" s="250"/>
      <c r="R106" s="250"/>
      <c r="S106" s="250"/>
      <c r="T106" s="251"/>
      <c r="AT106" s="252" t="s">
        <v>175</v>
      </c>
      <c r="AU106" s="252" t="s">
        <v>85</v>
      </c>
      <c r="AV106" s="15" t="s">
        <v>133</v>
      </c>
      <c r="AW106" s="15" t="s">
        <v>37</v>
      </c>
      <c r="AX106" s="15" t="s">
        <v>83</v>
      </c>
      <c r="AY106" s="252" t="s">
        <v>125</v>
      </c>
    </row>
    <row r="107" spans="1:65" s="2" customFormat="1" ht="21.75" customHeight="1">
      <c r="A107" s="36"/>
      <c r="B107" s="37"/>
      <c r="C107" s="189" t="s">
        <v>133</v>
      </c>
      <c r="D107" s="189" t="s">
        <v>128</v>
      </c>
      <c r="E107" s="190" t="s">
        <v>687</v>
      </c>
      <c r="F107" s="191" t="s">
        <v>688</v>
      </c>
      <c r="G107" s="192" t="s">
        <v>251</v>
      </c>
      <c r="H107" s="193">
        <v>72.540000000000006</v>
      </c>
      <c r="I107" s="194"/>
      <c r="J107" s="195">
        <f>ROUND(I107*H107,2)</f>
        <v>0</v>
      </c>
      <c r="K107" s="191" t="s">
        <v>172</v>
      </c>
      <c r="L107" s="41"/>
      <c r="M107" s="196" t="s">
        <v>19</v>
      </c>
      <c r="N107" s="197" t="s">
        <v>46</v>
      </c>
      <c r="O107" s="66"/>
      <c r="P107" s="198">
        <f>O107*H107</f>
        <v>0</v>
      </c>
      <c r="Q107" s="198">
        <v>0</v>
      </c>
      <c r="R107" s="198">
        <f>Q107*H107</f>
        <v>0</v>
      </c>
      <c r="S107" s="198">
        <v>0</v>
      </c>
      <c r="T107" s="199">
        <f>S107*H107</f>
        <v>0</v>
      </c>
      <c r="U107" s="36"/>
      <c r="V107" s="36"/>
      <c r="W107" s="36"/>
      <c r="X107" s="36"/>
      <c r="Y107" s="36"/>
      <c r="Z107" s="36"/>
      <c r="AA107" s="36"/>
      <c r="AB107" s="36"/>
      <c r="AC107" s="36"/>
      <c r="AD107" s="36"/>
      <c r="AE107" s="36"/>
      <c r="AR107" s="200" t="s">
        <v>133</v>
      </c>
      <c r="AT107" s="200" t="s">
        <v>128</v>
      </c>
      <c r="AU107" s="200" t="s">
        <v>85</v>
      </c>
      <c r="AY107" s="19" t="s">
        <v>125</v>
      </c>
      <c r="BE107" s="201">
        <f>IF(N107="základní",J107,0)</f>
        <v>0</v>
      </c>
      <c r="BF107" s="201">
        <f>IF(N107="snížená",J107,0)</f>
        <v>0</v>
      </c>
      <c r="BG107" s="201">
        <f>IF(N107="zákl. přenesená",J107,0)</f>
        <v>0</v>
      </c>
      <c r="BH107" s="201">
        <f>IF(N107="sníž. přenesená",J107,0)</f>
        <v>0</v>
      </c>
      <c r="BI107" s="201">
        <f>IF(N107="nulová",J107,0)</f>
        <v>0</v>
      </c>
      <c r="BJ107" s="19" t="s">
        <v>83</v>
      </c>
      <c r="BK107" s="201">
        <f>ROUND(I107*H107,2)</f>
        <v>0</v>
      </c>
      <c r="BL107" s="19" t="s">
        <v>133</v>
      </c>
      <c r="BM107" s="200" t="s">
        <v>137</v>
      </c>
    </row>
    <row r="108" spans="1:65" s="2" customFormat="1" ht="21.75" customHeight="1">
      <c r="A108" s="36"/>
      <c r="B108" s="37"/>
      <c r="C108" s="189" t="s">
        <v>144</v>
      </c>
      <c r="D108" s="189" t="s">
        <v>128</v>
      </c>
      <c r="E108" s="190" t="s">
        <v>689</v>
      </c>
      <c r="F108" s="191" t="s">
        <v>690</v>
      </c>
      <c r="G108" s="192" t="s">
        <v>171</v>
      </c>
      <c r="H108" s="193">
        <v>32.313000000000002</v>
      </c>
      <c r="I108" s="194"/>
      <c r="J108" s="195">
        <f>ROUND(I108*H108,2)</f>
        <v>0</v>
      </c>
      <c r="K108" s="191" t="s">
        <v>172</v>
      </c>
      <c r="L108" s="41"/>
      <c r="M108" s="196" t="s">
        <v>19</v>
      </c>
      <c r="N108" s="197" t="s">
        <v>46</v>
      </c>
      <c r="O108" s="66"/>
      <c r="P108" s="198">
        <f>O108*H108</f>
        <v>0</v>
      </c>
      <c r="Q108" s="198">
        <v>0</v>
      </c>
      <c r="R108" s="198">
        <f>Q108*H108</f>
        <v>0</v>
      </c>
      <c r="S108" s="198">
        <v>0</v>
      </c>
      <c r="T108" s="199">
        <f>S108*H108</f>
        <v>0</v>
      </c>
      <c r="U108" s="36"/>
      <c r="V108" s="36"/>
      <c r="W108" s="36"/>
      <c r="X108" s="36"/>
      <c r="Y108" s="36"/>
      <c r="Z108" s="36"/>
      <c r="AA108" s="36"/>
      <c r="AB108" s="36"/>
      <c r="AC108" s="36"/>
      <c r="AD108" s="36"/>
      <c r="AE108" s="36"/>
      <c r="AR108" s="200" t="s">
        <v>133</v>
      </c>
      <c r="AT108" s="200" t="s">
        <v>128</v>
      </c>
      <c r="AU108" s="200" t="s">
        <v>85</v>
      </c>
      <c r="AY108" s="19" t="s">
        <v>125</v>
      </c>
      <c r="BE108" s="201">
        <f>IF(N108="základní",J108,0)</f>
        <v>0</v>
      </c>
      <c r="BF108" s="201">
        <f>IF(N108="snížená",J108,0)</f>
        <v>0</v>
      </c>
      <c r="BG108" s="201">
        <f>IF(N108="zákl. přenesená",J108,0)</f>
        <v>0</v>
      </c>
      <c r="BH108" s="201">
        <f>IF(N108="sníž. přenesená",J108,0)</f>
        <v>0</v>
      </c>
      <c r="BI108" s="201">
        <f>IF(N108="nulová",J108,0)</f>
        <v>0</v>
      </c>
      <c r="BJ108" s="19" t="s">
        <v>83</v>
      </c>
      <c r="BK108" s="201">
        <f>ROUND(I108*H108,2)</f>
        <v>0</v>
      </c>
      <c r="BL108" s="19" t="s">
        <v>133</v>
      </c>
      <c r="BM108" s="200" t="s">
        <v>147</v>
      </c>
    </row>
    <row r="109" spans="1:65" s="2" customFormat="1" ht="57.6">
      <c r="A109" s="36"/>
      <c r="B109" s="37"/>
      <c r="C109" s="38"/>
      <c r="D109" s="217" t="s">
        <v>173</v>
      </c>
      <c r="E109" s="38"/>
      <c r="F109" s="218" t="s">
        <v>196</v>
      </c>
      <c r="G109" s="38"/>
      <c r="H109" s="38"/>
      <c r="I109" s="110"/>
      <c r="J109" s="38"/>
      <c r="K109" s="38"/>
      <c r="L109" s="41"/>
      <c r="M109" s="219"/>
      <c r="N109" s="220"/>
      <c r="O109" s="66"/>
      <c r="P109" s="66"/>
      <c r="Q109" s="66"/>
      <c r="R109" s="66"/>
      <c r="S109" s="66"/>
      <c r="T109" s="67"/>
      <c r="U109" s="36"/>
      <c r="V109" s="36"/>
      <c r="W109" s="36"/>
      <c r="X109" s="36"/>
      <c r="Y109" s="36"/>
      <c r="Z109" s="36"/>
      <c r="AA109" s="36"/>
      <c r="AB109" s="36"/>
      <c r="AC109" s="36"/>
      <c r="AD109" s="36"/>
      <c r="AE109" s="36"/>
      <c r="AT109" s="19" t="s">
        <v>173</v>
      </c>
      <c r="AU109" s="19" t="s">
        <v>85</v>
      </c>
    </row>
    <row r="110" spans="1:65" s="14" customFormat="1">
      <c r="B110" s="231"/>
      <c r="C110" s="232"/>
      <c r="D110" s="217" t="s">
        <v>175</v>
      </c>
      <c r="E110" s="233" t="s">
        <v>19</v>
      </c>
      <c r="F110" s="234" t="s">
        <v>691</v>
      </c>
      <c r="G110" s="232"/>
      <c r="H110" s="235">
        <v>32.313000000000002</v>
      </c>
      <c r="I110" s="236"/>
      <c r="J110" s="232"/>
      <c r="K110" s="232"/>
      <c r="L110" s="237"/>
      <c r="M110" s="238"/>
      <c r="N110" s="239"/>
      <c r="O110" s="239"/>
      <c r="P110" s="239"/>
      <c r="Q110" s="239"/>
      <c r="R110" s="239"/>
      <c r="S110" s="239"/>
      <c r="T110" s="240"/>
      <c r="AT110" s="241" t="s">
        <v>175</v>
      </c>
      <c r="AU110" s="241" t="s">
        <v>85</v>
      </c>
      <c r="AV110" s="14" t="s">
        <v>85</v>
      </c>
      <c r="AW110" s="14" t="s">
        <v>37</v>
      </c>
      <c r="AX110" s="14" t="s">
        <v>75</v>
      </c>
      <c r="AY110" s="241" t="s">
        <v>125</v>
      </c>
    </row>
    <row r="111" spans="1:65" s="15" customFormat="1">
      <c r="B111" s="242"/>
      <c r="C111" s="243"/>
      <c r="D111" s="217" t="s">
        <v>175</v>
      </c>
      <c r="E111" s="244" t="s">
        <v>19</v>
      </c>
      <c r="F111" s="245" t="s">
        <v>181</v>
      </c>
      <c r="G111" s="243"/>
      <c r="H111" s="246">
        <v>32.313000000000002</v>
      </c>
      <c r="I111" s="247"/>
      <c r="J111" s="243"/>
      <c r="K111" s="243"/>
      <c r="L111" s="248"/>
      <c r="M111" s="249"/>
      <c r="N111" s="250"/>
      <c r="O111" s="250"/>
      <c r="P111" s="250"/>
      <c r="Q111" s="250"/>
      <c r="R111" s="250"/>
      <c r="S111" s="250"/>
      <c r="T111" s="251"/>
      <c r="AT111" s="252" t="s">
        <v>175</v>
      </c>
      <c r="AU111" s="252" t="s">
        <v>85</v>
      </c>
      <c r="AV111" s="15" t="s">
        <v>133</v>
      </c>
      <c r="AW111" s="15" t="s">
        <v>37</v>
      </c>
      <c r="AX111" s="15" t="s">
        <v>83</v>
      </c>
      <c r="AY111" s="252" t="s">
        <v>125</v>
      </c>
    </row>
    <row r="112" spans="1:65" s="2" customFormat="1" ht="21.75" customHeight="1">
      <c r="A112" s="36"/>
      <c r="B112" s="37"/>
      <c r="C112" s="189" t="s">
        <v>141</v>
      </c>
      <c r="D112" s="189" t="s">
        <v>128</v>
      </c>
      <c r="E112" s="190" t="s">
        <v>197</v>
      </c>
      <c r="F112" s="191" t="s">
        <v>198</v>
      </c>
      <c r="G112" s="192" t="s">
        <v>171</v>
      </c>
      <c r="H112" s="193">
        <v>33.750999999999998</v>
      </c>
      <c r="I112" s="194"/>
      <c r="J112" s="195">
        <f>ROUND(I112*H112,2)</f>
        <v>0</v>
      </c>
      <c r="K112" s="191" t="s">
        <v>172</v>
      </c>
      <c r="L112" s="41"/>
      <c r="M112" s="196" t="s">
        <v>19</v>
      </c>
      <c r="N112" s="197" t="s">
        <v>46</v>
      </c>
      <c r="O112" s="66"/>
      <c r="P112" s="198">
        <f>O112*H112</f>
        <v>0</v>
      </c>
      <c r="Q112" s="198">
        <v>0</v>
      </c>
      <c r="R112" s="198">
        <f>Q112*H112</f>
        <v>0</v>
      </c>
      <c r="S112" s="198">
        <v>0</v>
      </c>
      <c r="T112" s="199">
        <f>S112*H112</f>
        <v>0</v>
      </c>
      <c r="U112" s="36"/>
      <c r="V112" s="36"/>
      <c r="W112" s="36"/>
      <c r="X112" s="36"/>
      <c r="Y112" s="36"/>
      <c r="Z112" s="36"/>
      <c r="AA112" s="36"/>
      <c r="AB112" s="36"/>
      <c r="AC112" s="36"/>
      <c r="AD112" s="36"/>
      <c r="AE112" s="36"/>
      <c r="AR112" s="200" t="s">
        <v>133</v>
      </c>
      <c r="AT112" s="200" t="s">
        <v>128</v>
      </c>
      <c r="AU112" s="200" t="s">
        <v>85</v>
      </c>
      <c r="AY112" s="19" t="s">
        <v>125</v>
      </c>
      <c r="BE112" s="201">
        <f>IF(N112="základní",J112,0)</f>
        <v>0</v>
      </c>
      <c r="BF112" s="201">
        <f>IF(N112="snížená",J112,0)</f>
        <v>0</v>
      </c>
      <c r="BG112" s="201">
        <f>IF(N112="zákl. přenesená",J112,0)</f>
        <v>0</v>
      </c>
      <c r="BH112" s="201">
        <f>IF(N112="sníž. přenesená",J112,0)</f>
        <v>0</v>
      </c>
      <c r="BI112" s="201">
        <f>IF(N112="nulová",J112,0)</f>
        <v>0</v>
      </c>
      <c r="BJ112" s="19" t="s">
        <v>83</v>
      </c>
      <c r="BK112" s="201">
        <f>ROUND(I112*H112,2)</f>
        <v>0</v>
      </c>
      <c r="BL112" s="19" t="s">
        <v>133</v>
      </c>
      <c r="BM112" s="200" t="s">
        <v>151</v>
      </c>
    </row>
    <row r="113" spans="1:65" s="2" customFormat="1" ht="115.2">
      <c r="A113" s="36"/>
      <c r="B113" s="37"/>
      <c r="C113" s="38"/>
      <c r="D113" s="217" t="s">
        <v>173</v>
      </c>
      <c r="E113" s="38"/>
      <c r="F113" s="218" t="s">
        <v>199</v>
      </c>
      <c r="G113" s="38"/>
      <c r="H113" s="38"/>
      <c r="I113" s="110"/>
      <c r="J113" s="38"/>
      <c r="K113" s="38"/>
      <c r="L113" s="41"/>
      <c r="M113" s="219"/>
      <c r="N113" s="220"/>
      <c r="O113" s="66"/>
      <c r="P113" s="66"/>
      <c r="Q113" s="66"/>
      <c r="R113" s="66"/>
      <c r="S113" s="66"/>
      <c r="T113" s="67"/>
      <c r="U113" s="36"/>
      <c r="V113" s="36"/>
      <c r="W113" s="36"/>
      <c r="X113" s="36"/>
      <c r="Y113" s="36"/>
      <c r="Z113" s="36"/>
      <c r="AA113" s="36"/>
      <c r="AB113" s="36"/>
      <c r="AC113" s="36"/>
      <c r="AD113" s="36"/>
      <c r="AE113" s="36"/>
      <c r="AT113" s="19" t="s">
        <v>173</v>
      </c>
      <c r="AU113" s="19" t="s">
        <v>85</v>
      </c>
    </row>
    <row r="114" spans="1:65" s="14" customFormat="1">
      <c r="B114" s="231"/>
      <c r="C114" s="232"/>
      <c r="D114" s="217" t="s">
        <v>175</v>
      </c>
      <c r="E114" s="233" t="s">
        <v>19</v>
      </c>
      <c r="F114" s="234" t="s">
        <v>692</v>
      </c>
      <c r="G114" s="232"/>
      <c r="H114" s="235">
        <v>33.750999999999998</v>
      </c>
      <c r="I114" s="236"/>
      <c r="J114" s="232"/>
      <c r="K114" s="232"/>
      <c r="L114" s="237"/>
      <c r="M114" s="238"/>
      <c r="N114" s="239"/>
      <c r="O114" s="239"/>
      <c r="P114" s="239"/>
      <c r="Q114" s="239"/>
      <c r="R114" s="239"/>
      <c r="S114" s="239"/>
      <c r="T114" s="240"/>
      <c r="AT114" s="241" t="s">
        <v>175</v>
      </c>
      <c r="AU114" s="241" t="s">
        <v>85</v>
      </c>
      <c r="AV114" s="14" t="s">
        <v>85</v>
      </c>
      <c r="AW114" s="14" t="s">
        <v>37</v>
      </c>
      <c r="AX114" s="14" t="s">
        <v>75</v>
      </c>
      <c r="AY114" s="241" t="s">
        <v>125</v>
      </c>
    </row>
    <row r="115" spans="1:65" s="15" customFormat="1">
      <c r="B115" s="242"/>
      <c r="C115" s="243"/>
      <c r="D115" s="217" t="s">
        <v>175</v>
      </c>
      <c r="E115" s="244" t="s">
        <v>19</v>
      </c>
      <c r="F115" s="245" t="s">
        <v>181</v>
      </c>
      <c r="G115" s="243"/>
      <c r="H115" s="246">
        <v>33.750999999999998</v>
      </c>
      <c r="I115" s="247"/>
      <c r="J115" s="243"/>
      <c r="K115" s="243"/>
      <c r="L115" s="248"/>
      <c r="M115" s="249"/>
      <c r="N115" s="250"/>
      <c r="O115" s="250"/>
      <c r="P115" s="250"/>
      <c r="Q115" s="250"/>
      <c r="R115" s="250"/>
      <c r="S115" s="250"/>
      <c r="T115" s="251"/>
      <c r="AT115" s="252" t="s">
        <v>175</v>
      </c>
      <c r="AU115" s="252" t="s">
        <v>85</v>
      </c>
      <c r="AV115" s="15" t="s">
        <v>133</v>
      </c>
      <c r="AW115" s="15" t="s">
        <v>37</v>
      </c>
      <c r="AX115" s="15" t="s">
        <v>83</v>
      </c>
      <c r="AY115" s="252" t="s">
        <v>125</v>
      </c>
    </row>
    <row r="116" spans="1:65" s="2" customFormat="1" ht="21.75" customHeight="1">
      <c r="A116" s="36"/>
      <c r="B116" s="37"/>
      <c r="C116" s="189" t="s">
        <v>203</v>
      </c>
      <c r="D116" s="189" t="s">
        <v>128</v>
      </c>
      <c r="E116" s="190" t="s">
        <v>204</v>
      </c>
      <c r="F116" s="191" t="s">
        <v>205</v>
      </c>
      <c r="G116" s="192" t="s">
        <v>171</v>
      </c>
      <c r="H116" s="193">
        <v>32.313000000000002</v>
      </c>
      <c r="I116" s="194"/>
      <c r="J116" s="195">
        <f>ROUND(I116*H116,2)</f>
        <v>0</v>
      </c>
      <c r="K116" s="191" t="s">
        <v>172</v>
      </c>
      <c r="L116" s="41"/>
      <c r="M116" s="196" t="s">
        <v>19</v>
      </c>
      <c r="N116" s="197" t="s">
        <v>46</v>
      </c>
      <c r="O116" s="66"/>
      <c r="P116" s="198">
        <f>O116*H116</f>
        <v>0</v>
      </c>
      <c r="Q116" s="198">
        <v>0</v>
      </c>
      <c r="R116" s="198">
        <f>Q116*H116</f>
        <v>0</v>
      </c>
      <c r="S116" s="198">
        <v>0</v>
      </c>
      <c r="T116" s="199">
        <f>S116*H116</f>
        <v>0</v>
      </c>
      <c r="U116" s="36"/>
      <c r="V116" s="36"/>
      <c r="W116" s="36"/>
      <c r="X116" s="36"/>
      <c r="Y116" s="36"/>
      <c r="Z116" s="36"/>
      <c r="AA116" s="36"/>
      <c r="AB116" s="36"/>
      <c r="AC116" s="36"/>
      <c r="AD116" s="36"/>
      <c r="AE116" s="36"/>
      <c r="AR116" s="200" t="s">
        <v>133</v>
      </c>
      <c r="AT116" s="200" t="s">
        <v>128</v>
      </c>
      <c r="AU116" s="200" t="s">
        <v>85</v>
      </c>
      <c r="AY116" s="19" t="s">
        <v>125</v>
      </c>
      <c r="BE116" s="201">
        <f>IF(N116="základní",J116,0)</f>
        <v>0</v>
      </c>
      <c r="BF116" s="201">
        <f>IF(N116="snížená",J116,0)</f>
        <v>0</v>
      </c>
      <c r="BG116" s="201">
        <f>IF(N116="zákl. přenesená",J116,0)</f>
        <v>0</v>
      </c>
      <c r="BH116" s="201">
        <f>IF(N116="sníž. přenesená",J116,0)</f>
        <v>0</v>
      </c>
      <c r="BI116" s="201">
        <f>IF(N116="nulová",J116,0)</f>
        <v>0</v>
      </c>
      <c r="BJ116" s="19" t="s">
        <v>83</v>
      </c>
      <c r="BK116" s="201">
        <f>ROUND(I116*H116,2)</f>
        <v>0</v>
      </c>
      <c r="BL116" s="19" t="s">
        <v>133</v>
      </c>
      <c r="BM116" s="200" t="s">
        <v>206</v>
      </c>
    </row>
    <row r="117" spans="1:65" s="2" customFormat="1" ht="115.2">
      <c r="A117" s="36"/>
      <c r="B117" s="37"/>
      <c r="C117" s="38"/>
      <c r="D117" s="217" t="s">
        <v>173</v>
      </c>
      <c r="E117" s="38"/>
      <c r="F117" s="218" t="s">
        <v>199</v>
      </c>
      <c r="G117" s="38"/>
      <c r="H117" s="38"/>
      <c r="I117" s="110"/>
      <c r="J117" s="38"/>
      <c r="K117" s="38"/>
      <c r="L117" s="41"/>
      <c r="M117" s="219"/>
      <c r="N117" s="220"/>
      <c r="O117" s="66"/>
      <c r="P117" s="66"/>
      <c r="Q117" s="66"/>
      <c r="R117" s="66"/>
      <c r="S117" s="66"/>
      <c r="T117" s="67"/>
      <c r="U117" s="36"/>
      <c r="V117" s="36"/>
      <c r="W117" s="36"/>
      <c r="X117" s="36"/>
      <c r="Y117" s="36"/>
      <c r="Z117" s="36"/>
      <c r="AA117" s="36"/>
      <c r="AB117" s="36"/>
      <c r="AC117" s="36"/>
      <c r="AD117" s="36"/>
      <c r="AE117" s="36"/>
      <c r="AT117" s="19" t="s">
        <v>173</v>
      </c>
      <c r="AU117" s="19" t="s">
        <v>85</v>
      </c>
    </row>
    <row r="118" spans="1:65" s="13" customFormat="1">
      <c r="B118" s="221"/>
      <c r="C118" s="222"/>
      <c r="D118" s="217" t="s">
        <v>175</v>
      </c>
      <c r="E118" s="223" t="s">
        <v>19</v>
      </c>
      <c r="F118" s="224" t="s">
        <v>693</v>
      </c>
      <c r="G118" s="222"/>
      <c r="H118" s="223" t="s">
        <v>19</v>
      </c>
      <c r="I118" s="225"/>
      <c r="J118" s="222"/>
      <c r="K118" s="222"/>
      <c r="L118" s="226"/>
      <c r="M118" s="227"/>
      <c r="N118" s="228"/>
      <c r="O118" s="228"/>
      <c r="P118" s="228"/>
      <c r="Q118" s="228"/>
      <c r="R118" s="228"/>
      <c r="S118" s="228"/>
      <c r="T118" s="229"/>
      <c r="AT118" s="230" t="s">
        <v>175</v>
      </c>
      <c r="AU118" s="230" t="s">
        <v>85</v>
      </c>
      <c r="AV118" s="13" t="s">
        <v>83</v>
      </c>
      <c r="AW118" s="13" t="s">
        <v>37</v>
      </c>
      <c r="AX118" s="13" t="s">
        <v>75</v>
      </c>
      <c r="AY118" s="230" t="s">
        <v>125</v>
      </c>
    </row>
    <row r="119" spans="1:65" s="14" customFormat="1">
      <c r="B119" s="231"/>
      <c r="C119" s="232"/>
      <c r="D119" s="217" t="s">
        <v>175</v>
      </c>
      <c r="E119" s="233" t="s">
        <v>19</v>
      </c>
      <c r="F119" s="234" t="s">
        <v>694</v>
      </c>
      <c r="G119" s="232"/>
      <c r="H119" s="235">
        <v>32.313000000000002</v>
      </c>
      <c r="I119" s="236"/>
      <c r="J119" s="232"/>
      <c r="K119" s="232"/>
      <c r="L119" s="237"/>
      <c r="M119" s="238"/>
      <c r="N119" s="239"/>
      <c r="O119" s="239"/>
      <c r="P119" s="239"/>
      <c r="Q119" s="239"/>
      <c r="R119" s="239"/>
      <c r="S119" s="239"/>
      <c r="T119" s="240"/>
      <c r="AT119" s="241" t="s">
        <v>175</v>
      </c>
      <c r="AU119" s="241" t="s">
        <v>85</v>
      </c>
      <c r="AV119" s="14" t="s">
        <v>85</v>
      </c>
      <c r="AW119" s="14" t="s">
        <v>37</v>
      </c>
      <c r="AX119" s="14" t="s">
        <v>75</v>
      </c>
      <c r="AY119" s="241" t="s">
        <v>125</v>
      </c>
    </row>
    <row r="120" spans="1:65" s="15" customFormat="1">
      <c r="B120" s="242"/>
      <c r="C120" s="243"/>
      <c r="D120" s="217" t="s">
        <v>175</v>
      </c>
      <c r="E120" s="244" t="s">
        <v>19</v>
      </c>
      <c r="F120" s="245" t="s">
        <v>181</v>
      </c>
      <c r="G120" s="243"/>
      <c r="H120" s="246">
        <v>32.313000000000002</v>
      </c>
      <c r="I120" s="247"/>
      <c r="J120" s="243"/>
      <c r="K120" s="243"/>
      <c r="L120" s="248"/>
      <c r="M120" s="249"/>
      <c r="N120" s="250"/>
      <c r="O120" s="250"/>
      <c r="P120" s="250"/>
      <c r="Q120" s="250"/>
      <c r="R120" s="250"/>
      <c r="S120" s="250"/>
      <c r="T120" s="251"/>
      <c r="AT120" s="252" t="s">
        <v>175</v>
      </c>
      <c r="AU120" s="252" t="s">
        <v>85</v>
      </c>
      <c r="AV120" s="15" t="s">
        <v>133</v>
      </c>
      <c r="AW120" s="15" t="s">
        <v>37</v>
      </c>
      <c r="AX120" s="15" t="s">
        <v>83</v>
      </c>
      <c r="AY120" s="252" t="s">
        <v>125</v>
      </c>
    </row>
    <row r="121" spans="1:65" s="2" customFormat="1" ht="21.75" customHeight="1">
      <c r="A121" s="36"/>
      <c r="B121" s="37"/>
      <c r="C121" s="189" t="s">
        <v>137</v>
      </c>
      <c r="D121" s="189" t="s">
        <v>128</v>
      </c>
      <c r="E121" s="190" t="s">
        <v>211</v>
      </c>
      <c r="F121" s="191" t="s">
        <v>212</v>
      </c>
      <c r="G121" s="192" t="s">
        <v>171</v>
      </c>
      <c r="H121" s="193">
        <v>66.063999999999993</v>
      </c>
      <c r="I121" s="194"/>
      <c r="J121" s="195">
        <f>ROUND(I121*H121,2)</f>
        <v>0</v>
      </c>
      <c r="K121" s="191" t="s">
        <v>172</v>
      </c>
      <c r="L121" s="41"/>
      <c r="M121" s="196" t="s">
        <v>19</v>
      </c>
      <c r="N121" s="197" t="s">
        <v>46</v>
      </c>
      <c r="O121" s="66"/>
      <c r="P121" s="198">
        <f>O121*H121</f>
        <v>0</v>
      </c>
      <c r="Q121" s="198">
        <v>0</v>
      </c>
      <c r="R121" s="198">
        <f>Q121*H121</f>
        <v>0</v>
      </c>
      <c r="S121" s="198">
        <v>0</v>
      </c>
      <c r="T121" s="199">
        <f>S121*H121</f>
        <v>0</v>
      </c>
      <c r="U121" s="36"/>
      <c r="V121" s="36"/>
      <c r="W121" s="36"/>
      <c r="X121" s="36"/>
      <c r="Y121" s="36"/>
      <c r="Z121" s="36"/>
      <c r="AA121" s="36"/>
      <c r="AB121" s="36"/>
      <c r="AC121" s="36"/>
      <c r="AD121" s="36"/>
      <c r="AE121" s="36"/>
      <c r="AR121" s="200" t="s">
        <v>133</v>
      </c>
      <c r="AT121" s="200" t="s">
        <v>128</v>
      </c>
      <c r="AU121" s="200" t="s">
        <v>85</v>
      </c>
      <c r="AY121" s="19" t="s">
        <v>125</v>
      </c>
      <c r="BE121" s="201">
        <f>IF(N121="základní",J121,0)</f>
        <v>0</v>
      </c>
      <c r="BF121" s="201">
        <f>IF(N121="snížená",J121,0)</f>
        <v>0</v>
      </c>
      <c r="BG121" s="201">
        <f>IF(N121="zákl. přenesená",J121,0)</f>
        <v>0</v>
      </c>
      <c r="BH121" s="201">
        <f>IF(N121="sníž. přenesená",J121,0)</f>
        <v>0</v>
      </c>
      <c r="BI121" s="201">
        <f>IF(N121="nulová",J121,0)</f>
        <v>0</v>
      </c>
      <c r="BJ121" s="19" t="s">
        <v>83</v>
      </c>
      <c r="BK121" s="201">
        <f>ROUND(I121*H121,2)</f>
        <v>0</v>
      </c>
      <c r="BL121" s="19" t="s">
        <v>133</v>
      </c>
      <c r="BM121" s="200" t="s">
        <v>213</v>
      </c>
    </row>
    <row r="122" spans="1:65" s="2" customFormat="1" ht="86.4">
      <c r="A122" s="36"/>
      <c r="B122" s="37"/>
      <c r="C122" s="38"/>
      <c r="D122" s="217" t="s">
        <v>173</v>
      </c>
      <c r="E122" s="38"/>
      <c r="F122" s="218" t="s">
        <v>214</v>
      </c>
      <c r="G122" s="38"/>
      <c r="H122" s="38"/>
      <c r="I122" s="110"/>
      <c r="J122" s="38"/>
      <c r="K122" s="38"/>
      <c r="L122" s="41"/>
      <c r="M122" s="219"/>
      <c r="N122" s="220"/>
      <c r="O122" s="66"/>
      <c r="P122" s="66"/>
      <c r="Q122" s="66"/>
      <c r="R122" s="66"/>
      <c r="S122" s="66"/>
      <c r="T122" s="67"/>
      <c r="U122" s="36"/>
      <c r="V122" s="36"/>
      <c r="W122" s="36"/>
      <c r="X122" s="36"/>
      <c r="Y122" s="36"/>
      <c r="Z122" s="36"/>
      <c r="AA122" s="36"/>
      <c r="AB122" s="36"/>
      <c r="AC122" s="36"/>
      <c r="AD122" s="36"/>
      <c r="AE122" s="36"/>
      <c r="AT122" s="19" t="s">
        <v>173</v>
      </c>
      <c r="AU122" s="19" t="s">
        <v>85</v>
      </c>
    </row>
    <row r="123" spans="1:65" s="14" customFormat="1">
      <c r="B123" s="231"/>
      <c r="C123" s="232"/>
      <c r="D123" s="217" t="s">
        <v>175</v>
      </c>
      <c r="E123" s="233" t="s">
        <v>19</v>
      </c>
      <c r="F123" s="234" t="s">
        <v>694</v>
      </c>
      <c r="G123" s="232"/>
      <c r="H123" s="235">
        <v>32.313000000000002</v>
      </c>
      <c r="I123" s="236"/>
      <c r="J123" s="232"/>
      <c r="K123" s="232"/>
      <c r="L123" s="237"/>
      <c r="M123" s="238"/>
      <c r="N123" s="239"/>
      <c r="O123" s="239"/>
      <c r="P123" s="239"/>
      <c r="Q123" s="239"/>
      <c r="R123" s="239"/>
      <c r="S123" s="239"/>
      <c r="T123" s="240"/>
      <c r="AT123" s="241" t="s">
        <v>175</v>
      </c>
      <c r="AU123" s="241" t="s">
        <v>85</v>
      </c>
      <c r="AV123" s="14" t="s">
        <v>85</v>
      </c>
      <c r="AW123" s="14" t="s">
        <v>37</v>
      </c>
      <c r="AX123" s="14" t="s">
        <v>75</v>
      </c>
      <c r="AY123" s="241" t="s">
        <v>125</v>
      </c>
    </row>
    <row r="124" spans="1:65" s="14" customFormat="1">
      <c r="B124" s="231"/>
      <c r="C124" s="232"/>
      <c r="D124" s="217" t="s">
        <v>175</v>
      </c>
      <c r="E124" s="233" t="s">
        <v>19</v>
      </c>
      <c r="F124" s="234" t="s">
        <v>695</v>
      </c>
      <c r="G124" s="232"/>
      <c r="H124" s="235">
        <v>33.750999999999998</v>
      </c>
      <c r="I124" s="236"/>
      <c r="J124" s="232"/>
      <c r="K124" s="232"/>
      <c r="L124" s="237"/>
      <c r="M124" s="238"/>
      <c r="N124" s="239"/>
      <c r="O124" s="239"/>
      <c r="P124" s="239"/>
      <c r="Q124" s="239"/>
      <c r="R124" s="239"/>
      <c r="S124" s="239"/>
      <c r="T124" s="240"/>
      <c r="AT124" s="241" t="s">
        <v>175</v>
      </c>
      <c r="AU124" s="241" t="s">
        <v>85</v>
      </c>
      <c r="AV124" s="14" t="s">
        <v>85</v>
      </c>
      <c r="AW124" s="14" t="s">
        <v>37</v>
      </c>
      <c r="AX124" s="14" t="s">
        <v>75</v>
      </c>
      <c r="AY124" s="241" t="s">
        <v>125</v>
      </c>
    </row>
    <row r="125" spans="1:65" s="13" customFormat="1">
      <c r="B125" s="221"/>
      <c r="C125" s="222"/>
      <c r="D125" s="217" t="s">
        <v>175</v>
      </c>
      <c r="E125" s="223" t="s">
        <v>19</v>
      </c>
      <c r="F125" s="224" t="s">
        <v>217</v>
      </c>
      <c r="G125" s="222"/>
      <c r="H125" s="223" t="s">
        <v>19</v>
      </c>
      <c r="I125" s="225"/>
      <c r="J125" s="222"/>
      <c r="K125" s="222"/>
      <c r="L125" s="226"/>
      <c r="M125" s="227"/>
      <c r="N125" s="228"/>
      <c r="O125" s="228"/>
      <c r="P125" s="228"/>
      <c r="Q125" s="228"/>
      <c r="R125" s="228"/>
      <c r="S125" s="228"/>
      <c r="T125" s="229"/>
      <c r="AT125" s="230" t="s">
        <v>175</v>
      </c>
      <c r="AU125" s="230" t="s">
        <v>85</v>
      </c>
      <c r="AV125" s="13" t="s">
        <v>83</v>
      </c>
      <c r="AW125" s="13" t="s">
        <v>37</v>
      </c>
      <c r="AX125" s="13" t="s">
        <v>75</v>
      </c>
      <c r="AY125" s="230" t="s">
        <v>125</v>
      </c>
    </row>
    <row r="126" spans="1:65" s="15" customFormat="1">
      <c r="B126" s="242"/>
      <c r="C126" s="243"/>
      <c r="D126" s="217" t="s">
        <v>175</v>
      </c>
      <c r="E126" s="244" t="s">
        <v>19</v>
      </c>
      <c r="F126" s="245" t="s">
        <v>181</v>
      </c>
      <c r="G126" s="243"/>
      <c r="H126" s="246">
        <v>66.063999999999993</v>
      </c>
      <c r="I126" s="247"/>
      <c r="J126" s="243"/>
      <c r="K126" s="243"/>
      <c r="L126" s="248"/>
      <c r="M126" s="249"/>
      <c r="N126" s="250"/>
      <c r="O126" s="250"/>
      <c r="P126" s="250"/>
      <c r="Q126" s="250"/>
      <c r="R126" s="250"/>
      <c r="S126" s="250"/>
      <c r="T126" s="251"/>
      <c r="AT126" s="252" t="s">
        <v>175</v>
      </c>
      <c r="AU126" s="252" t="s">
        <v>85</v>
      </c>
      <c r="AV126" s="15" t="s">
        <v>133</v>
      </c>
      <c r="AW126" s="15" t="s">
        <v>37</v>
      </c>
      <c r="AX126" s="15" t="s">
        <v>83</v>
      </c>
      <c r="AY126" s="252" t="s">
        <v>125</v>
      </c>
    </row>
    <row r="127" spans="1:65" s="2" customFormat="1" ht="16.5" customHeight="1">
      <c r="A127" s="36"/>
      <c r="B127" s="37"/>
      <c r="C127" s="189" t="s">
        <v>218</v>
      </c>
      <c r="D127" s="189" t="s">
        <v>128</v>
      </c>
      <c r="E127" s="190" t="s">
        <v>696</v>
      </c>
      <c r="F127" s="191" t="s">
        <v>697</v>
      </c>
      <c r="G127" s="192" t="s">
        <v>171</v>
      </c>
      <c r="H127" s="193">
        <v>32.313000000000002</v>
      </c>
      <c r="I127" s="194"/>
      <c r="J127" s="195">
        <f>ROUND(I127*H127,2)</f>
        <v>0</v>
      </c>
      <c r="K127" s="191" t="s">
        <v>172</v>
      </c>
      <c r="L127" s="41"/>
      <c r="M127" s="196" t="s">
        <v>19</v>
      </c>
      <c r="N127" s="197" t="s">
        <v>46</v>
      </c>
      <c r="O127" s="66"/>
      <c r="P127" s="198">
        <f>O127*H127</f>
        <v>0</v>
      </c>
      <c r="Q127" s="198">
        <v>0</v>
      </c>
      <c r="R127" s="198">
        <f>Q127*H127</f>
        <v>0</v>
      </c>
      <c r="S127" s="198">
        <v>0</v>
      </c>
      <c r="T127" s="199">
        <f>S127*H127</f>
        <v>0</v>
      </c>
      <c r="U127" s="36"/>
      <c r="V127" s="36"/>
      <c r="W127" s="36"/>
      <c r="X127" s="36"/>
      <c r="Y127" s="36"/>
      <c r="Z127" s="36"/>
      <c r="AA127" s="36"/>
      <c r="AB127" s="36"/>
      <c r="AC127" s="36"/>
      <c r="AD127" s="36"/>
      <c r="AE127" s="36"/>
      <c r="AR127" s="200" t="s">
        <v>133</v>
      </c>
      <c r="AT127" s="200" t="s">
        <v>128</v>
      </c>
      <c r="AU127" s="200" t="s">
        <v>85</v>
      </c>
      <c r="AY127" s="19" t="s">
        <v>125</v>
      </c>
      <c r="BE127" s="201">
        <f>IF(N127="základní",J127,0)</f>
        <v>0</v>
      </c>
      <c r="BF127" s="201">
        <f>IF(N127="snížená",J127,0)</f>
        <v>0</v>
      </c>
      <c r="BG127" s="201">
        <f>IF(N127="zákl. přenesená",J127,0)</f>
        <v>0</v>
      </c>
      <c r="BH127" s="201">
        <f>IF(N127="sníž. přenesená",J127,0)</f>
        <v>0</v>
      </c>
      <c r="BI127" s="201">
        <f>IF(N127="nulová",J127,0)</f>
        <v>0</v>
      </c>
      <c r="BJ127" s="19" t="s">
        <v>83</v>
      </c>
      <c r="BK127" s="201">
        <f>ROUND(I127*H127,2)</f>
        <v>0</v>
      </c>
      <c r="BL127" s="19" t="s">
        <v>133</v>
      </c>
      <c r="BM127" s="200" t="s">
        <v>222</v>
      </c>
    </row>
    <row r="128" spans="1:65" s="2" customFormat="1" ht="163.19999999999999">
      <c r="A128" s="36"/>
      <c r="B128" s="37"/>
      <c r="C128" s="38"/>
      <c r="D128" s="217" t="s">
        <v>173</v>
      </c>
      <c r="E128" s="38"/>
      <c r="F128" s="218" t="s">
        <v>698</v>
      </c>
      <c r="G128" s="38"/>
      <c r="H128" s="38"/>
      <c r="I128" s="110"/>
      <c r="J128" s="38"/>
      <c r="K128" s="38"/>
      <c r="L128" s="41"/>
      <c r="M128" s="219"/>
      <c r="N128" s="220"/>
      <c r="O128" s="66"/>
      <c r="P128" s="66"/>
      <c r="Q128" s="66"/>
      <c r="R128" s="66"/>
      <c r="S128" s="66"/>
      <c r="T128" s="67"/>
      <c r="U128" s="36"/>
      <c r="V128" s="36"/>
      <c r="W128" s="36"/>
      <c r="X128" s="36"/>
      <c r="Y128" s="36"/>
      <c r="Z128" s="36"/>
      <c r="AA128" s="36"/>
      <c r="AB128" s="36"/>
      <c r="AC128" s="36"/>
      <c r="AD128" s="36"/>
      <c r="AE128" s="36"/>
      <c r="AT128" s="19" t="s">
        <v>173</v>
      </c>
      <c r="AU128" s="19" t="s">
        <v>85</v>
      </c>
    </row>
    <row r="129" spans="1:65" s="14" customFormat="1">
      <c r="B129" s="231"/>
      <c r="C129" s="232"/>
      <c r="D129" s="217" t="s">
        <v>175</v>
      </c>
      <c r="E129" s="233" t="s">
        <v>19</v>
      </c>
      <c r="F129" s="234" t="s">
        <v>694</v>
      </c>
      <c r="G129" s="232"/>
      <c r="H129" s="235">
        <v>32.313000000000002</v>
      </c>
      <c r="I129" s="236"/>
      <c r="J129" s="232"/>
      <c r="K129" s="232"/>
      <c r="L129" s="237"/>
      <c r="M129" s="238"/>
      <c r="N129" s="239"/>
      <c r="O129" s="239"/>
      <c r="P129" s="239"/>
      <c r="Q129" s="239"/>
      <c r="R129" s="239"/>
      <c r="S129" s="239"/>
      <c r="T129" s="240"/>
      <c r="AT129" s="241" t="s">
        <v>175</v>
      </c>
      <c r="AU129" s="241" t="s">
        <v>85</v>
      </c>
      <c r="AV129" s="14" t="s">
        <v>85</v>
      </c>
      <c r="AW129" s="14" t="s">
        <v>37</v>
      </c>
      <c r="AX129" s="14" t="s">
        <v>75</v>
      </c>
      <c r="AY129" s="241" t="s">
        <v>125</v>
      </c>
    </row>
    <row r="130" spans="1:65" s="15" customFormat="1">
      <c r="B130" s="242"/>
      <c r="C130" s="243"/>
      <c r="D130" s="217" t="s">
        <v>175</v>
      </c>
      <c r="E130" s="244" t="s">
        <v>19</v>
      </c>
      <c r="F130" s="245" t="s">
        <v>181</v>
      </c>
      <c r="G130" s="243"/>
      <c r="H130" s="246">
        <v>32.313000000000002</v>
      </c>
      <c r="I130" s="247"/>
      <c r="J130" s="243"/>
      <c r="K130" s="243"/>
      <c r="L130" s="248"/>
      <c r="M130" s="249"/>
      <c r="N130" s="250"/>
      <c r="O130" s="250"/>
      <c r="P130" s="250"/>
      <c r="Q130" s="250"/>
      <c r="R130" s="250"/>
      <c r="S130" s="250"/>
      <c r="T130" s="251"/>
      <c r="AT130" s="252" t="s">
        <v>175</v>
      </c>
      <c r="AU130" s="252" t="s">
        <v>85</v>
      </c>
      <c r="AV130" s="15" t="s">
        <v>133</v>
      </c>
      <c r="AW130" s="15" t="s">
        <v>37</v>
      </c>
      <c r="AX130" s="15" t="s">
        <v>83</v>
      </c>
      <c r="AY130" s="252" t="s">
        <v>125</v>
      </c>
    </row>
    <row r="131" spans="1:65" s="2" customFormat="1" ht="21.75" customHeight="1">
      <c r="A131" s="36"/>
      <c r="B131" s="37"/>
      <c r="C131" s="189" t="s">
        <v>147</v>
      </c>
      <c r="D131" s="189" t="s">
        <v>128</v>
      </c>
      <c r="E131" s="190" t="s">
        <v>219</v>
      </c>
      <c r="F131" s="191" t="s">
        <v>220</v>
      </c>
      <c r="G131" s="192" t="s">
        <v>221</v>
      </c>
      <c r="H131" s="193">
        <v>61.395000000000003</v>
      </c>
      <c r="I131" s="194"/>
      <c r="J131" s="195">
        <f>ROUND(I131*H131,2)</f>
        <v>0</v>
      </c>
      <c r="K131" s="191" t="s">
        <v>172</v>
      </c>
      <c r="L131" s="41"/>
      <c r="M131" s="196" t="s">
        <v>19</v>
      </c>
      <c r="N131" s="197" t="s">
        <v>46</v>
      </c>
      <c r="O131" s="66"/>
      <c r="P131" s="198">
        <f>O131*H131</f>
        <v>0</v>
      </c>
      <c r="Q131" s="198">
        <v>0</v>
      </c>
      <c r="R131" s="198">
        <f>Q131*H131</f>
        <v>0</v>
      </c>
      <c r="S131" s="198">
        <v>0</v>
      </c>
      <c r="T131" s="199">
        <f>S131*H131</f>
        <v>0</v>
      </c>
      <c r="U131" s="36"/>
      <c r="V131" s="36"/>
      <c r="W131" s="36"/>
      <c r="X131" s="36"/>
      <c r="Y131" s="36"/>
      <c r="Z131" s="36"/>
      <c r="AA131" s="36"/>
      <c r="AB131" s="36"/>
      <c r="AC131" s="36"/>
      <c r="AD131" s="36"/>
      <c r="AE131" s="36"/>
      <c r="AR131" s="200" t="s">
        <v>133</v>
      </c>
      <c r="AT131" s="200" t="s">
        <v>128</v>
      </c>
      <c r="AU131" s="200" t="s">
        <v>85</v>
      </c>
      <c r="AY131" s="19" t="s">
        <v>125</v>
      </c>
      <c r="BE131" s="201">
        <f>IF(N131="základní",J131,0)</f>
        <v>0</v>
      </c>
      <c r="BF131" s="201">
        <f>IF(N131="snížená",J131,0)</f>
        <v>0</v>
      </c>
      <c r="BG131" s="201">
        <f>IF(N131="zákl. přenesená",J131,0)</f>
        <v>0</v>
      </c>
      <c r="BH131" s="201">
        <f>IF(N131="sníž. přenesená",J131,0)</f>
        <v>0</v>
      </c>
      <c r="BI131" s="201">
        <f>IF(N131="nulová",J131,0)</f>
        <v>0</v>
      </c>
      <c r="BJ131" s="19" t="s">
        <v>83</v>
      </c>
      <c r="BK131" s="201">
        <f>ROUND(I131*H131,2)</f>
        <v>0</v>
      </c>
      <c r="BL131" s="19" t="s">
        <v>133</v>
      </c>
      <c r="BM131" s="200" t="s">
        <v>228</v>
      </c>
    </row>
    <row r="132" spans="1:65" s="2" customFormat="1" ht="19.2">
      <c r="A132" s="36"/>
      <c r="B132" s="37"/>
      <c r="C132" s="38"/>
      <c r="D132" s="217" t="s">
        <v>173</v>
      </c>
      <c r="E132" s="38"/>
      <c r="F132" s="218" t="s">
        <v>223</v>
      </c>
      <c r="G132" s="38"/>
      <c r="H132" s="38"/>
      <c r="I132" s="110"/>
      <c r="J132" s="38"/>
      <c r="K132" s="38"/>
      <c r="L132" s="41"/>
      <c r="M132" s="219"/>
      <c r="N132" s="220"/>
      <c r="O132" s="66"/>
      <c r="P132" s="66"/>
      <c r="Q132" s="66"/>
      <c r="R132" s="66"/>
      <c r="S132" s="66"/>
      <c r="T132" s="67"/>
      <c r="U132" s="36"/>
      <c r="V132" s="36"/>
      <c r="W132" s="36"/>
      <c r="X132" s="36"/>
      <c r="Y132" s="36"/>
      <c r="Z132" s="36"/>
      <c r="AA132" s="36"/>
      <c r="AB132" s="36"/>
      <c r="AC132" s="36"/>
      <c r="AD132" s="36"/>
      <c r="AE132" s="36"/>
      <c r="AT132" s="19" t="s">
        <v>173</v>
      </c>
      <c r="AU132" s="19" t="s">
        <v>85</v>
      </c>
    </row>
    <row r="133" spans="1:65" s="14" customFormat="1">
      <c r="B133" s="231"/>
      <c r="C133" s="232"/>
      <c r="D133" s="217" t="s">
        <v>175</v>
      </c>
      <c r="E133" s="233" t="s">
        <v>19</v>
      </c>
      <c r="F133" s="234" t="s">
        <v>699</v>
      </c>
      <c r="G133" s="232"/>
      <c r="H133" s="235">
        <v>61.395000000000003</v>
      </c>
      <c r="I133" s="236"/>
      <c r="J133" s="232"/>
      <c r="K133" s="232"/>
      <c r="L133" s="237"/>
      <c r="M133" s="238"/>
      <c r="N133" s="239"/>
      <c r="O133" s="239"/>
      <c r="P133" s="239"/>
      <c r="Q133" s="239"/>
      <c r="R133" s="239"/>
      <c r="S133" s="239"/>
      <c r="T133" s="240"/>
      <c r="AT133" s="241" t="s">
        <v>175</v>
      </c>
      <c r="AU133" s="241" t="s">
        <v>85</v>
      </c>
      <c r="AV133" s="14" t="s">
        <v>85</v>
      </c>
      <c r="AW133" s="14" t="s">
        <v>37</v>
      </c>
      <c r="AX133" s="14" t="s">
        <v>75</v>
      </c>
      <c r="AY133" s="241" t="s">
        <v>125</v>
      </c>
    </row>
    <row r="134" spans="1:65" s="15" customFormat="1">
      <c r="B134" s="242"/>
      <c r="C134" s="243"/>
      <c r="D134" s="217" t="s">
        <v>175</v>
      </c>
      <c r="E134" s="244" t="s">
        <v>19</v>
      </c>
      <c r="F134" s="245" t="s">
        <v>181</v>
      </c>
      <c r="G134" s="243"/>
      <c r="H134" s="246">
        <v>61.395000000000003</v>
      </c>
      <c r="I134" s="247"/>
      <c r="J134" s="243"/>
      <c r="K134" s="243"/>
      <c r="L134" s="248"/>
      <c r="M134" s="249"/>
      <c r="N134" s="250"/>
      <c r="O134" s="250"/>
      <c r="P134" s="250"/>
      <c r="Q134" s="250"/>
      <c r="R134" s="250"/>
      <c r="S134" s="250"/>
      <c r="T134" s="251"/>
      <c r="AT134" s="252" t="s">
        <v>175</v>
      </c>
      <c r="AU134" s="252" t="s">
        <v>85</v>
      </c>
      <c r="AV134" s="15" t="s">
        <v>133</v>
      </c>
      <c r="AW134" s="15" t="s">
        <v>37</v>
      </c>
      <c r="AX134" s="15" t="s">
        <v>83</v>
      </c>
      <c r="AY134" s="252" t="s">
        <v>125</v>
      </c>
    </row>
    <row r="135" spans="1:65" s="2" customFormat="1" ht="21.75" customHeight="1">
      <c r="A135" s="36"/>
      <c r="B135" s="37"/>
      <c r="C135" s="189" t="s">
        <v>243</v>
      </c>
      <c r="D135" s="189" t="s">
        <v>128</v>
      </c>
      <c r="E135" s="190" t="s">
        <v>226</v>
      </c>
      <c r="F135" s="191" t="s">
        <v>227</v>
      </c>
      <c r="G135" s="192" t="s">
        <v>171</v>
      </c>
      <c r="H135" s="193">
        <v>19.637</v>
      </c>
      <c r="I135" s="194"/>
      <c r="J135" s="195">
        <f>ROUND(I135*H135,2)</f>
        <v>0</v>
      </c>
      <c r="K135" s="191" t="s">
        <v>172</v>
      </c>
      <c r="L135" s="41"/>
      <c r="M135" s="196" t="s">
        <v>19</v>
      </c>
      <c r="N135" s="197" t="s">
        <v>46</v>
      </c>
      <c r="O135" s="66"/>
      <c r="P135" s="198">
        <f>O135*H135</f>
        <v>0</v>
      </c>
      <c r="Q135" s="198">
        <v>0</v>
      </c>
      <c r="R135" s="198">
        <f>Q135*H135</f>
        <v>0</v>
      </c>
      <c r="S135" s="198">
        <v>0</v>
      </c>
      <c r="T135" s="199">
        <f>S135*H135</f>
        <v>0</v>
      </c>
      <c r="U135" s="36"/>
      <c r="V135" s="36"/>
      <c r="W135" s="36"/>
      <c r="X135" s="36"/>
      <c r="Y135" s="36"/>
      <c r="Z135" s="36"/>
      <c r="AA135" s="36"/>
      <c r="AB135" s="36"/>
      <c r="AC135" s="36"/>
      <c r="AD135" s="36"/>
      <c r="AE135" s="36"/>
      <c r="AR135" s="200" t="s">
        <v>133</v>
      </c>
      <c r="AT135" s="200" t="s">
        <v>128</v>
      </c>
      <c r="AU135" s="200" t="s">
        <v>85</v>
      </c>
      <c r="AY135" s="19" t="s">
        <v>125</v>
      </c>
      <c r="BE135" s="201">
        <f>IF(N135="základní",J135,0)</f>
        <v>0</v>
      </c>
      <c r="BF135" s="201">
        <f>IF(N135="snížená",J135,0)</f>
        <v>0</v>
      </c>
      <c r="BG135" s="201">
        <f>IF(N135="zákl. přenesená",J135,0)</f>
        <v>0</v>
      </c>
      <c r="BH135" s="201">
        <f>IF(N135="sníž. přenesená",J135,0)</f>
        <v>0</v>
      </c>
      <c r="BI135" s="201">
        <f>IF(N135="nulová",J135,0)</f>
        <v>0</v>
      </c>
      <c r="BJ135" s="19" t="s">
        <v>83</v>
      </c>
      <c r="BK135" s="201">
        <f>ROUND(I135*H135,2)</f>
        <v>0</v>
      </c>
      <c r="BL135" s="19" t="s">
        <v>133</v>
      </c>
      <c r="BM135" s="200" t="s">
        <v>246</v>
      </c>
    </row>
    <row r="136" spans="1:65" s="2" customFormat="1" ht="259.2">
      <c r="A136" s="36"/>
      <c r="B136" s="37"/>
      <c r="C136" s="38"/>
      <c r="D136" s="217" t="s">
        <v>173</v>
      </c>
      <c r="E136" s="38"/>
      <c r="F136" s="218" t="s">
        <v>229</v>
      </c>
      <c r="G136" s="38"/>
      <c r="H136" s="38"/>
      <c r="I136" s="110"/>
      <c r="J136" s="38"/>
      <c r="K136" s="38"/>
      <c r="L136" s="41"/>
      <c r="M136" s="219"/>
      <c r="N136" s="220"/>
      <c r="O136" s="66"/>
      <c r="P136" s="66"/>
      <c r="Q136" s="66"/>
      <c r="R136" s="66"/>
      <c r="S136" s="66"/>
      <c r="T136" s="67"/>
      <c r="U136" s="36"/>
      <c r="V136" s="36"/>
      <c r="W136" s="36"/>
      <c r="X136" s="36"/>
      <c r="Y136" s="36"/>
      <c r="Z136" s="36"/>
      <c r="AA136" s="36"/>
      <c r="AB136" s="36"/>
      <c r="AC136" s="36"/>
      <c r="AD136" s="36"/>
      <c r="AE136" s="36"/>
      <c r="AT136" s="19" t="s">
        <v>173</v>
      </c>
      <c r="AU136" s="19" t="s">
        <v>85</v>
      </c>
    </row>
    <row r="137" spans="1:65" s="13" customFormat="1">
      <c r="B137" s="221"/>
      <c r="C137" s="222"/>
      <c r="D137" s="217" t="s">
        <v>175</v>
      </c>
      <c r="E137" s="223" t="s">
        <v>19</v>
      </c>
      <c r="F137" s="224" t="s">
        <v>700</v>
      </c>
      <c r="G137" s="222"/>
      <c r="H137" s="223" t="s">
        <v>19</v>
      </c>
      <c r="I137" s="225"/>
      <c r="J137" s="222"/>
      <c r="K137" s="222"/>
      <c r="L137" s="226"/>
      <c r="M137" s="227"/>
      <c r="N137" s="228"/>
      <c r="O137" s="228"/>
      <c r="P137" s="228"/>
      <c r="Q137" s="228"/>
      <c r="R137" s="228"/>
      <c r="S137" s="228"/>
      <c r="T137" s="229"/>
      <c r="AT137" s="230" t="s">
        <v>175</v>
      </c>
      <c r="AU137" s="230" t="s">
        <v>85</v>
      </c>
      <c r="AV137" s="13" t="s">
        <v>83</v>
      </c>
      <c r="AW137" s="13" t="s">
        <v>37</v>
      </c>
      <c r="AX137" s="13" t="s">
        <v>75</v>
      </c>
      <c r="AY137" s="230" t="s">
        <v>125</v>
      </c>
    </row>
    <row r="138" spans="1:65" s="14" customFormat="1">
      <c r="B138" s="231"/>
      <c r="C138" s="232"/>
      <c r="D138" s="217" t="s">
        <v>175</v>
      </c>
      <c r="E138" s="233" t="s">
        <v>19</v>
      </c>
      <c r="F138" s="234" t="s">
        <v>701</v>
      </c>
      <c r="G138" s="232"/>
      <c r="H138" s="235">
        <v>10.169</v>
      </c>
      <c r="I138" s="236"/>
      <c r="J138" s="232"/>
      <c r="K138" s="232"/>
      <c r="L138" s="237"/>
      <c r="M138" s="238"/>
      <c r="N138" s="239"/>
      <c r="O138" s="239"/>
      <c r="P138" s="239"/>
      <c r="Q138" s="239"/>
      <c r="R138" s="239"/>
      <c r="S138" s="239"/>
      <c r="T138" s="240"/>
      <c r="AT138" s="241" t="s">
        <v>175</v>
      </c>
      <c r="AU138" s="241" t="s">
        <v>85</v>
      </c>
      <c r="AV138" s="14" t="s">
        <v>85</v>
      </c>
      <c r="AW138" s="14" t="s">
        <v>37</v>
      </c>
      <c r="AX138" s="14" t="s">
        <v>75</v>
      </c>
      <c r="AY138" s="241" t="s">
        <v>125</v>
      </c>
    </row>
    <row r="139" spans="1:65" s="13" customFormat="1">
      <c r="B139" s="221"/>
      <c r="C139" s="222"/>
      <c r="D139" s="217" t="s">
        <v>175</v>
      </c>
      <c r="E139" s="223" t="s">
        <v>19</v>
      </c>
      <c r="F139" s="224" t="s">
        <v>702</v>
      </c>
      <c r="G139" s="222"/>
      <c r="H139" s="223" t="s">
        <v>19</v>
      </c>
      <c r="I139" s="225"/>
      <c r="J139" s="222"/>
      <c r="K139" s="222"/>
      <c r="L139" s="226"/>
      <c r="M139" s="227"/>
      <c r="N139" s="228"/>
      <c r="O139" s="228"/>
      <c r="P139" s="228"/>
      <c r="Q139" s="228"/>
      <c r="R139" s="228"/>
      <c r="S139" s="228"/>
      <c r="T139" s="229"/>
      <c r="AT139" s="230" t="s">
        <v>175</v>
      </c>
      <c r="AU139" s="230" t="s">
        <v>85</v>
      </c>
      <c r="AV139" s="13" t="s">
        <v>83</v>
      </c>
      <c r="AW139" s="13" t="s">
        <v>37</v>
      </c>
      <c r="AX139" s="13" t="s">
        <v>75</v>
      </c>
      <c r="AY139" s="230" t="s">
        <v>125</v>
      </c>
    </row>
    <row r="140" spans="1:65" s="14" customFormat="1">
      <c r="B140" s="231"/>
      <c r="C140" s="232"/>
      <c r="D140" s="217" t="s">
        <v>175</v>
      </c>
      <c r="E140" s="233" t="s">
        <v>19</v>
      </c>
      <c r="F140" s="234" t="s">
        <v>703</v>
      </c>
      <c r="G140" s="232"/>
      <c r="H140" s="235">
        <v>9.468</v>
      </c>
      <c r="I140" s="236"/>
      <c r="J140" s="232"/>
      <c r="K140" s="232"/>
      <c r="L140" s="237"/>
      <c r="M140" s="238"/>
      <c r="N140" s="239"/>
      <c r="O140" s="239"/>
      <c r="P140" s="239"/>
      <c r="Q140" s="239"/>
      <c r="R140" s="239"/>
      <c r="S140" s="239"/>
      <c r="T140" s="240"/>
      <c r="AT140" s="241" t="s">
        <v>175</v>
      </c>
      <c r="AU140" s="241" t="s">
        <v>85</v>
      </c>
      <c r="AV140" s="14" t="s">
        <v>85</v>
      </c>
      <c r="AW140" s="14" t="s">
        <v>37</v>
      </c>
      <c r="AX140" s="14" t="s">
        <v>75</v>
      </c>
      <c r="AY140" s="241" t="s">
        <v>125</v>
      </c>
    </row>
    <row r="141" spans="1:65" s="13" customFormat="1">
      <c r="B141" s="221"/>
      <c r="C141" s="222"/>
      <c r="D141" s="217" t="s">
        <v>175</v>
      </c>
      <c r="E141" s="223" t="s">
        <v>19</v>
      </c>
      <c r="F141" s="224" t="s">
        <v>704</v>
      </c>
      <c r="G141" s="222"/>
      <c r="H141" s="223" t="s">
        <v>19</v>
      </c>
      <c r="I141" s="225"/>
      <c r="J141" s="222"/>
      <c r="K141" s="222"/>
      <c r="L141" s="226"/>
      <c r="M141" s="227"/>
      <c r="N141" s="228"/>
      <c r="O141" s="228"/>
      <c r="P141" s="228"/>
      <c r="Q141" s="228"/>
      <c r="R141" s="228"/>
      <c r="S141" s="228"/>
      <c r="T141" s="229"/>
      <c r="AT141" s="230" t="s">
        <v>175</v>
      </c>
      <c r="AU141" s="230" t="s">
        <v>85</v>
      </c>
      <c r="AV141" s="13" t="s">
        <v>83</v>
      </c>
      <c r="AW141" s="13" t="s">
        <v>37</v>
      </c>
      <c r="AX141" s="13" t="s">
        <v>75</v>
      </c>
      <c r="AY141" s="230" t="s">
        <v>125</v>
      </c>
    </row>
    <row r="142" spans="1:65" s="15" customFormat="1">
      <c r="B142" s="242"/>
      <c r="C142" s="243"/>
      <c r="D142" s="217" t="s">
        <v>175</v>
      </c>
      <c r="E142" s="244" t="s">
        <v>19</v>
      </c>
      <c r="F142" s="245" t="s">
        <v>181</v>
      </c>
      <c r="G142" s="243"/>
      <c r="H142" s="246">
        <v>19.637</v>
      </c>
      <c r="I142" s="247"/>
      <c r="J142" s="243"/>
      <c r="K142" s="243"/>
      <c r="L142" s="248"/>
      <c r="M142" s="249"/>
      <c r="N142" s="250"/>
      <c r="O142" s="250"/>
      <c r="P142" s="250"/>
      <c r="Q142" s="250"/>
      <c r="R142" s="250"/>
      <c r="S142" s="250"/>
      <c r="T142" s="251"/>
      <c r="AT142" s="252" t="s">
        <v>175</v>
      </c>
      <c r="AU142" s="252" t="s">
        <v>85</v>
      </c>
      <c r="AV142" s="15" t="s">
        <v>133</v>
      </c>
      <c r="AW142" s="15" t="s">
        <v>37</v>
      </c>
      <c r="AX142" s="15" t="s">
        <v>83</v>
      </c>
      <c r="AY142" s="252" t="s">
        <v>125</v>
      </c>
    </row>
    <row r="143" spans="1:65" s="2" customFormat="1" ht="16.5" customHeight="1">
      <c r="A143" s="36"/>
      <c r="B143" s="37"/>
      <c r="C143" s="202" t="s">
        <v>151</v>
      </c>
      <c r="D143" s="202" t="s">
        <v>134</v>
      </c>
      <c r="E143" s="203" t="s">
        <v>244</v>
      </c>
      <c r="F143" s="204" t="s">
        <v>245</v>
      </c>
      <c r="G143" s="205" t="s">
        <v>221</v>
      </c>
      <c r="H143" s="206">
        <v>37.31</v>
      </c>
      <c r="I143" s="207"/>
      <c r="J143" s="208">
        <f>ROUND(I143*H143,2)</f>
        <v>0</v>
      </c>
      <c r="K143" s="204" t="s">
        <v>172</v>
      </c>
      <c r="L143" s="209"/>
      <c r="M143" s="210" t="s">
        <v>19</v>
      </c>
      <c r="N143" s="211" t="s">
        <v>46</v>
      </c>
      <c r="O143" s="66"/>
      <c r="P143" s="198">
        <f>O143*H143</f>
        <v>0</v>
      </c>
      <c r="Q143" s="198">
        <v>0</v>
      </c>
      <c r="R143" s="198">
        <f>Q143*H143</f>
        <v>0</v>
      </c>
      <c r="S143" s="198">
        <v>0</v>
      </c>
      <c r="T143" s="199">
        <f>S143*H143</f>
        <v>0</v>
      </c>
      <c r="U143" s="36"/>
      <c r="V143" s="36"/>
      <c r="W143" s="36"/>
      <c r="X143" s="36"/>
      <c r="Y143" s="36"/>
      <c r="Z143" s="36"/>
      <c r="AA143" s="36"/>
      <c r="AB143" s="36"/>
      <c r="AC143" s="36"/>
      <c r="AD143" s="36"/>
      <c r="AE143" s="36"/>
      <c r="AR143" s="200" t="s">
        <v>137</v>
      </c>
      <c r="AT143" s="200" t="s">
        <v>134</v>
      </c>
      <c r="AU143" s="200" t="s">
        <v>85</v>
      </c>
      <c r="AY143" s="19" t="s">
        <v>125</v>
      </c>
      <c r="BE143" s="201">
        <f>IF(N143="základní",J143,0)</f>
        <v>0</v>
      </c>
      <c r="BF143" s="201">
        <f>IF(N143="snížená",J143,0)</f>
        <v>0</v>
      </c>
      <c r="BG143" s="201">
        <f>IF(N143="zákl. přenesená",J143,0)</f>
        <v>0</v>
      </c>
      <c r="BH143" s="201">
        <f>IF(N143="sníž. přenesená",J143,0)</f>
        <v>0</v>
      </c>
      <c r="BI143" s="201">
        <f>IF(N143="nulová",J143,0)</f>
        <v>0</v>
      </c>
      <c r="BJ143" s="19" t="s">
        <v>83</v>
      </c>
      <c r="BK143" s="201">
        <f>ROUND(I143*H143,2)</f>
        <v>0</v>
      </c>
      <c r="BL143" s="19" t="s">
        <v>133</v>
      </c>
      <c r="BM143" s="200" t="s">
        <v>252</v>
      </c>
    </row>
    <row r="144" spans="1:65" s="14" customFormat="1">
      <c r="B144" s="231"/>
      <c r="C144" s="232"/>
      <c r="D144" s="217" t="s">
        <v>175</v>
      </c>
      <c r="E144" s="233" t="s">
        <v>19</v>
      </c>
      <c r="F144" s="234" t="s">
        <v>705</v>
      </c>
      <c r="G144" s="232"/>
      <c r="H144" s="235">
        <v>37.31</v>
      </c>
      <c r="I144" s="236"/>
      <c r="J144" s="232"/>
      <c r="K144" s="232"/>
      <c r="L144" s="237"/>
      <c r="M144" s="238"/>
      <c r="N144" s="239"/>
      <c r="O144" s="239"/>
      <c r="P144" s="239"/>
      <c r="Q144" s="239"/>
      <c r="R144" s="239"/>
      <c r="S144" s="239"/>
      <c r="T144" s="240"/>
      <c r="AT144" s="241" t="s">
        <v>175</v>
      </c>
      <c r="AU144" s="241" t="s">
        <v>85</v>
      </c>
      <c r="AV144" s="14" t="s">
        <v>85</v>
      </c>
      <c r="AW144" s="14" t="s">
        <v>37</v>
      </c>
      <c r="AX144" s="14" t="s">
        <v>75</v>
      </c>
      <c r="AY144" s="241" t="s">
        <v>125</v>
      </c>
    </row>
    <row r="145" spans="1:65" s="15" customFormat="1">
      <c r="B145" s="242"/>
      <c r="C145" s="243"/>
      <c r="D145" s="217" t="s">
        <v>175</v>
      </c>
      <c r="E145" s="244" t="s">
        <v>19</v>
      </c>
      <c r="F145" s="245" t="s">
        <v>181</v>
      </c>
      <c r="G145" s="243"/>
      <c r="H145" s="246">
        <v>37.31</v>
      </c>
      <c r="I145" s="247"/>
      <c r="J145" s="243"/>
      <c r="K145" s="243"/>
      <c r="L145" s="248"/>
      <c r="M145" s="249"/>
      <c r="N145" s="250"/>
      <c r="O145" s="250"/>
      <c r="P145" s="250"/>
      <c r="Q145" s="250"/>
      <c r="R145" s="250"/>
      <c r="S145" s="250"/>
      <c r="T145" s="251"/>
      <c r="AT145" s="252" t="s">
        <v>175</v>
      </c>
      <c r="AU145" s="252" t="s">
        <v>85</v>
      </c>
      <c r="AV145" s="15" t="s">
        <v>133</v>
      </c>
      <c r="AW145" s="15" t="s">
        <v>37</v>
      </c>
      <c r="AX145" s="15" t="s">
        <v>83</v>
      </c>
      <c r="AY145" s="252" t="s">
        <v>125</v>
      </c>
    </row>
    <row r="146" spans="1:65" s="2" customFormat="1" ht="21.75" customHeight="1">
      <c r="A146" s="36"/>
      <c r="B146" s="37"/>
      <c r="C146" s="189" t="s">
        <v>257</v>
      </c>
      <c r="D146" s="189" t="s">
        <v>128</v>
      </c>
      <c r="E146" s="190" t="s">
        <v>706</v>
      </c>
      <c r="F146" s="191" t="s">
        <v>707</v>
      </c>
      <c r="G146" s="192" t="s">
        <v>171</v>
      </c>
      <c r="H146" s="193">
        <v>14.114000000000001</v>
      </c>
      <c r="I146" s="194"/>
      <c r="J146" s="195">
        <f>ROUND(I146*H146,2)</f>
        <v>0</v>
      </c>
      <c r="K146" s="191" t="s">
        <v>172</v>
      </c>
      <c r="L146" s="41"/>
      <c r="M146" s="196" t="s">
        <v>19</v>
      </c>
      <c r="N146" s="197" t="s">
        <v>46</v>
      </c>
      <c r="O146" s="66"/>
      <c r="P146" s="198">
        <f>O146*H146</f>
        <v>0</v>
      </c>
      <c r="Q146" s="198">
        <v>0</v>
      </c>
      <c r="R146" s="198">
        <f>Q146*H146</f>
        <v>0</v>
      </c>
      <c r="S146" s="198">
        <v>0</v>
      </c>
      <c r="T146" s="199">
        <f>S146*H146</f>
        <v>0</v>
      </c>
      <c r="U146" s="36"/>
      <c r="V146" s="36"/>
      <c r="W146" s="36"/>
      <c r="X146" s="36"/>
      <c r="Y146" s="36"/>
      <c r="Z146" s="36"/>
      <c r="AA146" s="36"/>
      <c r="AB146" s="36"/>
      <c r="AC146" s="36"/>
      <c r="AD146" s="36"/>
      <c r="AE146" s="36"/>
      <c r="AR146" s="200" t="s">
        <v>133</v>
      </c>
      <c r="AT146" s="200" t="s">
        <v>128</v>
      </c>
      <c r="AU146" s="200" t="s">
        <v>85</v>
      </c>
      <c r="AY146" s="19" t="s">
        <v>125</v>
      </c>
      <c r="BE146" s="201">
        <f>IF(N146="základní",J146,0)</f>
        <v>0</v>
      </c>
      <c r="BF146" s="201">
        <f>IF(N146="snížená",J146,0)</f>
        <v>0</v>
      </c>
      <c r="BG146" s="201">
        <f>IF(N146="zákl. přenesená",J146,0)</f>
        <v>0</v>
      </c>
      <c r="BH146" s="201">
        <f>IF(N146="sníž. přenesená",J146,0)</f>
        <v>0</v>
      </c>
      <c r="BI146" s="201">
        <f>IF(N146="nulová",J146,0)</f>
        <v>0</v>
      </c>
      <c r="BJ146" s="19" t="s">
        <v>83</v>
      </c>
      <c r="BK146" s="201">
        <f>ROUND(I146*H146,2)</f>
        <v>0</v>
      </c>
      <c r="BL146" s="19" t="s">
        <v>133</v>
      </c>
      <c r="BM146" s="200" t="s">
        <v>260</v>
      </c>
    </row>
    <row r="147" spans="1:65" s="2" customFormat="1" ht="57.6">
      <c r="A147" s="36"/>
      <c r="B147" s="37"/>
      <c r="C147" s="38"/>
      <c r="D147" s="217" t="s">
        <v>173</v>
      </c>
      <c r="E147" s="38"/>
      <c r="F147" s="218" t="s">
        <v>708</v>
      </c>
      <c r="G147" s="38"/>
      <c r="H147" s="38"/>
      <c r="I147" s="110"/>
      <c r="J147" s="38"/>
      <c r="K147" s="38"/>
      <c r="L147" s="41"/>
      <c r="M147" s="219"/>
      <c r="N147" s="220"/>
      <c r="O147" s="66"/>
      <c r="P147" s="66"/>
      <c r="Q147" s="66"/>
      <c r="R147" s="66"/>
      <c r="S147" s="66"/>
      <c r="T147" s="67"/>
      <c r="U147" s="36"/>
      <c r="V147" s="36"/>
      <c r="W147" s="36"/>
      <c r="X147" s="36"/>
      <c r="Y147" s="36"/>
      <c r="Z147" s="36"/>
      <c r="AA147" s="36"/>
      <c r="AB147" s="36"/>
      <c r="AC147" s="36"/>
      <c r="AD147" s="36"/>
      <c r="AE147" s="36"/>
      <c r="AT147" s="19" t="s">
        <v>173</v>
      </c>
      <c r="AU147" s="19" t="s">
        <v>85</v>
      </c>
    </row>
    <row r="148" spans="1:65" s="13" customFormat="1">
      <c r="B148" s="221"/>
      <c r="C148" s="222"/>
      <c r="D148" s="217" t="s">
        <v>175</v>
      </c>
      <c r="E148" s="223" t="s">
        <v>19</v>
      </c>
      <c r="F148" s="224" t="s">
        <v>709</v>
      </c>
      <c r="G148" s="222"/>
      <c r="H148" s="223" t="s">
        <v>19</v>
      </c>
      <c r="I148" s="225"/>
      <c r="J148" s="222"/>
      <c r="K148" s="222"/>
      <c r="L148" s="226"/>
      <c r="M148" s="227"/>
      <c r="N148" s="228"/>
      <c r="O148" s="228"/>
      <c r="P148" s="228"/>
      <c r="Q148" s="228"/>
      <c r="R148" s="228"/>
      <c r="S148" s="228"/>
      <c r="T148" s="229"/>
      <c r="AT148" s="230" t="s">
        <v>175</v>
      </c>
      <c r="AU148" s="230" t="s">
        <v>85</v>
      </c>
      <c r="AV148" s="13" t="s">
        <v>83</v>
      </c>
      <c r="AW148" s="13" t="s">
        <v>37</v>
      </c>
      <c r="AX148" s="13" t="s">
        <v>75</v>
      </c>
      <c r="AY148" s="230" t="s">
        <v>125</v>
      </c>
    </row>
    <row r="149" spans="1:65" s="14" customFormat="1">
      <c r="B149" s="231"/>
      <c r="C149" s="232"/>
      <c r="D149" s="217" t="s">
        <v>175</v>
      </c>
      <c r="E149" s="233" t="s">
        <v>19</v>
      </c>
      <c r="F149" s="234" t="s">
        <v>701</v>
      </c>
      <c r="G149" s="232"/>
      <c r="H149" s="235">
        <v>10.169</v>
      </c>
      <c r="I149" s="236"/>
      <c r="J149" s="232"/>
      <c r="K149" s="232"/>
      <c r="L149" s="237"/>
      <c r="M149" s="238"/>
      <c r="N149" s="239"/>
      <c r="O149" s="239"/>
      <c r="P149" s="239"/>
      <c r="Q149" s="239"/>
      <c r="R149" s="239"/>
      <c r="S149" s="239"/>
      <c r="T149" s="240"/>
      <c r="AT149" s="241" t="s">
        <v>175</v>
      </c>
      <c r="AU149" s="241" t="s">
        <v>85</v>
      </c>
      <c r="AV149" s="14" t="s">
        <v>85</v>
      </c>
      <c r="AW149" s="14" t="s">
        <v>37</v>
      </c>
      <c r="AX149" s="14" t="s">
        <v>75</v>
      </c>
      <c r="AY149" s="241" t="s">
        <v>125</v>
      </c>
    </row>
    <row r="150" spans="1:65" s="13" customFormat="1">
      <c r="B150" s="221"/>
      <c r="C150" s="222"/>
      <c r="D150" s="217" t="s">
        <v>175</v>
      </c>
      <c r="E150" s="223" t="s">
        <v>19</v>
      </c>
      <c r="F150" s="224" t="s">
        <v>710</v>
      </c>
      <c r="G150" s="222"/>
      <c r="H150" s="223" t="s">
        <v>19</v>
      </c>
      <c r="I150" s="225"/>
      <c r="J150" s="222"/>
      <c r="K150" s="222"/>
      <c r="L150" s="226"/>
      <c r="M150" s="227"/>
      <c r="N150" s="228"/>
      <c r="O150" s="228"/>
      <c r="P150" s="228"/>
      <c r="Q150" s="228"/>
      <c r="R150" s="228"/>
      <c r="S150" s="228"/>
      <c r="T150" s="229"/>
      <c r="AT150" s="230" t="s">
        <v>175</v>
      </c>
      <c r="AU150" s="230" t="s">
        <v>85</v>
      </c>
      <c r="AV150" s="13" t="s">
        <v>83</v>
      </c>
      <c r="AW150" s="13" t="s">
        <v>37</v>
      </c>
      <c r="AX150" s="13" t="s">
        <v>75</v>
      </c>
      <c r="AY150" s="230" t="s">
        <v>125</v>
      </c>
    </row>
    <row r="151" spans="1:65" s="14" customFormat="1">
      <c r="B151" s="231"/>
      <c r="C151" s="232"/>
      <c r="D151" s="217" t="s">
        <v>175</v>
      </c>
      <c r="E151" s="233" t="s">
        <v>19</v>
      </c>
      <c r="F151" s="234" t="s">
        <v>711</v>
      </c>
      <c r="G151" s="232"/>
      <c r="H151" s="235">
        <v>3.9449999999999998</v>
      </c>
      <c r="I151" s="236"/>
      <c r="J151" s="232"/>
      <c r="K151" s="232"/>
      <c r="L151" s="237"/>
      <c r="M151" s="238"/>
      <c r="N151" s="239"/>
      <c r="O151" s="239"/>
      <c r="P151" s="239"/>
      <c r="Q151" s="239"/>
      <c r="R151" s="239"/>
      <c r="S151" s="239"/>
      <c r="T151" s="240"/>
      <c r="AT151" s="241" t="s">
        <v>175</v>
      </c>
      <c r="AU151" s="241" t="s">
        <v>85</v>
      </c>
      <c r="AV151" s="14" t="s">
        <v>85</v>
      </c>
      <c r="AW151" s="14" t="s">
        <v>37</v>
      </c>
      <c r="AX151" s="14" t="s">
        <v>75</v>
      </c>
      <c r="AY151" s="241" t="s">
        <v>125</v>
      </c>
    </row>
    <row r="152" spans="1:65" s="15" customFormat="1">
      <c r="B152" s="242"/>
      <c r="C152" s="243"/>
      <c r="D152" s="217" t="s">
        <v>175</v>
      </c>
      <c r="E152" s="244" t="s">
        <v>19</v>
      </c>
      <c r="F152" s="245" t="s">
        <v>181</v>
      </c>
      <c r="G152" s="243"/>
      <c r="H152" s="246">
        <v>14.114000000000001</v>
      </c>
      <c r="I152" s="247"/>
      <c r="J152" s="243"/>
      <c r="K152" s="243"/>
      <c r="L152" s="248"/>
      <c r="M152" s="249"/>
      <c r="N152" s="250"/>
      <c r="O152" s="250"/>
      <c r="P152" s="250"/>
      <c r="Q152" s="250"/>
      <c r="R152" s="250"/>
      <c r="S152" s="250"/>
      <c r="T152" s="251"/>
      <c r="AT152" s="252" t="s">
        <v>175</v>
      </c>
      <c r="AU152" s="252" t="s">
        <v>85</v>
      </c>
      <c r="AV152" s="15" t="s">
        <v>133</v>
      </c>
      <c r="AW152" s="15" t="s">
        <v>37</v>
      </c>
      <c r="AX152" s="15" t="s">
        <v>83</v>
      </c>
      <c r="AY152" s="252" t="s">
        <v>125</v>
      </c>
    </row>
    <row r="153" spans="1:65" s="2" customFormat="1" ht="16.5" customHeight="1">
      <c r="A153" s="36"/>
      <c r="B153" s="37"/>
      <c r="C153" s="202" t="s">
        <v>206</v>
      </c>
      <c r="D153" s="202" t="s">
        <v>134</v>
      </c>
      <c r="E153" s="203" t="s">
        <v>712</v>
      </c>
      <c r="F153" s="204" t="s">
        <v>713</v>
      </c>
      <c r="G153" s="205" t="s">
        <v>221</v>
      </c>
      <c r="H153" s="206">
        <v>26.817</v>
      </c>
      <c r="I153" s="207"/>
      <c r="J153" s="208">
        <f>ROUND(I153*H153,2)</f>
        <v>0</v>
      </c>
      <c r="K153" s="204" t="s">
        <v>172</v>
      </c>
      <c r="L153" s="209"/>
      <c r="M153" s="210" t="s">
        <v>19</v>
      </c>
      <c r="N153" s="211" t="s">
        <v>46</v>
      </c>
      <c r="O153" s="66"/>
      <c r="P153" s="198">
        <f>O153*H153</f>
        <v>0</v>
      </c>
      <c r="Q153" s="198">
        <v>0</v>
      </c>
      <c r="R153" s="198">
        <f>Q153*H153</f>
        <v>0</v>
      </c>
      <c r="S153" s="198">
        <v>0</v>
      </c>
      <c r="T153" s="199">
        <f>S153*H153</f>
        <v>0</v>
      </c>
      <c r="U153" s="36"/>
      <c r="V153" s="36"/>
      <c r="W153" s="36"/>
      <c r="X153" s="36"/>
      <c r="Y153" s="36"/>
      <c r="Z153" s="36"/>
      <c r="AA153" s="36"/>
      <c r="AB153" s="36"/>
      <c r="AC153" s="36"/>
      <c r="AD153" s="36"/>
      <c r="AE153" s="36"/>
      <c r="AR153" s="200" t="s">
        <v>137</v>
      </c>
      <c r="AT153" s="200" t="s">
        <v>134</v>
      </c>
      <c r="AU153" s="200" t="s">
        <v>85</v>
      </c>
      <c r="AY153" s="19" t="s">
        <v>125</v>
      </c>
      <c r="BE153" s="201">
        <f>IF(N153="základní",J153,0)</f>
        <v>0</v>
      </c>
      <c r="BF153" s="201">
        <f>IF(N153="snížená",J153,0)</f>
        <v>0</v>
      </c>
      <c r="BG153" s="201">
        <f>IF(N153="zákl. přenesená",J153,0)</f>
        <v>0</v>
      </c>
      <c r="BH153" s="201">
        <f>IF(N153="sníž. přenesená",J153,0)</f>
        <v>0</v>
      </c>
      <c r="BI153" s="201">
        <f>IF(N153="nulová",J153,0)</f>
        <v>0</v>
      </c>
      <c r="BJ153" s="19" t="s">
        <v>83</v>
      </c>
      <c r="BK153" s="201">
        <f>ROUND(I153*H153,2)</f>
        <v>0</v>
      </c>
      <c r="BL153" s="19" t="s">
        <v>133</v>
      </c>
      <c r="BM153" s="200" t="s">
        <v>267</v>
      </c>
    </row>
    <row r="154" spans="1:65" s="14" customFormat="1">
      <c r="B154" s="231"/>
      <c r="C154" s="232"/>
      <c r="D154" s="217" t="s">
        <v>175</v>
      </c>
      <c r="E154" s="233" t="s">
        <v>19</v>
      </c>
      <c r="F154" s="234" t="s">
        <v>714</v>
      </c>
      <c r="G154" s="232"/>
      <c r="H154" s="235">
        <v>26.817</v>
      </c>
      <c r="I154" s="236"/>
      <c r="J154" s="232"/>
      <c r="K154" s="232"/>
      <c r="L154" s="237"/>
      <c r="M154" s="238"/>
      <c r="N154" s="239"/>
      <c r="O154" s="239"/>
      <c r="P154" s="239"/>
      <c r="Q154" s="239"/>
      <c r="R154" s="239"/>
      <c r="S154" s="239"/>
      <c r="T154" s="240"/>
      <c r="AT154" s="241" t="s">
        <v>175</v>
      </c>
      <c r="AU154" s="241" t="s">
        <v>85</v>
      </c>
      <c r="AV154" s="14" t="s">
        <v>85</v>
      </c>
      <c r="AW154" s="14" t="s">
        <v>37</v>
      </c>
      <c r="AX154" s="14" t="s">
        <v>75</v>
      </c>
      <c r="AY154" s="241" t="s">
        <v>125</v>
      </c>
    </row>
    <row r="155" spans="1:65" s="15" customFormat="1">
      <c r="B155" s="242"/>
      <c r="C155" s="243"/>
      <c r="D155" s="217" t="s">
        <v>175</v>
      </c>
      <c r="E155" s="244" t="s">
        <v>19</v>
      </c>
      <c r="F155" s="245" t="s">
        <v>181</v>
      </c>
      <c r="G155" s="243"/>
      <c r="H155" s="246">
        <v>26.817</v>
      </c>
      <c r="I155" s="247"/>
      <c r="J155" s="243"/>
      <c r="K155" s="243"/>
      <c r="L155" s="248"/>
      <c r="M155" s="249"/>
      <c r="N155" s="250"/>
      <c r="O155" s="250"/>
      <c r="P155" s="250"/>
      <c r="Q155" s="250"/>
      <c r="R155" s="250"/>
      <c r="S155" s="250"/>
      <c r="T155" s="251"/>
      <c r="AT155" s="252" t="s">
        <v>175</v>
      </c>
      <c r="AU155" s="252" t="s">
        <v>85</v>
      </c>
      <c r="AV155" s="15" t="s">
        <v>133</v>
      </c>
      <c r="AW155" s="15" t="s">
        <v>37</v>
      </c>
      <c r="AX155" s="15" t="s">
        <v>83</v>
      </c>
      <c r="AY155" s="252" t="s">
        <v>125</v>
      </c>
    </row>
    <row r="156" spans="1:65" s="12" customFormat="1" ht="22.8" customHeight="1">
      <c r="B156" s="173"/>
      <c r="C156" s="174"/>
      <c r="D156" s="175" t="s">
        <v>74</v>
      </c>
      <c r="E156" s="187" t="s">
        <v>133</v>
      </c>
      <c r="F156" s="187" t="s">
        <v>715</v>
      </c>
      <c r="G156" s="174"/>
      <c r="H156" s="174"/>
      <c r="I156" s="177"/>
      <c r="J156" s="188">
        <f>BK156</f>
        <v>0</v>
      </c>
      <c r="K156" s="174"/>
      <c r="L156" s="179"/>
      <c r="M156" s="180"/>
      <c r="N156" s="181"/>
      <c r="O156" s="181"/>
      <c r="P156" s="182">
        <f>SUM(P157:P164)</f>
        <v>0</v>
      </c>
      <c r="Q156" s="181"/>
      <c r="R156" s="182">
        <f>SUM(R157:R164)</f>
        <v>0</v>
      </c>
      <c r="S156" s="181"/>
      <c r="T156" s="183">
        <f>SUM(T157:T164)</f>
        <v>0</v>
      </c>
      <c r="AR156" s="184" t="s">
        <v>83</v>
      </c>
      <c r="AT156" s="185" t="s">
        <v>74</v>
      </c>
      <c r="AU156" s="185" t="s">
        <v>83</v>
      </c>
      <c r="AY156" s="184" t="s">
        <v>125</v>
      </c>
      <c r="BK156" s="186">
        <f>SUM(BK157:BK164)</f>
        <v>0</v>
      </c>
    </row>
    <row r="157" spans="1:65" s="2" customFormat="1" ht="16.5" customHeight="1">
      <c r="A157" s="36"/>
      <c r="B157" s="37"/>
      <c r="C157" s="189" t="s">
        <v>8</v>
      </c>
      <c r="D157" s="189" t="s">
        <v>128</v>
      </c>
      <c r="E157" s="190" t="s">
        <v>716</v>
      </c>
      <c r="F157" s="191" t="s">
        <v>717</v>
      </c>
      <c r="G157" s="192" t="s">
        <v>171</v>
      </c>
      <c r="H157" s="193">
        <v>1.2390000000000001</v>
      </c>
      <c r="I157" s="194"/>
      <c r="J157" s="195">
        <f>ROUND(I157*H157,2)</f>
        <v>0</v>
      </c>
      <c r="K157" s="191" t="s">
        <v>172</v>
      </c>
      <c r="L157" s="41"/>
      <c r="M157" s="196" t="s">
        <v>19</v>
      </c>
      <c r="N157" s="197" t="s">
        <v>46</v>
      </c>
      <c r="O157" s="66"/>
      <c r="P157" s="198">
        <f>O157*H157</f>
        <v>0</v>
      </c>
      <c r="Q157" s="198">
        <v>0</v>
      </c>
      <c r="R157" s="198">
        <f>Q157*H157</f>
        <v>0</v>
      </c>
      <c r="S157" s="198">
        <v>0</v>
      </c>
      <c r="T157" s="199">
        <f>S157*H157</f>
        <v>0</v>
      </c>
      <c r="U157" s="36"/>
      <c r="V157" s="36"/>
      <c r="W157" s="36"/>
      <c r="X157" s="36"/>
      <c r="Y157" s="36"/>
      <c r="Z157" s="36"/>
      <c r="AA157" s="36"/>
      <c r="AB157" s="36"/>
      <c r="AC157" s="36"/>
      <c r="AD157" s="36"/>
      <c r="AE157" s="36"/>
      <c r="AR157" s="200" t="s">
        <v>133</v>
      </c>
      <c r="AT157" s="200" t="s">
        <v>128</v>
      </c>
      <c r="AU157" s="200" t="s">
        <v>85</v>
      </c>
      <c r="AY157" s="19" t="s">
        <v>125</v>
      </c>
      <c r="BE157" s="201">
        <f>IF(N157="základní",J157,0)</f>
        <v>0</v>
      </c>
      <c r="BF157" s="201">
        <f>IF(N157="snížená",J157,0)</f>
        <v>0</v>
      </c>
      <c r="BG157" s="201">
        <f>IF(N157="zákl. přenesená",J157,0)</f>
        <v>0</v>
      </c>
      <c r="BH157" s="201">
        <f>IF(N157="sníž. přenesená",J157,0)</f>
        <v>0</v>
      </c>
      <c r="BI157" s="201">
        <f>IF(N157="nulová",J157,0)</f>
        <v>0</v>
      </c>
      <c r="BJ157" s="19" t="s">
        <v>83</v>
      </c>
      <c r="BK157" s="201">
        <f>ROUND(I157*H157,2)</f>
        <v>0</v>
      </c>
      <c r="BL157" s="19" t="s">
        <v>133</v>
      </c>
      <c r="BM157" s="200" t="s">
        <v>272</v>
      </c>
    </row>
    <row r="158" spans="1:65" s="2" customFormat="1" ht="28.8">
      <c r="A158" s="36"/>
      <c r="B158" s="37"/>
      <c r="C158" s="38"/>
      <c r="D158" s="217" t="s">
        <v>173</v>
      </c>
      <c r="E158" s="38"/>
      <c r="F158" s="218" t="s">
        <v>718</v>
      </c>
      <c r="G158" s="38"/>
      <c r="H158" s="38"/>
      <c r="I158" s="110"/>
      <c r="J158" s="38"/>
      <c r="K158" s="38"/>
      <c r="L158" s="41"/>
      <c r="M158" s="219"/>
      <c r="N158" s="220"/>
      <c r="O158" s="66"/>
      <c r="P158" s="66"/>
      <c r="Q158" s="66"/>
      <c r="R158" s="66"/>
      <c r="S158" s="66"/>
      <c r="T158" s="67"/>
      <c r="U158" s="36"/>
      <c r="V158" s="36"/>
      <c r="W158" s="36"/>
      <c r="X158" s="36"/>
      <c r="Y158" s="36"/>
      <c r="Z158" s="36"/>
      <c r="AA158" s="36"/>
      <c r="AB158" s="36"/>
      <c r="AC158" s="36"/>
      <c r="AD158" s="36"/>
      <c r="AE158" s="36"/>
      <c r="AT158" s="19" t="s">
        <v>173</v>
      </c>
      <c r="AU158" s="19" t="s">
        <v>85</v>
      </c>
    </row>
    <row r="159" spans="1:65" s="13" customFormat="1">
      <c r="B159" s="221"/>
      <c r="C159" s="222"/>
      <c r="D159" s="217" t="s">
        <v>175</v>
      </c>
      <c r="E159" s="223" t="s">
        <v>19</v>
      </c>
      <c r="F159" s="224" t="s">
        <v>719</v>
      </c>
      <c r="G159" s="222"/>
      <c r="H159" s="223" t="s">
        <v>19</v>
      </c>
      <c r="I159" s="225"/>
      <c r="J159" s="222"/>
      <c r="K159" s="222"/>
      <c r="L159" s="226"/>
      <c r="M159" s="227"/>
      <c r="N159" s="228"/>
      <c r="O159" s="228"/>
      <c r="P159" s="228"/>
      <c r="Q159" s="228"/>
      <c r="R159" s="228"/>
      <c r="S159" s="228"/>
      <c r="T159" s="229"/>
      <c r="AT159" s="230" t="s">
        <v>175</v>
      </c>
      <c r="AU159" s="230" t="s">
        <v>85</v>
      </c>
      <c r="AV159" s="13" t="s">
        <v>83</v>
      </c>
      <c r="AW159" s="13" t="s">
        <v>37</v>
      </c>
      <c r="AX159" s="13" t="s">
        <v>75</v>
      </c>
      <c r="AY159" s="230" t="s">
        <v>125</v>
      </c>
    </row>
    <row r="160" spans="1:65" s="14" customFormat="1">
      <c r="B160" s="231"/>
      <c r="C160" s="232"/>
      <c r="D160" s="217" t="s">
        <v>175</v>
      </c>
      <c r="E160" s="233" t="s">
        <v>19</v>
      </c>
      <c r="F160" s="234" t="s">
        <v>720</v>
      </c>
      <c r="G160" s="232"/>
      <c r="H160" s="235">
        <v>0.45</v>
      </c>
      <c r="I160" s="236"/>
      <c r="J160" s="232"/>
      <c r="K160" s="232"/>
      <c r="L160" s="237"/>
      <c r="M160" s="238"/>
      <c r="N160" s="239"/>
      <c r="O160" s="239"/>
      <c r="P160" s="239"/>
      <c r="Q160" s="239"/>
      <c r="R160" s="239"/>
      <c r="S160" s="239"/>
      <c r="T160" s="240"/>
      <c r="AT160" s="241" t="s">
        <v>175</v>
      </c>
      <c r="AU160" s="241" t="s">
        <v>85</v>
      </c>
      <c r="AV160" s="14" t="s">
        <v>85</v>
      </c>
      <c r="AW160" s="14" t="s">
        <v>37</v>
      </c>
      <c r="AX160" s="14" t="s">
        <v>75</v>
      </c>
      <c r="AY160" s="241" t="s">
        <v>125</v>
      </c>
    </row>
    <row r="161" spans="1:65" s="13" customFormat="1">
      <c r="B161" s="221"/>
      <c r="C161" s="222"/>
      <c r="D161" s="217" t="s">
        <v>175</v>
      </c>
      <c r="E161" s="223" t="s">
        <v>19</v>
      </c>
      <c r="F161" s="224" t="s">
        <v>721</v>
      </c>
      <c r="G161" s="222"/>
      <c r="H161" s="223" t="s">
        <v>19</v>
      </c>
      <c r="I161" s="225"/>
      <c r="J161" s="222"/>
      <c r="K161" s="222"/>
      <c r="L161" s="226"/>
      <c r="M161" s="227"/>
      <c r="N161" s="228"/>
      <c r="O161" s="228"/>
      <c r="P161" s="228"/>
      <c r="Q161" s="228"/>
      <c r="R161" s="228"/>
      <c r="S161" s="228"/>
      <c r="T161" s="229"/>
      <c r="AT161" s="230" t="s">
        <v>175</v>
      </c>
      <c r="AU161" s="230" t="s">
        <v>85</v>
      </c>
      <c r="AV161" s="13" t="s">
        <v>83</v>
      </c>
      <c r="AW161" s="13" t="s">
        <v>37</v>
      </c>
      <c r="AX161" s="13" t="s">
        <v>75</v>
      </c>
      <c r="AY161" s="230" t="s">
        <v>125</v>
      </c>
    </row>
    <row r="162" spans="1:65" s="14" customFormat="1">
      <c r="B162" s="231"/>
      <c r="C162" s="232"/>
      <c r="D162" s="217" t="s">
        <v>175</v>
      </c>
      <c r="E162" s="233" t="s">
        <v>19</v>
      </c>
      <c r="F162" s="234" t="s">
        <v>722</v>
      </c>
      <c r="G162" s="232"/>
      <c r="H162" s="235">
        <v>0.78900000000000003</v>
      </c>
      <c r="I162" s="236"/>
      <c r="J162" s="232"/>
      <c r="K162" s="232"/>
      <c r="L162" s="237"/>
      <c r="M162" s="238"/>
      <c r="N162" s="239"/>
      <c r="O162" s="239"/>
      <c r="P162" s="239"/>
      <c r="Q162" s="239"/>
      <c r="R162" s="239"/>
      <c r="S162" s="239"/>
      <c r="T162" s="240"/>
      <c r="AT162" s="241" t="s">
        <v>175</v>
      </c>
      <c r="AU162" s="241" t="s">
        <v>85</v>
      </c>
      <c r="AV162" s="14" t="s">
        <v>85</v>
      </c>
      <c r="AW162" s="14" t="s">
        <v>37</v>
      </c>
      <c r="AX162" s="14" t="s">
        <v>75</v>
      </c>
      <c r="AY162" s="241" t="s">
        <v>125</v>
      </c>
    </row>
    <row r="163" spans="1:65" s="13" customFormat="1">
      <c r="B163" s="221"/>
      <c r="C163" s="222"/>
      <c r="D163" s="217" t="s">
        <v>175</v>
      </c>
      <c r="E163" s="223" t="s">
        <v>19</v>
      </c>
      <c r="F163" s="224" t="s">
        <v>263</v>
      </c>
      <c r="G163" s="222"/>
      <c r="H163" s="223" t="s">
        <v>19</v>
      </c>
      <c r="I163" s="225"/>
      <c r="J163" s="222"/>
      <c r="K163" s="222"/>
      <c r="L163" s="226"/>
      <c r="M163" s="227"/>
      <c r="N163" s="228"/>
      <c r="O163" s="228"/>
      <c r="P163" s="228"/>
      <c r="Q163" s="228"/>
      <c r="R163" s="228"/>
      <c r="S163" s="228"/>
      <c r="T163" s="229"/>
      <c r="AT163" s="230" t="s">
        <v>175</v>
      </c>
      <c r="AU163" s="230" t="s">
        <v>85</v>
      </c>
      <c r="AV163" s="13" t="s">
        <v>83</v>
      </c>
      <c r="AW163" s="13" t="s">
        <v>37</v>
      </c>
      <c r="AX163" s="13" t="s">
        <v>75</v>
      </c>
      <c r="AY163" s="230" t="s">
        <v>125</v>
      </c>
    </row>
    <row r="164" spans="1:65" s="15" customFormat="1">
      <c r="B164" s="242"/>
      <c r="C164" s="243"/>
      <c r="D164" s="217" t="s">
        <v>175</v>
      </c>
      <c r="E164" s="244" t="s">
        <v>19</v>
      </c>
      <c r="F164" s="245" t="s">
        <v>181</v>
      </c>
      <c r="G164" s="243"/>
      <c r="H164" s="246">
        <v>1.2390000000000001</v>
      </c>
      <c r="I164" s="247"/>
      <c r="J164" s="243"/>
      <c r="K164" s="243"/>
      <c r="L164" s="248"/>
      <c r="M164" s="249"/>
      <c r="N164" s="250"/>
      <c r="O164" s="250"/>
      <c r="P164" s="250"/>
      <c r="Q164" s="250"/>
      <c r="R164" s="250"/>
      <c r="S164" s="250"/>
      <c r="T164" s="251"/>
      <c r="AT164" s="252" t="s">
        <v>175</v>
      </c>
      <c r="AU164" s="252" t="s">
        <v>85</v>
      </c>
      <c r="AV164" s="15" t="s">
        <v>133</v>
      </c>
      <c r="AW164" s="15" t="s">
        <v>37</v>
      </c>
      <c r="AX164" s="15" t="s">
        <v>83</v>
      </c>
      <c r="AY164" s="252" t="s">
        <v>125</v>
      </c>
    </row>
    <row r="165" spans="1:65" s="12" customFormat="1" ht="22.8" customHeight="1">
      <c r="B165" s="173"/>
      <c r="C165" s="174"/>
      <c r="D165" s="175" t="s">
        <v>74</v>
      </c>
      <c r="E165" s="187" t="s">
        <v>137</v>
      </c>
      <c r="F165" s="187" t="s">
        <v>723</v>
      </c>
      <c r="G165" s="174"/>
      <c r="H165" s="174"/>
      <c r="I165" s="177"/>
      <c r="J165" s="188">
        <f>BK165</f>
        <v>0</v>
      </c>
      <c r="K165" s="174"/>
      <c r="L165" s="179"/>
      <c r="M165" s="180"/>
      <c r="N165" s="181"/>
      <c r="O165" s="181"/>
      <c r="P165" s="182">
        <f>SUM(P166:P209)</f>
        <v>0</v>
      </c>
      <c r="Q165" s="181"/>
      <c r="R165" s="182">
        <f>SUM(R166:R209)</f>
        <v>0</v>
      </c>
      <c r="S165" s="181"/>
      <c r="T165" s="183">
        <f>SUM(T166:T209)</f>
        <v>0</v>
      </c>
      <c r="AR165" s="184" t="s">
        <v>83</v>
      </c>
      <c r="AT165" s="185" t="s">
        <v>74</v>
      </c>
      <c r="AU165" s="185" t="s">
        <v>83</v>
      </c>
      <c r="AY165" s="184" t="s">
        <v>125</v>
      </c>
      <c r="BK165" s="186">
        <f>SUM(BK166:BK209)</f>
        <v>0</v>
      </c>
    </row>
    <row r="166" spans="1:65" s="2" customFormat="1" ht="21.75" customHeight="1">
      <c r="A166" s="36"/>
      <c r="B166" s="37"/>
      <c r="C166" s="189" t="s">
        <v>213</v>
      </c>
      <c r="D166" s="189" t="s">
        <v>128</v>
      </c>
      <c r="E166" s="190" t="s">
        <v>724</v>
      </c>
      <c r="F166" s="191" t="s">
        <v>725</v>
      </c>
      <c r="G166" s="192" t="s">
        <v>289</v>
      </c>
      <c r="H166" s="193">
        <v>13.15</v>
      </c>
      <c r="I166" s="194"/>
      <c r="J166" s="195">
        <f>ROUND(I166*H166,2)</f>
        <v>0</v>
      </c>
      <c r="K166" s="191" t="s">
        <v>172</v>
      </c>
      <c r="L166" s="41"/>
      <c r="M166" s="196" t="s">
        <v>19</v>
      </c>
      <c r="N166" s="197" t="s">
        <v>46</v>
      </c>
      <c r="O166" s="66"/>
      <c r="P166" s="198">
        <f>O166*H166</f>
        <v>0</v>
      </c>
      <c r="Q166" s="198">
        <v>0</v>
      </c>
      <c r="R166" s="198">
        <f>Q166*H166</f>
        <v>0</v>
      </c>
      <c r="S166" s="198">
        <v>0</v>
      </c>
      <c r="T166" s="199">
        <f>S166*H166</f>
        <v>0</v>
      </c>
      <c r="U166" s="36"/>
      <c r="V166" s="36"/>
      <c r="W166" s="36"/>
      <c r="X166" s="36"/>
      <c r="Y166" s="36"/>
      <c r="Z166" s="36"/>
      <c r="AA166" s="36"/>
      <c r="AB166" s="36"/>
      <c r="AC166" s="36"/>
      <c r="AD166" s="36"/>
      <c r="AE166" s="36"/>
      <c r="AR166" s="200" t="s">
        <v>133</v>
      </c>
      <c r="AT166" s="200" t="s">
        <v>128</v>
      </c>
      <c r="AU166" s="200" t="s">
        <v>85</v>
      </c>
      <c r="AY166" s="19" t="s">
        <v>125</v>
      </c>
      <c r="BE166" s="201">
        <f>IF(N166="základní",J166,0)</f>
        <v>0</v>
      </c>
      <c r="BF166" s="201">
        <f>IF(N166="snížená",J166,0)</f>
        <v>0</v>
      </c>
      <c r="BG166" s="201">
        <f>IF(N166="zákl. přenesená",J166,0)</f>
        <v>0</v>
      </c>
      <c r="BH166" s="201">
        <f>IF(N166="sníž. přenesená",J166,0)</f>
        <v>0</v>
      </c>
      <c r="BI166" s="201">
        <f>IF(N166="nulová",J166,0)</f>
        <v>0</v>
      </c>
      <c r="BJ166" s="19" t="s">
        <v>83</v>
      </c>
      <c r="BK166" s="201">
        <f>ROUND(I166*H166,2)</f>
        <v>0</v>
      </c>
      <c r="BL166" s="19" t="s">
        <v>133</v>
      </c>
      <c r="BM166" s="200" t="s">
        <v>276</v>
      </c>
    </row>
    <row r="167" spans="1:65" s="2" customFormat="1" ht="67.2">
      <c r="A167" s="36"/>
      <c r="B167" s="37"/>
      <c r="C167" s="38"/>
      <c r="D167" s="217" t="s">
        <v>173</v>
      </c>
      <c r="E167" s="38"/>
      <c r="F167" s="218" t="s">
        <v>726</v>
      </c>
      <c r="G167" s="38"/>
      <c r="H167" s="38"/>
      <c r="I167" s="110"/>
      <c r="J167" s="38"/>
      <c r="K167" s="38"/>
      <c r="L167" s="41"/>
      <c r="M167" s="219"/>
      <c r="N167" s="220"/>
      <c r="O167" s="66"/>
      <c r="P167" s="66"/>
      <c r="Q167" s="66"/>
      <c r="R167" s="66"/>
      <c r="S167" s="66"/>
      <c r="T167" s="67"/>
      <c r="U167" s="36"/>
      <c r="V167" s="36"/>
      <c r="W167" s="36"/>
      <c r="X167" s="36"/>
      <c r="Y167" s="36"/>
      <c r="Z167" s="36"/>
      <c r="AA167" s="36"/>
      <c r="AB167" s="36"/>
      <c r="AC167" s="36"/>
      <c r="AD167" s="36"/>
      <c r="AE167" s="36"/>
      <c r="AT167" s="19" t="s">
        <v>173</v>
      </c>
      <c r="AU167" s="19" t="s">
        <v>85</v>
      </c>
    </row>
    <row r="168" spans="1:65" s="13" customFormat="1">
      <c r="B168" s="221"/>
      <c r="C168" s="222"/>
      <c r="D168" s="217" t="s">
        <v>175</v>
      </c>
      <c r="E168" s="223" t="s">
        <v>19</v>
      </c>
      <c r="F168" s="224" t="s">
        <v>727</v>
      </c>
      <c r="G168" s="222"/>
      <c r="H168" s="223" t="s">
        <v>19</v>
      </c>
      <c r="I168" s="225"/>
      <c r="J168" s="222"/>
      <c r="K168" s="222"/>
      <c r="L168" s="226"/>
      <c r="M168" s="227"/>
      <c r="N168" s="228"/>
      <c r="O168" s="228"/>
      <c r="P168" s="228"/>
      <c r="Q168" s="228"/>
      <c r="R168" s="228"/>
      <c r="S168" s="228"/>
      <c r="T168" s="229"/>
      <c r="AT168" s="230" t="s">
        <v>175</v>
      </c>
      <c r="AU168" s="230" t="s">
        <v>85</v>
      </c>
      <c r="AV168" s="13" t="s">
        <v>83</v>
      </c>
      <c r="AW168" s="13" t="s">
        <v>37</v>
      </c>
      <c r="AX168" s="13" t="s">
        <v>75</v>
      </c>
      <c r="AY168" s="230" t="s">
        <v>125</v>
      </c>
    </row>
    <row r="169" spans="1:65" s="14" customFormat="1">
      <c r="B169" s="231"/>
      <c r="C169" s="232"/>
      <c r="D169" s="217" t="s">
        <v>175</v>
      </c>
      <c r="E169" s="233" t="s">
        <v>19</v>
      </c>
      <c r="F169" s="234" t="s">
        <v>728</v>
      </c>
      <c r="G169" s="232"/>
      <c r="H169" s="235">
        <v>13.15</v>
      </c>
      <c r="I169" s="236"/>
      <c r="J169" s="232"/>
      <c r="K169" s="232"/>
      <c r="L169" s="237"/>
      <c r="M169" s="238"/>
      <c r="N169" s="239"/>
      <c r="O169" s="239"/>
      <c r="P169" s="239"/>
      <c r="Q169" s="239"/>
      <c r="R169" s="239"/>
      <c r="S169" s="239"/>
      <c r="T169" s="240"/>
      <c r="AT169" s="241" t="s">
        <v>175</v>
      </c>
      <c r="AU169" s="241" t="s">
        <v>85</v>
      </c>
      <c r="AV169" s="14" t="s">
        <v>85</v>
      </c>
      <c r="AW169" s="14" t="s">
        <v>37</v>
      </c>
      <c r="AX169" s="14" t="s">
        <v>75</v>
      </c>
      <c r="AY169" s="241" t="s">
        <v>125</v>
      </c>
    </row>
    <row r="170" spans="1:65" s="15" customFormat="1">
      <c r="B170" s="242"/>
      <c r="C170" s="243"/>
      <c r="D170" s="217" t="s">
        <v>175</v>
      </c>
      <c r="E170" s="244" t="s">
        <v>19</v>
      </c>
      <c r="F170" s="245" t="s">
        <v>181</v>
      </c>
      <c r="G170" s="243"/>
      <c r="H170" s="246">
        <v>13.15</v>
      </c>
      <c r="I170" s="247"/>
      <c r="J170" s="243"/>
      <c r="K170" s="243"/>
      <c r="L170" s="248"/>
      <c r="M170" s="249"/>
      <c r="N170" s="250"/>
      <c r="O170" s="250"/>
      <c r="P170" s="250"/>
      <c r="Q170" s="250"/>
      <c r="R170" s="250"/>
      <c r="S170" s="250"/>
      <c r="T170" s="251"/>
      <c r="AT170" s="252" t="s">
        <v>175</v>
      </c>
      <c r="AU170" s="252" t="s">
        <v>85</v>
      </c>
      <c r="AV170" s="15" t="s">
        <v>133</v>
      </c>
      <c r="AW170" s="15" t="s">
        <v>37</v>
      </c>
      <c r="AX170" s="15" t="s">
        <v>83</v>
      </c>
      <c r="AY170" s="252" t="s">
        <v>125</v>
      </c>
    </row>
    <row r="171" spans="1:65" s="2" customFormat="1" ht="16.5" customHeight="1">
      <c r="A171" s="36"/>
      <c r="B171" s="37"/>
      <c r="C171" s="189" t="s">
        <v>280</v>
      </c>
      <c r="D171" s="189" t="s">
        <v>128</v>
      </c>
      <c r="E171" s="190" t="s">
        <v>729</v>
      </c>
      <c r="F171" s="191" t="s">
        <v>730</v>
      </c>
      <c r="G171" s="192" t="s">
        <v>131</v>
      </c>
      <c r="H171" s="193">
        <v>6</v>
      </c>
      <c r="I171" s="194"/>
      <c r="J171" s="195">
        <f>ROUND(I171*H171,2)</f>
        <v>0</v>
      </c>
      <c r="K171" s="191" t="s">
        <v>172</v>
      </c>
      <c r="L171" s="41"/>
      <c r="M171" s="196" t="s">
        <v>19</v>
      </c>
      <c r="N171" s="197" t="s">
        <v>46</v>
      </c>
      <c r="O171" s="66"/>
      <c r="P171" s="198">
        <f>O171*H171</f>
        <v>0</v>
      </c>
      <c r="Q171" s="198">
        <v>0</v>
      </c>
      <c r="R171" s="198">
        <f>Q171*H171</f>
        <v>0</v>
      </c>
      <c r="S171" s="198">
        <v>0</v>
      </c>
      <c r="T171" s="199">
        <f>S171*H171</f>
        <v>0</v>
      </c>
      <c r="U171" s="36"/>
      <c r="V171" s="36"/>
      <c r="W171" s="36"/>
      <c r="X171" s="36"/>
      <c r="Y171" s="36"/>
      <c r="Z171" s="36"/>
      <c r="AA171" s="36"/>
      <c r="AB171" s="36"/>
      <c r="AC171" s="36"/>
      <c r="AD171" s="36"/>
      <c r="AE171" s="36"/>
      <c r="AR171" s="200" t="s">
        <v>133</v>
      </c>
      <c r="AT171" s="200" t="s">
        <v>128</v>
      </c>
      <c r="AU171" s="200" t="s">
        <v>85</v>
      </c>
      <c r="AY171" s="19" t="s">
        <v>125</v>
      </c>
      <c r="BE171" s="201">
        <f>IF(N171="základní",J171,0)</f>
        <v>0</v>
      </c>
      <c r="BF171" s="201">
        <f>IF(N171="snížená",J171,0)</f>
        <v>0</v>
      </c>
      <c r="BG171" s="201">
        <f>IF(N171="zákl. přenesená",J171,0)</f>
        <v>0</v>
      </c>
      <c r="BH171" s="201">
        <f>IF(N171="sníž. přenesená",J171,0)</f>
        <v>0</v>
      </c>
      <c r="BI171" s="201">
        <f>IF(N171="nulová",J171,0)</f>
        <v>0</v>
      </c>
      <c r="BJ171" s="19" t="s">
        <v>83</v>
      </c>
      <c r="BK171" s="201">
        <f>ROUND(I171*H171,2)</f>
        <v>0</v>
      </c>
      <c r="BL171" s="19" t="s">
        <v>133</v>
      </c>
      <c r="BM171" s="200" t="s">
        <v>283</v>
      </c>
    </row>
    <row r="172" spans="1:65" s="2" customFormat="1" ht="38.4">
      <c r="A172" s="36"/>
      <c r="B172" s="37"/>
      <c r="C172" s="38"/>
      <c r="D172" s="217" t="s">
        <v>173</v>
      </c>
      <c r="E172" s="38"/>
      <c r="F172" s="218" t="s">
        <v>731</v>
      </c>
      <c r="G172" s="38"/>
      <c r="H172" s="38"/>
      <c r="I172" s="110"/>
      <c r="J172" s="38"/>
      <c r="K172" s="38"/>
      <c r="L172" s="41"/>
      <c r="M172" s="219"/>
      <c r="N172" s="220"/>
      <c r="O172" s="66"/>
      <c r="P172" s="66"/>
      <c r="Q172" s="66"/>
      <c r="R172" s="66"/>
      <c r="S172" s="66"/>
      <c r="T172" s="67"/>
      <c r="U172" s="36"/>
      <c r="V172" s="36"/>
      <c r="W172" s="36"/>
      <c r="X172" s="36"/>
      <c r="Y172" s="36"/>
      <c r="Z172" s="36"/>
      <c r="AA172" s="36"/>
      <c r="AB172" s="36"/>
      <c r="AC172" s="36"/>
      <c r="AD172" s="36"/>
      <c r="AE172" s="36"/>
      <c r="AT172" s="19" t="s">
        <v>173</v>
      </c>
      <c r="AU172" s="19" t="s">
        <v>85</v>
      </c>
    </row>
    <row r="173" spans="1:65" s="2" customFormat="1" ht="16.5" customHeight="1">
      <c r="A173" s="36"/>
      <c r="B173" s="37"/>
      <c r="C173" s="202" t="s">
        <v>222</v>
      </c>
      <c r="D173" s="202" t="s">
        <v>134</v>
      </c>
      <c r="E173" s="203" t="s">
        <v>732</v>
      </c>
      <c r="F173" s="204" t="s">
        <v>733</v>
      </c>
      <c r="G173" s="205" t="s">
        <v>131</v>
      </c>
      <c r="H173" s="206">
        <v>3</v>
      </c>
      <c r="I173" s="207"/>
      <c r="J173" s="208">
        <f>ROUND(I173*H173,2)</f>
        <v>0</v>
      </c>
      <c r="K173" s="204" t="s">
        <v>172</v>
      </c>
      <c r="L173" s="209"/>
      <c r="M173" s="210" t="s">
        <v>19</v>
      </c>
      <c r="N173" s="211" t="s">
        <v>46</v>
      </c>
      <c r="O173" s="66"/>
      <c r="P173" s="198">
        <f>O173*H173</f>
        <v>0</v>
      </c>
      <c r="Q173" s="198">
        <v>0</v>
      </c>
      <c r="R173" s="198">
        <f>Q173*H173</f>
        <v>0</v>
      </c>
      <c r="S173" s="198">
        <v>0</v>
      </c>
      <c r="T173" s="199">
        <f>S173*H173</f>
        <v>0</v>
      </c>
      <c r="U173" s="36"/>
      <c r="V173" s="36"/>
      <c r="W173" s="36"/>
      <c r="X173" s="36"/>
      <c r="Y173" s="36"/>
      <c r="Z173" s="36"/>
      <c r="AA173" s="36"/>
      <c r="AB173" s="36"/>
      <c r="AC173" s="36"/>
      <c r="AD173" s="36"/>
      <c r="AE173" s="36"/>
      <c r="AR173" s="200" t="s">
        <v>137</v>
      </c>
      <c r="AT173" s="200" t="s">
        <v>134</v>
      </c>
      <c r="AU173" s="200" t="s">
        <v>85</v>
      </c>
      <c r="AY173" s="19" t="s">
        <v>125</v>
      </c>
      <c r="BE173" s="201">
        <f>IF(N173="základní",J173,0)</f>
        <v>0</v>
      </c>
      <c r="BF173" s="201">
        <f>IF(N173="snížená",J173,0)</f>
        <v>0</v>
      </c>
      <c r="BG173" s="201">
        <f>IF(N173="zákl. přenesená",J173,0)</f>
        <v>0</v>
      </c>
      <c r="BH173" s="201">
        <f>IF(N173="sníž. přenesená",J173,0)</f>
        <v>0</v>
      </c>
      <c r="BI173" s="201">
        <f>IF(N173="nulová",J173,0)</f>
        <v>0</v>
      </c>
      <c r="BJ173" s="19" t="s">
        <v>83</v>
      </c>
      <c r="BK173" s="201">
        <f>ROUND(I173*H173,2)</f>
        <v>0</v>
      </c>
      <c r="BL173" s="19" t="s">
        <v>133</v>
      </c>
      <c r="BM173" s="200" t="s">
        <v>290</v>
      </c>
    </row>
    <row r="174" spans="1:65" s="2" customFormat="1" ht="16.5" customHeight="1">
      <c r="A174" s="36"/>
      <c r="B174" s="37"/>
      <c r="C174" s="202" t="s">
        <v>294</v>
      </c>
      <c r="D174" s="202" t="s">
        <v>134</v>
      </c>
      <c r="E174" s="203" t="s">
        <v>734</v>
      </c>
      <c r="F174" s="204" t="s">
        <v>735</v>
      </c>
      <c r="G174" s="205" t="s">
        <v>131</v>
      </c>
      <c r="H174" s="206">
        <v>3</v>
      </c>
      <c r="I174" s="207"/>
      <c r="J174" s="208">
        <f>ROUND(I174*H174,2)</f>
        <v>0</v>
      </c>
      <c r="K174" s="204" t="s">
        <v>172</v>
      </c>
      <c r="L174" s="209"/>
      <c r="M174" s="210" t="s">
        <v>19</v>
      </c>
      <c r="N174" s="211" t="s">
        <v>46</v>
      </c>
      <c r="O174" s="66"/>
      <c r="P174" s="198">
        <f>O174*H174</f>
        <v>0</v>
      </c>
      <c r="Q174" s="198">
        <v>0</v>
      </c>
      <c r="R174" s="198">
        <f>Q174*H174</f>
        <v>0</v>
      </c>
      <c r="S174" s="198">
        <v>0</v>
      </c>
      <c r="T174" s="199">
        <f>S174*H174</f>
        <v>0</v>
      </c>
      <c r="U174" s="36"/>
      <c r="V174" s="36"/>
      <c r="W174" s="36"/>
      <c r="X174" s="36"/>
      <c r="Y174" s="36"/>
      <c r="Z174" s="36"/>
      <c r="AA174" s="36"/>
      <c r="AB174" s="36"/>
      <c r="AC174" s="36"/>
      <c r="AD174" s="36"/>
      <c r="AE174" s="36"/>
      <c r="AR174" s="200" t="s">
        <v>137</v>
      </c>
      <c r="AT174" s="200" t="s">
        <v>134</v>
      </c>
      <c r="AU174" s="200" t="s">
        <v>85</v>
      </c>
      <c r="AY174" s="19" t="s">
        <v>125</v>
      </c>
      <c r="BE174" s="201">
        <f>IF(N174="základní",J174,0)</f>
        <v>0</v>
      </c>
      <c r="BF174" s="201">
        <f>IF(N174="snížená",J174,0)</f>
        <v>0</v>
      </c>
      <c r="BG174" s="201">
        <f>IF(N174="zákl. přenesená",J174,0)</f>
        <v>0</v>
      </c>
      <c r="BH174" s="201">
        <f>IF(N174="sníž. přenesená",J174,0)</f>
        <v>0</v>
      </c>
      <c r="BI174" s="201">
        <f>IF(N174="nulová",J174,0)</f>
        <v>0</v>
      </c>
      <c r="BJ174" s="19" t="s">
        <v>83</v>
      </c>
      <c r="BK174" s="201">
        <f>ROUND(I174*H174,2)</f>
        <v>0</v>
      </c>
      <c r="BL174" s="19" t="s">
        <v>133</v>
      </c>
      <c r="BM174" s="200" t="s">
        <v>297</v>
      </c>
    </row>
    <row r="175" spans="1:65" s="2" customFormat="1" ht="21.75" customHeight="1">
      <c r="A175" s="36"/>
      <c r="B175" s="37"/>
      <c r="C175" s="189" t="s">
        <v>228</v>
      </c>
      <c r="D175" s="189" t="s">
        <v>128</v>
      </c>
      <c r="E175" s="190" t="s">
        <v>736</v>
      </c>
      <c r="F175" s="191" t="s">
        <v>737</v>
      </c>
      <c r="G175" s="192" t="s">
        <v>131</v>
      </c>
      <c r="H175" s="193">
        <v>2</v>
      </c>
      <c r="I175" s="194"/>
      <c r="J175" s="195">
        <f>ROUND(I175*H175,2)</f>
        <v>0</v>
      </c>
      <c r="K175" s="191" t="s">
        <v>172</v>
      </c>
      <c r="L175" s="41"/>
      <c r="M175" s="196" t="s">
        <v>19</v>
      </c>
      <c r="N175" s="197" t="s">
        <v>46</v>
      </c>
      <c r="O175" s="66"/>
      <c r="P175" s="198">
        <f>O175*H175</f>
        <v>0</v>
      </c>
      <c r="Q175" s="198">
        <v>0</v>
      </c>
      <c r="R175" s="198">
        <f>Q175*H175</f>
        <v>0</v>
      </c>
      <c r="S175" s="198">
        <v>0</v>
      </c>
      <c r="T175" s="199">
        <f>S175*H175</f>
        <v>0</v>
      </c>
      <c r="U175" s="36"/>
      <c r="V175" s="36"/>
      <c r="W175" s="36"/>
      <c r="X175" s="36"/>
      <c r="Y175" s="36"/>
      <c r="Z175" s="36"/>
      <c r="AA175" s="36"/>
      <c r="AB175" s="36"/>
      <c r="AC175" s="36"/>
      <c r="AD175" s="36"/>
      <c r="AE175" s="36"/>
      <c r="AR175" s="200" t="s">
        <v>133</v>
      </c>
      <c r="AT175" s="200" t="s">
        <v>128</v>
      </c>
      <c r="AU175" s="200" t="s">
        <v>85</v>
      </c>
      <c r="AY175" s="19" t="s">
        <v>125</v>
      </c>
      <c r="BE175" s="201">
        <f>IF(N175="základní",J175,0)</f>
        <v>0</v>
      </c>
      <c r="BF175" s="201">
        <f>IF(N175="snížená",J175,0)</f>
        <v>0</v>
      </c>
      <c r="BG175" s="201">
        <f>IF(N175="zákl. přenesená",J175,0)</f>
        <v>0</v>
      </c>
      <c r="BH175" s="201">
        <f>IF(N175="sníž. přenesená",J175,0)</f>
        <v>0</v>
      </c>
      <c r="BI175" s="201">
        <f>IF(N175="nulová",J175,0)</f>
        <v>0</v>
      </c>
      <c r="BJ175" s="19" t="s">
        <v>83</v>
      </c>
      <c r="BK175" s="201">
        <f>ROUND(I175*H175,2)</f>
        <v>0</v>
      </c>
      <c r="BL175" s="19" t="s">
        <v>133</v>
      </c>
      <c r="BM175" s="200" t="s">
        <v>301</v>
      </c>
    </row>
    <row r="176" spans="1:65" s="2" customFormat="1" ht="38.4">
      <c r="A176" s="36"/>
      <c r="B176" s="37"/>
      <c r="C176" s="38"/>
      <c r="D176" s="217" t="s">
        <v>173</v>
      </c>
      <c r="E176" s="38"/>
      <c r="F176" s="218" t="s">
        <v>731</v>
      </c>
      <c r="G176" s="38"/>
      <c r="H176" s="38"/>
      <c r="I176" s="110"/>
      <c r="J176" s="38"/>
      <c r="K176" s="38"/>
      <c r="L176" s="41"/>
      <c r="M176" s="219"/>
      <c r="N176" s="220"/>
      <c r="O176" s="66"/>
      <c r="P176" s="66"/>
      <c r="Q176" s="66"/>
      <c r="R176" s="66"/>
      <c r="S176" s="66"/>
      <c r="T176" s="67"/>
      <c r="U176" s="36"/>
      <c r="V176" s="36"/>
      <c r="W176" s="36"/>
      <c r="X176" s="36"/>
      <c r="Y176" s="36"/>
      <c r="Z176" s="36"/>
      <c r="AA176" s="36"/>
      <c r="AB176" s="36"/>
      <c r="AC176" s="36"/>
      <c r="AD176" s="36"/>
      <c r="AE176" s="36"/>
      <c r="AT176" s="19" t="s">
        <v>173</v>
      </c>
      <c r="AU176" s="19" t="s">
        <v>85</v>
      </c>
    </row>
    <row r="177" spans="1:65" s="14" customFormat="1">
      <c r="B177" s="231"/>
      <c r="C177" s="232"/>
      <c r="D177" s="217" t="s">
        <v>175</v>
      </c>
      <c r="E177" s="233" t="s">
        <v>19</v>
      </c>
      <c r="F177" s="234" t="s">
        <v>738</v>
      </c>
      <c r="G177" s="232"/>
      <c r="H177" s="235">
        <v>2</v>
      </c>
      <c r="I177" s="236"/>
      <c r="J177" s="232"/>
      <c r="K177" s="232"/>
      <c r="L177" s="237"/>
      <c r="M177" s="238"/>
      <c r="N177" s="239"/>
      <c r="O177" s="239"/>
      <c r="P177" s="239"/>
      <c r="Q177" s="239"/>
      <c r="R177" s="239"/>
      <c r="S177" s="239"/>
      <c r="T177" s="240"/>
      <c r="AT177" s="241" t="s">
        <v>175</v>
      </c>
      <c r="AU177" s="241" t="s">
        <v>85</v>
      </c>
      <c r="AV177" s="14" t="s">
        <v>85</v>
      </c>
      <c r="AW177" s="14" t="s">
        <v>37</v>
      </c>
      <c r="AX177" s="14" t="s">
        <v>75</v>
      </c>
      <c r="AY177" s="241" t="s">
        <v>125</v>
      </c>
    </row>
    <row r="178" spans="1:65" s="15" customFormat="1">
      <c r="B178" s="242"/>
      <c r="C178" s="243"/>
      <c r="D178" s="217" t="s">
        <v>175</v>
      </c>
      <c r="E178" s="244" t="s">
        <v>19</v>
      </c>
      <c r="F178" s="245" t="s">
        <v>181</v>
      </c>
      <c r="G178" s="243"/>
      <c r="H178" s="246">
        <v>2</v>
      </c>
      <c r="I178" s="247"/>
      <c r="J178" s="243"/>
      <c r="K178" s="243"/>
      <c r="L178" s="248"/>
      <c r="M178" s="249"/>
      <c r="N178" s="250"/>
      <c r="O178" s="250"/>
      <c r="P178" s="250"/>
      <c r="Q178" s="250"/>
      <c r="R178" s="250"/>
      <c r="S178" s="250"/>
      <c r="T178" s="251"/>
      <c r="AT178" s="252" t="s">
        <v>175</v>
      </c>
      <c r="AU178" s="252" t="s">
        <v>85</v>
      </c>
      <c r="AV178" s="15" t="s">
        <v>133</v>
      </c>
      <c r="AW178" s="15" t="s">
        <v>37</v>
      </c>
      <c r="AX178" s="15" t="s">
        <v>83</v>
      </c>
      <c r="AY178" s="252" t="s">
        <v>125</v>
      </c>
    </row>
    <row r="179" spans="1:65" s="2" customFormat="1" ht="16.5" customHeight="1">
      <c r="A179" s="36"/>
      <c r="B179" s="37"/>
      <c r="C179" s="202" t="s">
        <v>7</v>
      </c>
      <c r="D179" s="202" t="s">
        <v>134</v>
      </c>
      <c r="E179" s="203" t="s">
        <v>739</v>
      </c>
      <c r="F179" s="204" t="s">
        <v>740</v>
      </c>
      <c r="G179" s="205" t="s">
        <v>131</v>
      </c>
      <c r="H179" s="206">
        <v>2</v>
      </c>
      <c r="I179" s="207"/>
      <c r="J179" s="208">
        <f>ROUND(I179*H179,2)</f>
        <v>0</v>
      </c>
      <c r="K179" s="204" t="s">
        <v>172</v>
      </c>
      <c r="L179" s="209"/>
      <c r="M179" s="210" t="s">
        <v>19</v>
      </c>
      <c r="N179" s="211" t="s">
        <v>46</v>
      </c>
      <c r="O179" s="66"/>
      <c r="P179" s="198">
        <f>O179*H179</f>
        <v>0</v>
      </c>
      <c r="Q179" s="198">
        <v>0</v>
      </c>
      <c r="R179" s="198">
        <f>Q179*H179</f>
        <v>0</v>
      </c>
      <c r="S179" s="198">
        <v>0</v>
      </c>
      <c r="T179" s="199">
        <f>S179*H179</f>
        <v>0</v>
      </c>
      <c r="U179" s="36"/>
      <c r="V179" s="36"/>
      <c r="W179" s="36"/>
      <c r="X179" s="36"/>
      <c r="Y179" s="36"/>
      <c r="Z179" s="36"/>
      <c r="AA179" s="36"/>
      <c r="AB179" s="36"/>
      <c r="AC179" s="36"/>
      <c r="AD179" s="36"/>
      <c r="AE179" s="36"/>
      <c r="AR179" s="200" t="s">
        <v>137</v>
      </c>
      <c r="AT179" s="200" t="s">
        <v>134</v>
      </c>
      <c r="AU179" s="200" t="s">
        <v>85</v>
      </c>
      <c r="AY179" s="19" t="s">
        <v>125</v>
      </c>
      <c r="BE179" s="201">
        <f>IF(N179="základní",J179,0)</f>
        <v>0</v>
      </c>
      <c r="BF179" s="201">
        <f>IF(N179="snížená",J179,0)</f>
        <v>0</v>
      </c>
      <c r="BG179" s="201">
        <f>IF(N179="zákl. přenesená",J179,0)</f>
        <v>0</v>
      </c>
      <c r="BH179" s="201">
        <f>IF(N179="sníž. přenesená",J179,0)</f>
        <v>0</v>
      </c>
      <c r="BI179" s="201">
        <f>IF(N179="nulová",J179,0)</f>
        <v>0</v>
      </c>
      <c r="BJ179" s="19" t="s">
        <v>83</v>
      </c>
      <c r="BK179" s="201">
        <f>ROUND(I179*H179,2)</f>
        <v>0</v>
      </c>
      <c r="BL179" s="19" t="s">
        <v>133</v>
      </c>
      <c r="BM179" s="200" t="s">
        <v>304</v>
      </c>
    </row>
    <row r="180" spans="1:65" s="14" customFormat="1">
      <c r="B180" s="231"/>
      <c r="C180" s="232"/>
      <c r="D180" s="217" t="s">
        <v>175</v>
      </c>
      <c r="E180" s="233" t="s">
        <v>19</v>
      </c>
      <c r="F180" s="234" t="s">
        <v>738</v>
      </c>
      <c r="G180" s="232"/>
      <c r="H180" s="235">
        <v>2</v>
      </c>
      <c r="I180" s="236"/>
      <c r="J180" s="232"/>
      <c r="K180" s="232"/>
      <c r="L180" s="237"/>
      <c r="M180" s="238"/>
      <c r="N180" s="239"/>
      <c r="O180" s="239"/>
      <c r="P180" s="239"/>
      <c r="Q180" s="239"/>
      <c r="R180" s="239"/>
      <c r="S180" s="239"/>
      <c r="T180" s="240"/>
      <c r="AT180" s="241" t="s">
        <v>175</v>
      </c>
      <c r="AU180" s="241" t="s">
        <v>85</v>
      </c>
      <c r="AV180" s="14" t="s">
        <v>85</v>
      </c>
      <c r="AW180" s="14" t="s">
        <v>37</v>
      </c>
      <c r="AX180" s="14" t="s">
        <v>75</v>
      </c>
      <c r="AY180" s="241" t="s">
        <v>125</v>
      </c>
    </row>
    <row r="181" spans="1:65" s="15" customFormat="1">
      <c r="B181" s="242"/>
      <c r="C181" s="243"/>
      <c r="D181" s="217" t="s">
        <v>175</v>
      </c>
      <c r="E181" s="244" t="s">
        <v>19</v>
      </c>
      <c r="F181" s="245" t="s">
        <v>181</v>
      </c>
      <c r="G181" s="243"/>
      <c r="H181" s="246">
        <v>2</v>
      </c>
      <c r="I181" s="247"/>
      <c r="J181" s="243"/>
      <c r="K181" s="243"/>
      <c r="L181" s="248"/>
      <c r="M181" s="249"/>
      <c r="N181" s="250"/>
      <c r="O181" s="250"/>
      <c r="P181" s="250"/>
      <c r="Q181" s="250"/>
      <c r="R181" s="250"/>
      <c r="S181" s="250"/>
      <c r="T181" s="251"/>
      <c r="AT181" s="252" t="s">
        <v>175</v>
      </c>
      <c r="AU181" s="252" t="s">
        <v>85</v>
      </c>
      <c r="AV181" s="15" t="s">
        <v>133</v>
      </c>
      <c r="AW181" s="15" t="s">
        <v>37</v>
      </c>
      <c r="AX181" s="15" t="s">
        <v>83</v>
      </c>
      <c r="AY181" s="252" t="s">
        <v>125</v>
      </c>
    </row>
    <row r="182" spans="1:65" s="2" customFormat="1" ht="16.5" customHeight="1">
      <c r="A182" s="36"/>
      <c r="B182" s="37"/>
      <c r="C182" s="189" t="s">
        <v>246</v>
      </c>
      <c r="D182" s="189" t="s">
        <v>128</v>
      </c>
      <c r="E182" s="190" t="s">
        <v>741</v>
      </c>
      <c r="F182" s="191" t="s">
        <v>742</v>
      </c>
      <c r="G182" s="192" t="s">
        <v>131</v>
      </c>
      <c r="H182" s="193">
        <v>1</v>
      </c>
      <c r="I182" s="194"/>
      <c r="J182" s="195">
        <f>ROUND(I182*H182,2)</f>
        <v>0</v>
      </c>
      <c r="K182" s="191" t="s">
        <v>172</v>
      </c>
      <c r="L182" s="41"/>
      <c r="M182" s="196" t="s">
        <v>19</v>
      </c>
      <c r="N182" s="197" t="s">
        <v>46</v>
      </c>
      <c r="O182" s="66"/>
      <c r="P182" s="198">
        <f>O182*H182</f>
        <v>0</v>
      </c>
      <c r="Q182" s="198">
        <v>0</v>
      </c>
      <c r="R182" s="198">
        <f>Q182*H182</f>
        <v>0</v>
      </c>
      <c r="S182" s="198">
        <v>0</v>
      </c>
      <c r="T182" s="199">
        <f>S182*H182</f>
        <v>0</v>
      </c>
      <c r="U182" s="36"/>
      <c r="V182" s="36"/>
      <c r="W182" s="36"/>
      <c r="X182" s="36"/>
      <c r="Y182" s="36"/>
      <c r="Z182" s="36"/>
      <c r="AA182" s="36"/>
      <c r="AB182" s="36"/>
      <c r="AC182" s="36"/>
      <c r="AD182" s="36"/>
      <c r="AE182" s="36"/>
      <c r="AR182" s="200" t="s">
        <v>133</v>
      </c>
      <c r="AT182" s="200" t="s">
        <v>128</v>
      </c>
      <c r="AU182" s="200" t="s">
        <v>85</v>
      </c>
      <c r="AY182" s="19" t="s">
        <v>125</v>
      </c>
      <c r="BE182" s="201">
        <f>IF(N182="základní",J182,0)</f>
        <v>0</v>
      </c>
      <c r="BF182" s="201">
        <f>IF(N182="snížená",J182,0)</f>
        <v>0</v>
      </c>
      <c r="BG182" s="201">
        <f>IF(N182="zákl. přenesená",J182,0)</f>
        <v>0</v>
      </c>
      <c r="BH182" s="201">
        <f>IF(N182="sníž. přenesená",J182,0)</f>
        <v>0</v>
      </c>
      <c r="BI182" s="201">
        <f>IF(N182="nulová",J182,0)</f>
        <v>0</v>
      </c>
      <c r="BJ182" s="19" t="s">
        <v>83</v>
      </c>
      <c r="BK182" s="201">
        <f>ROUND(I182*H182,2)</f>
        <v>0</v>
      </c>
      <c r="BL182" s="19" t="s">
        <v>133</v>
      </c>
      <c r="BM182" s="200" t="s">
        <v>307</v>
      </c>
    </row>
    <row r="183" spans="1:65" s="2" customFormat="1" ht="76.8">
      <c r="A183" s="36"/>
      <c r="B183" s="37"/>
      <c r="C183" s="38"/>
      <c r="D183" s="217" t="s">
        <v>173</v>
      </c>
      <c r="E183" s="38"/>
      <c r="F183" s="218" t="s">
        <v>743</v>
      </c>
      <c r="G183" s="38"/>
      <c r="H183" s="38"/>
      <c r="I183" s="110"/>
      <c r="J183" s="38"/>
      <c r="K183" s="38"/>
      <c r="L183" s="41"/>
      <c r="M183" s="219"/>
      <c r="N183" s="220"/>
      <c r="O183" s="66"/>
      <c r="P183" s="66"/>
      <c r="Q183" s="66"/>
      <c r="R183" s="66"/>
      <c r="S183" s="66"/>
      <c r="T183" s="67"/>
      <c r="U183" s="36"/>
      <c r="V183" s="36"/>
      <c r="W183" s="36"/>
      <c r="X183" s="36"/>
      <c r="Y183" s="36"/>
      <c r="Z183" s="36"/>
      <c r="AA183" s="36"/>
      <c r="AB183" s="36"/>
      <c r="AC183" s="36"/>
      <c r="AD183" s="36"/>
      <c r="AE183" s="36"/>
      <c r="AT183" s="19" t="s">
        <v>173</v>
      </c>
      <c r="AU183" s="19" t="s">
        <v>85</v>
      </c>
    </row>
    <row r="184" spans="1:65" s="2" customFormat="1" ht="21.75" customHeight="1">
      <c r="A184" s="36"/>
      <c r="B184" s="37"/>
      <c r="C184" s="189" t="s">
        <v>309</v>
      </c>
      <c r="D184" s="189" t="s">
        <v>128</v>
      </c>
      <c r="E184" s="190" t="s">
        <v>744</v>
      </c>
      <c r="F184" s="191" t="s">
        <v>745</v>
      </c>
      <c r="G184" s="192" t="s">
        <v>131</v>
      </c>
      <c r="H184" s="193">
        <v>1</v>
      </c>
      <c r="I184" s="194"/>
      <c r="J184" s="195">
        <f>ROUND(I184*H184,2)</f>
        <v>0</v>
      </c>
      <c r="K184" s="191" t="s">
        <v>172</v>
      </c>
      <c r="L184" s="41"/>
      <c r="M184" s="196" t="s">
        <v>19</v>
      </c>
      <c r="N184" s="197" t="s">
        <v>46</v>
      </c>
      <c r="O184" s="66"/>
      <c r="P184" s="198">
        <f>O184*H184</f>
        <v>0</v>
      </c>
      <c r="Q184" s="198">
        <v>0</v>
      </c>
      <c r="R184" s="198">
        <f>Q184*H184</f>
        <v>0</v>
      </c>
      <c r="S184" s="198">
        <v>0</v>
      </c>
      <c r="T184" s="199">
        <f>S184*H184</f>
        <v>0</v>
      </c>
      <c r="U184" s="36"/>
      <c r="V184" s="36"/>
      <c r="W184" s="36"/>
      <c r="X184" s="36"/>
      <c r="Y184" s="36"/>
      <c r="Z184" s="36"/>
      <c r="AA184" s="36"/>
      <c r="AB184" s="36"/>
      <c r="AC184" s="36"/>
      <c r="AD184" s="36"/>
      <c r="AE184" s="36"/>
      <c r="AR184" s="200" t="s">
        <v>133</v>
      </c>
      <c r="AT184" s="200" t="s">
        <v>128</v>
      </c>
      <c r="AU184" s="200" t="s">
        <v>85</v>
      </c>
      <c r="AY184" s="19" t="s">
        <v>125</v>
      </c>
      <c r="BE184" s="201">
        <f>IF(N184="základní",J184,0)</f>
        <v>0</v>
      </c>
      <c r="BF184" s="201">
        <f>IF(N184="snížená",J184,0)</f>
        <v>0</v>
      </c>
      <c r="BG184" s="201">
        <f>IF(N184="zákl. přenesená",J184,0)</f>
        <v>0</v>
      </c>
      <c r="BH184" s="201">
        <f>IF(N184="sníž. přenesená",J184,0)</f>
        <v>0</v>
      </c>
      <c r="BI184" s="201">
        <f>IF(N184="nulová",J184,0)</f>
        <v>0</v>
      </c>
      <c r="BJ184" s="19" t="s">
        <v>83</v>
      </c>
      <c r="BK184" s="201">
        <f>ROUND(I184*H184,2)</f>
        <v>0</v>
      </c>
      <c r="BL184" s="19" t="s">
        <v>133</v>
      </c>
      <c r="BM184" s="200" t="s">
        <v>312</v>
      </c>
    </row>
    <row r="185" spans="1:65" s="2" customFormat="1" ht="67.2">
      <c r="A185" s="36"/>
      <c r="B185" s="37"/>
      <c r="C185" s="38"/>
      <c r="D185" s="217" t="s">
        <v>173</v>
      </c>
      <c r="E185" s="38"/>
      <c r="F185" s="218" t="s">
        <v>746</v>
      </c>
      <c r="G185" s="38"/>
      <c r="H185" s="38"/>
      <c r="I185" s="110"/>
      <c r="J185" s="38"/>
      <c r="K185" s="38"/>
      <c r="L185" s="41"/>
      <c r="M185" s="219"/>
      <c r="N185" s="220"/>
      <c r="O185" s="66"/>
      <c r="P185" s="66"/>
      <c r="Q185" s="66"/>
      <c r="R185" s="66"/>
      <c r="S185" s="66"/>
      <c r="T185" s="67"/>
      <c r="U185" s="36"/>
      <c r="V185" s="36"/>
      <c r="W185" s="36"/>
      <c r="X185" s="36"/>
      <c r="Y185" s="36"/>
      <c r="Z185" s="36"/>
      <c r="AA185" s="36"/>
      <c r="AB185" s="36"/>
      <c r="AC185" s="36"/>
      <c r="AD185" s="36"/>
      <c r="AE185" s="36"/>
      <c r="AT185" s="19" t="s">
        <v>173</v>
      </c>
      <c r="AU185" s="19" t="s">
        <v>85</v>
      </c>
    </row>
    <row r="186" spans="1:65" s="14" customFormat="1">
      <c r="B186" s="231"/>
      <c r="C186" s="232"/>
      <c r="D186" s="217" t="s">
        <v>175</v>
      </c>
      <c r="E186" s="233" t="s">
        <v>19</v>
      </c>
      <c r="F186" s="234" t="s">
        <v>747</v>
      </c>
      <c r="G186" s="232"/>
      <c r="H186" s="235">
        <v>1</v>
      </c>
      <c r="I186" s="236"/>
      <c r="J186" s="232"/>
      <c r="K186" s="232"/>
      <c r="L186" s="237"/>
      <c r="M186" s="238"/>
      <c r="N186" s="239"/>
      <c r="O186" s="239"/>
      <c r="P186" s="239"/>
      <c r="Q186" s="239"/>
      <c r="R186" s="239"/>
      <c r="S186" s="239"/>
      <c r="T186" s="240"/>
      <c r="AT186" s="241" t="s">
        <v>175</v>
      </c>
      <c r="AU186" s="241" t="s">
        <v>85</v>
      </c>
      <c r="AV186" s="14" t="s">
        <v>85</v>
      </c>
      <c r="AW186" s="14" t="s">
        <v>37</v>
      </c>
      <c r="AX186" s="14" t="s">
        <v>75</v>
      </c>
      <c r="AY186" s="241" t="s">
        <v>125</v>
      </c>
    </row>
    <row r="187" spans="1:65" s="15" customFormat="1">
      <c r="B187" s="242"/>
      <c r="C187" s="243"/>
      <c r="D187" s="217" t="s">
        <v>175</v>
      </c>
      <c r="E187" s="244" t="s">
        <v>19</v>
      </c>
      <c r="F187" s="245" t="s">
        <v>181</v>
      </c>
      <c r="G187" s="243"/>
      <c r="H187" s="246">
        <v>1</v>
      </c>
      <c r="I187" s="247"/>
      <c r="J187" s="243"/>
      <c r="K187" s="243"/>
      <c r="L187" s="248"/>
      <c r="M187" s="249"/>
      <c r="N187" s="250"/>
      <c r="O187" s="250"/>
      <c r="P187" s="250"/>
      <c r="Q187" s="250"/>
      <c r="R187" s="250"/>
      <c r="S187" s="250"/>
      <c r="T187" s="251"/>
      <c r="AT187" s="252" t="s">
        <v>175</v>
      </c>
      <c r="AU187" s="252" t="s">
        <v>85</v>
      </c>
      <c r="AV187" s="15" t="s">
        <v>133</v>
      </c>
      <c r="AW187" s="15" t="s">
        <v>37</v>
      </c>
      <c r="AX187" s="15" t="s">
        <v>83</v>
      </c>
      <c r="AY187" s="252" t="s">
        <v>125</v>
      </c>
    </row>
    <row r="188" spans="1:65" s="2" customFormat="1" ht="16.5" customHeight="1">
      <c r="A188" s="36"/>
      <c r="B188" s="37"/>
      <c r="C188" s="202" t="s">
        <v>252</v>
      </c>
      <c r="D188" s="202" t="s">
        <v>134</v>
      </c>
      <c r="E188" s="203" t="s">
        <v>748</v>
      </c>
      <c r="F188" s="204" t="s">
        <v>749</v>
      </c>
      <c r="G188" s="205" t="s">
        <v>131</v>
      </c>
      <c r="H188" s="206">
        <v>1</v>
      </c>
      <c r="I188" s="207"/>
      <c r="J188" s="208">
        <f>ROUND(I188*H188,2)</f>
        <v>0</v>
      </c>
      <c r="K188" s="204" t="s">
        <v>172</v>
      </c>
      <c r="L188" s="209"/>
      <c r="M188" s="210" t="s">
        <v>19</v>
      </c>
      <c r="N188" s="211" t="s">
        <v>46</v>
      </c>
      <c r="O188" s="66"/>
      <c r="P188" s="198">
        <f>O188*H188</f>
        <v>0</v>
      </c>
      <c r="Q188" s="198">
        <v>0</v>
      </c>
      <c r="R188" s="198">
        <f>Q188*H188</f>
        <v>0</v>
      </c>
      <c r="S188" s="198">
        <v>0</v>
      </c>
      <c r="T188" s="199">
        <f>S188*H188</f>
        <v>0</v>
      </c>
      <c r="U188" s="36"/>
      <c r="V188" s="36"/>
      <c r="W188" s="36"/>
      <c r="X188" s="36"/>
      <c r="Y188" s="36"/>
      <c r="Z188" s="36"/>
      <c r="AA188" s="36"/>
      <c r="AB188" s="36"/>
      <c r="AC188" s="36"/>
      <c r="AD188" s="36"/>
      <c r="AE188" s="36"/>
      <c r="AR188" s="200" t="s">
        <v>137</v>
      </c>
      <c r="AT188" s="200" t="s">
        <v>134</v>
      </c>
      <c r="AU188" s="200" t="s">
        <v>85</v>
      </c>
      <c r="AY188" s="19" t="s">
        <v>125</v>
      </c>
      <c r="BE188" s="201">
        <f>IF(N188="základní",J188,0)</f>
        <v>0</v>
      </c>
      <c r="BF188" s="201">
        <f>IF(N188="snížená",J188,0)</f>
        <v>0</v>
      </c>
      <c r="BG188" s="201">
        <f>IF(N188="zákl. přenesená",J188,0)</f>
        <v>0</v>
      </c>
      <c r="BH188" s="201">
        <f>IF(N188="sníž. přenesená",J188,0)</f>
        <v>0</v>
      </c>
      <c r="BI188" s="201">
        <f>IF(N188="nulová",J188,0)</f>
        <v>0</v>
      </c>
      <c r="BJ188" s="19" t="s">
        <v>83</v>
      </c>
      <c r="BK188" s="201">
        <f>ROUND(I188*H188,2)</f>
        <v>0</v>
      </c>
      <c r="BL188" s="19" t="s">
        <v>133</v>
      </c>
      <c r="BM188" s="200" t="s">
        <v>315</v>
      </c>
    </row>
    <row r="189" spans="1:65" s="14" customFormat="1">
      <c r="B189" s="231"/>
      <c r="C189" s="232"/>
      <c r="D189" s="217" t="s">
        <v>175</v>
      </c>
      <c r="E189" s="233" t="s">
        <v>19</v>
      </c>
      <c r="F189" s="234" t="s">
        <v>750</v>
      </c>
      <c r="G189" s="232"/>
      <c r="H189" s="235">
        <v>1</v>
      </c>
      <c r="I189" s="236"/>
      <c r="J189" s="232"/>
      <c r="K189" s="232"/>
      <c r="L189" s="237"/>
      <c r="M189" s="238"/>
      <c r="N189" s="239"/>
      <c r="O189" s="239"/>
      <c r="P189" s="239"/>
      <c r="Q189" s="239"/>
      <c r="R189" s="239"/>
      <c r="S189" s="239"/>
      <c r="T189" s="240"/>
      <c r="AT189" s="241" t="s">
        <v>175</v>
      </c>
      <c r="AU189" s="241" t="s">
        <v>85</v>
      </c>
      <c r="AV189" s="14" t="s">
        <v>85</v>
      </c>
      <c r="AW189" s="14" t="s">
        <v>37</v>
      </c>
      <c r="AX189" s="14" t="s">
        <v>75</v>
      </c>
      <c r="AY189" s="241" t="s">
        <v>125</v>
      </c>
    </row>
    <row r="190" spans="1:65" s="15" customFormat="1">
      <c r="B190" s="242"/>
      <c r="C190" s="243"/>
      <c r="D190" s="217" t="s">
        <v>175</v>
      </c>
      <c r="E190" s="244" t="s">
        <v>19</v>
      </c>
      <c r="F190" s="245" t="s">
        <v>181</v>
      </c>
      <c r="G190" s="243"/>
      <c r="H190" s="246">
        <v>1</v>
      </c>
      <c r="I190" s="247"/>
      <c r="J190" s="243"/>
      <c r="K190" s="243"/>
      <c r="L190" s="248"/>
      <c r="M190" s="249"/>
      <c r="N190" s="250"/>
      <c r="O190" s="250"/>
      <c r="P190" s="250"/>
      <c r="Q190" s="250"/>
      <c r="R190" s="250"/>
      <c r="S190" s="250"/>
      <c r="T190" s="251"/>
      <c r="AT190" s="252" t="s">
        <v>175</v>
      </c>
      <c r="AU190" s="252" t="s">
        <v>85</v>
      </c>
      <c r="AV190" s="15" t="s">
        <v>133</v>
      </c>
      <c r="AW190" s="15" t="s">
        <v>37</v>
      </c>
      <c r="AX190" s="15" t="s">
        <v>83</v>
      </c>
      <c r="AY190" s="252" t="s">
        <v>125</v>
      </c>
    </row>
    <row r="191" spans="1:65" s="2" customFormat="1" ht="16.5" customHeight="1">
      <c r="A191" s="36"/>
      <c r="B191" s="37"/>
      <c r="C191" s="202" t="s">
        <v>316</v>
      </c>
      <c r="D191" s="202" t="s">
        <v>134</v>
      </c>
      <c r="E191" s="203" t="s">
        <v>751</v>
      </c>
      <c r="F191" s="204" t="s">
        <v>752</v>
      </c>
      <c r="G191" s="205" t="s">
        <v>131</v>
      </c>
      <c r="H191" s="206">
        <v>1</v>
      </c>
      <c r="I191" s="207"/>
      <c r="J191" s="208">
        <f>ROUND(I191*H191,2)</f>
        <v>0</v>
      </c>
      <c r="K191" s="204" t="s">
        <v>172</v>
      </c>
      <c r="L191" s="209"/>
      <c r="M191" s="210" t="s">
        <v>19</v>
      </c>
      <c r="N191" s="211" t="s">
        <v>46</v>
      </c>
      <c r="O191" s="66"/>
      <c r="P191" s="198">
        <f>O191*H191</f>
        <v>0</v>
      </c>
      <c r="Q191" s="198">
        <v>0</v>
      </c>
      <c r="R191" s="198">
        <f>Q191*H191</f>
        <v>0</v>
      </c>
      <c r="S191" s="198">
        <v>0</v>
      </c>
      <c r="T191" s="199">
        <f>S191*H191</f>
        <v>0</v>
      </c>
      <c r="U191" s="36"/>
      <c r="V191" s="36"/>
      <c r="W191" s="36"/>
      <c r="X191" s="36"/>
      <c r="Y191" s="36"/>
      <c r="Z191" s="36"/>
      <c r="AA191" s="36"/>
      <c r="AB191" s="36"/>
      <c r="AC191" s="36"/>
      <c r="AD191" s="36"/>
      <c r="AE191" s="36"/>
      <c r="AR191" s="200" t="s">
        <v>137</v>
      </c>
      <c r="AT191" s="200" t="s">
        <v>134</v>
      </c>
      <c r="AU191" s="200" t="s">
        <v>85</v>
      </c>
      <c r="AY191" s="19" t="s">
        <v>125</v>
      </c>
      <c r="BE191" s="201">
        <f>IF(N191="základní",J191,0)</f>
        <v>0</v>
      </c>
      <c r="BF191" s="201">
        <f>IF(N191="snížená",J191,0)</f>
        <v>0</v>
      </c>
      <c r="BG191" s="201">
        <f>IF(N191="zákl. přenesená",J191,0)</f>
        <v>0</v>
      </c>
      <c r="BH191" s="201">
        <f>IF(N191="sníž. přenesená",J191,0)</f>
        <v>0</v>
      </c>
      <c r="BI191" s="201">
        <f>IF(N191="nulová",J191,0)</f>
        <v>0</v>
      </c>
      <c r="BJ191" s="19" t="s">
        <v>83</v>
      </c>
      <c r="BK191" s="201">
        <f>ROUND(I191*H191,2)</f>
        <v>0</v>
      </c>
      <c r="BL191" s="19" t="s">
        <v>133</v>
      </c>
      <c r="BM191" s="200" t="s">
        <v>319</v>
      </c>
    </row>
    <row r="192" spans="1:65" s="14" customFormat="1">
      <c r="B192" s="231"/>
      <c r="C192" s="232"/>
      <c r="D192" s="217" t="s">
        <v>175</v>
      </c>
      <c r="E192" s="233" t="s">
        <v>19</v>
      </c>
      <c r="F192" s="234" t="s">
        <v>750</v>
      </c>
      <c r="G192" s="232"/>
      <c r="H192" s="235">
        <v>1</v>
      </c>
      <c r="I192" s="236"/>
      <c r="J192" s="232"/>
      <c r="K192" s="232"/>
      <c r="L192" s="237"/>
      <c r="M192" s="238"/>
      <c r="N192" s="239"/>
      <c r="O192" s="239"/>
      <c r="P192" s="239"/>
      <c r="Q192" s="239"/>
      <c r="R192" s="239"/>
      <c r="S192" s="239"/>
      <c r="T192" s="240"/>
      <c r="AT192" s="241" t="s">
        <v>175</v>
      </c>
      <c r="AU192" s="241" t="s">
        <v>85</v>
      </c>
      <c r="AV192" s="14" t="s">
        <v>85</v>
      </c>
      <c r="AW192" s="14" t="s">
        <v>37</v>
      </c>
      <c r="AX192" s="14" t="s">
        <v>75</v>
      </c>
      <c r="AY192" s="241" t="s">
        <v>125</v>
      </c>
    </row>
    <row r="193" spans="1:65" s="15" customFormat="1">
      <c r="B193" s="242"/>
      <c r="C193" s="243"/>
      <c r="D193" s="217" t="s">
        <v>175</v>
      </c>
      <c r="E193" s="244" t="s">
        <v>19</v>
      </c>
      <c r="F193" s="245" t="s">
        <v>181</v>
      </c>
      <c r="G193" s="243"/>
      <c r="H193" s="246">
        <v>1</v>
      </c>
      <c r="I193" s="247"/>
      <c r="J193" s="243"/>
      <c r="K193" s="243"/>
      <c r="L193" s="248"/>
      <c r="M193" s="249"/>
      <c r="N193" s="250"/>
      <c r="O193" s="250"/>
      <c r="P193" s="250"/>
      <c r="Q193" s="250"/>
      <c r="R193" s="250"/>
      <c r="S193" s="250"/>
      <c r="T193" s="251"/>
      <c r="AT193" s="252" t="s">
        <v>175</v>
      </c>
      <c r="AU193" s="252" t="s">
        <v>85</v>
      </c>
      <c r="AV193" s="15" t="s">
        <v>133</v>
      </c>
      <c r="AW193" s="15" t="s">
        <v>37</v>
      </c>
      <c r="AX193" s="15" t="s">
        <v>83</v>
      </c>
      <c r="AY193" s="252" t="s">
        <v>125</v>
      </c>
    </row>
    <row r="194" spans="1:65" s="2" customFormat="1" ht="16.5" customHeight="1">
      <c r="A194" s="36"/>
      <c r="B194" s="37"/>
      <c r="C194" s="202" t="s">
        <v>260</v>
      </c>
      <c r="D194" s="202" t="s">
        <v>134</v>
      </c>
      <c r="E194" s="203" t="s">
        <v>753</v>
      </c>
      <c r="F194" s="204" t="s">
        <v>754</v>
      </c>
      <c r="G194" s="205" t="s">
        <v>131</v>
      </c>
      <c r="H194" s="206">
        <v>1</v>
      </c>
      <c r="I194" s="207"/>
      <c r="J194" s="208">
        <f>ROUND(I194*H194,2)</f>
        <v>0</v>
      </c>
      <c r="K194" s="204" t="s">
        <v>172</v>
      </c>
      <c r="L194" s="209"/>
      <c r="M194" s="210" t="s">
        <v>19</v>
      </c>
      <c r="N194" s="211" t="s">
        <v>46</v>
      </c>
      <c r="O194" s="66"/>
      <c r="P194" s="198">
        <f>O194*H194</f>
        <v>0</v>
      </c>
      <c r="Q194" s="198">
        <v>0</v>
      </c>
      <c r="R194" s="198">
        <f>Q194*H194</f>
        <v>0</v>
      </c>
      <c r="S194" s="198">
        <v>0</v>
      </c>
      <c r="T194" s="199">
        <f>S194*H194</f>
        <v>0</v>
      </c>
      <c r="U194" s="36"/>
      <c r="V194" s="36"/>
      <c r="W194" s="36"/>
      <c r="X194" s="36"/>
      <c r="Y194" s="36"/>
      <c r="Z194" s="36"/>
      <c r="AA194" s="36"/>
      <c r="AB194" s="36"/>
      <c r="AC194" s="36"/>
      <c r="AD194" s="36"/>
      <c r="AE194" s="36"/>
      <c r="AR194" s="200" t="s">
        <v>137</v>
      </c>
      <c r="AT194" s="200" t="s">
        <v>134</v>
      </c>
      <c r="AU194" s="200" t="s">
        <v>85</v>
      </c>
      <c r="AY194" s="19" t="s">
        <v>125</v>
      </c>
      <c r="BE194" s="201">
        <f>IF(N194="základní",J194,0)</f>
        <v>0</v>
      </c>
      <c r="BF194" s="201">
        <f>IF(N194="snížená",J194,0)</f>
        <v>0</v>
      </c>
      <c r="BG194" s="201">
        <f>IF(N194="zákl. přenesená",J194,0)</f>
        <v>0</v>
      </c>
      <c r="BH194" s="201">
        <f>IF(N194="sníž. přenesená",J194,0)</f>
        <v>0</v>
      </c>
      <c r="BI194" s="201">
        <f>IF(N194="nulová",J194,0)</f>
        <v>0</v>
      </c>
      <c r="BJ194" s="19" t="s">
        <v>83</v>
      </c>
      <c r="BK194" s="201">
        <f>ROUND(I194*H194,2)</f>
        <v>0</v>
      </c>
      <c r="BL194" s="19" t="s">
        <v>133</v>
      </c>
      <c r="BM194" s="200" t="s">
        <v>324</v>
      </c>
    </row>
    <row r="195" spans="1:65" s="14" customFormat="1">
      <c r="B195" s="231"/>
      <c r="C195" s="232"/>
      <c r="D195" s="217" t="s">
        <v>175</v>
      </c>
      <c r="E195" s="233" t="s">
        <v>19</v>
      </c>
      <c r="F195" s="234" t="s">
        <v>750</v>
      </c>
      <c r="G195" s="232"/>
      <c r="H195" s="235">
        <v>1</v>
      </c>
      <c r="I195" s="236"/>
      <c r="J195" s="232"/>
      <c r="K195" s="232"/>
      <c r="L195" s="237"/>
      <c r="M195" s="238"/>
      <c r="N195" s="239"/>
      <c r="O195" s="239"/>
      <c r="P195" s="239"/>
      <c r="Q195" s="239"/>
      <c r="R195" s="239"/>
      <c r="S195" s="239"/>
      <c r="T195" s="240"/>
      <c r="AT195" s="241" t="s">
        <v>175</v>
      </c>
      <c r="AU195" s="241" t="s">
        <v>85</v>
      </c>
      <c r="AV195" s="14" t="s">
        <v>85</v>
      </c>
      <c r="AW195" s="14" t="s">
        <v>37</v>
      </c>
      <c r="AX195" s="14" t="s">
        <v>75</v>
      </c>
      <c r="AY195" s="241" t="s">
        <v>125</v>
      </c>
    </row>
    <row r="196" spans="1:65" s="15" customFormat="1">
      <c r="B196" s="242"/>
      <c r="C196" s="243"/>
      <c r="D196" s="217" t="s">
        <v>175</v>
      </c>
      <c r="E196" s="244" t="s">
        <v>19</v>
      </c>
      <c r="F196" s="245" t="s">
        <v>181</v>
      </c>
      <c r="G196" s="243"/>
      <c r="H196" s="246">
        <v>1</v>
      </c>
      <c r="I196" s="247"/>
      <c r="J196" s="243"/>
      <c r="K196" s="243"/>
      <c r="L196" s="248"/>
      <c r="M196" s="249"/>
      <c r="N196" s="250"/>
      <c r="O196" s="250"/>
      <c r="P196" s="250"/>
      <c r="Q196" s="250"/>
      <c r="R196" s="250"/>
      <c r="S196" s="250"/>
      <c r="T196" s="251"/>
      <c r="AT196" s="252" t="s">
        <v>175</v>
      </c>
      <c r="AU196" s="252" t="s">
        <v>85</v>
      </c>
      <c r="AV196" s="15" t="s">
        <v>133</v>
      </c>
      <c r="AW196" s="15" t="s">
        <v>37</v>
      </c>
      <c r="AX196" s="15" t="s">
        <v>83</v>
      </c>
      <c r="AY196" s="252" t="s">
        <v>125</v>
      </c>
    </row>
    <row r="197" spans="1:65" s="2" customFormat="1" ht="16.5" customHeight="1">
      <c r="A197" s="36"/>
      <c r="B197" s="37"/>
      <c r="C197" s="202" t="s">
        <v>327</v>
      </c>
      <c r="D197" s="202" t="s">
        <v>134</v>
      </c>
      <c r="E197" s="203" t="s">
        <v>755</v>
      </c>
      <c r="F197" s="204" t="s">
        <v>756</v>
      </c>
      <c r="G197" s="205" t="s">
        <v>131</v>
      </c>
      <c r="H197" s="206">
        <v>1</v>
      </c>
      <c r="I197" s="207"/>
      <c r="J197" s="208">
        <f>ROUND(I197*H197,2)</f>
        <v>0</v>
      </c>
      <c r="K197" s="204" t="s">
        <v>172</v>
      </c>
      <c r="L197" s="209"/>
      <c r="M197" s="210" t="s">
        <v>19</v>
      </c>
      <c r="N197" s="211" t="s">
        <v>46</v>
      </c>
      <c r="O197" s="66"/>
      <c r="P197" s="198">
        <f>O197*H197</f>
        <v>0</v>
      </c>
      <c r="Q197" s="198">
        <v>0</v>
      </c>
      <c r="R197" s="198">
        <f>Q197*H197</f>
        <v>0</v>
      </c>
      <c r="S197" s="198">
        <v>0</v>
      </c>
      <c r="T197" s="199">
        <f>S197*H197</f>
        <v>0</v>
      </c>
      <c r="U197" s="36"/>
      <c r="V197" s="36"/>
      <c r="W197" s="36"/>
      <c r="X197" s="36"/>
      <c r="Y197" s="36"/>
      <c r="Z197" s="36"/>
      <c r="AA197" s="36"/>
      <c r="AB197" s="36"/>
      <c r="AC197" s="36"/>
      <c r="AD197" s="36"/>
      <c r="AE197" s="36"/>
      <c r="AR197" s="200" t="s">
        <v>137</v>
      </c>
      <c r="AT197" s="200" t="s">
        <v>134</v>
      </c>
      <c r="AU197" s="200" t="s">
        <v>85</v>
      </c>
      <c r="AY197" s="19" t="s">
        <v>125</v>
      </c>
      <c r="BE197" s="201">
        <f>IF(N197="základní",J197,0)</f>
        <v>0</v>
      </c>
      <c r="BF197" s="201">
        <f>IF(N197="snížená",J197,0)</f>
        <v>0</v>
      </c>
      <c r="BG197" s="201">
        <f>IF(N197="zákl. přenesená",J197,0)</f>
        <v>0</v>
      </c>
      <c r="BH197" s="201">
        <f>IF(N197="sníž. přenesená",J197,0)</f>
        <v>0</v>
      </c>
      <c r="BI197" s="201">
        <f>IF(N197="nulová",J197,0)</f>
        <v>0</v>
      </c>
      <c r="BJ197" s="19" t="s">
        <v>83</v>
      </c>
      <c r="BK197" s="201">
        <f>ROUND(I197*H197,2)</f>
        <v>0</v>
      </c>
      <c r="BL197" s="19" t="s">
        <v>133</v>
      </c>
      <c r="BM197" s="200" t="s">
        <v>330</v>
      </c>
    </row>
    <row r="198" spans="1:65" s="14" customFormat="1">
      <c r="B198" s="231"/>
      <c r="C198" s="232"/>
      <c r="D198" s="217" t="s">
        <v>175</v>
      </c>
      <c r="E198" s="233" t="s">
        <v>19</v>
      </c>
      <c r="F198" s="234" t="s">
        <v>750</v>
      </c>
      <c r="G198" s="232"/>
      <c r="H198" s="235">
        <v>1</v>
      </c>
      <c r="I198" s="236"/>
      <c r="J198" s="232"/>
      <c r="K198" s="232"/>
      <c r="L198" s="237"/>
      <c r="M198" s="238"/>
      <c r="N198" s="239"/>
      <c r="O198" s="239"/>
      <c r="P198" s="239"/>
      <c r="Q198" s="239"/>
      <c r="R198" s="239"/>
      <c r="S198" s="239"/>
      <c r="T198" s="240"/>
      <c r="AT198" s="241" t="s">
        <v>175</v>
      </c>
      <c r="AU198" s="241" t="s">
        <v>85</v>
      </c>
      <c r="AV198" s="14" t="s">
        <v>85</v>
      </c>
      <c r="AW198" s="14" t="s">
        <v>37</v>
      </c>
      <c r="AX198" s="14" t="s">
        <v>75</v>
      </c>
      <c r="AY198" s="241" t="s">
        <v>125</v>
      </c>
    </row>
    <row r="199" spans="1:65" s="15" customFormat="1">
      <c r="B199" s="242"/>
      <c r="C199" s="243"/>
      <c r="D199" s="217" t="s">
        <v>175</v>
      </c>
      <c r="E199" s="244" t="s">
        <v>19</v>
      </c>
      <c r="F199" s="245" t="s">
        <v>181</v>
      </c>
      <c r="G199" s="243"/>
      <c r="H199" s="246">
        <v>1</v>
      </c>
      <c r="I199" s="247"/>
      <c r="J199" s="243"/>
      <c r="K199" s="243"/>
      <c r="L199" s="248"/>
      <c r="M199" s="249"/>
      <c r="N199" s="250"/>
      <c r="O199" s="250"/>
      <c r="P199" s="250"/>
      <c r="Q199" s="250"/>
      <c r="R199" s="250"/>
      <c r="S199" s="250"/>
      <c r="T199" s="251"/>
      <c r="AT199" s="252" t="s">
        <v>175</v>
      </c>
      <c r="AU199" s="252" t="s">
        <v>85</v>
      </c>
      <c r="AV199" s="15" t="s">
        <v>133</v>
      </c>
      <c r="AW199" s="15" t="s">
        <v>37</v>
      </c>
      <c r="AX199" s="15" t="s">
        <v>83</v>
      </c>
      <c r="AY199" s="252" t="s">
        <v>125</v>
      </c>
    </row>
    <row r="200" spans="1:65" s="2" customFormat="1" ht="16.5" customHeight="1">
      <c r="A200" s="36"/>
      <c r="B200" s="37"/>
      <c r="C200" s="202" t="s">
        <v>267</v>
      </c>
      <c r="D200" s="202" t="s">
        <v>134</v>
      </c>
      <c r="E200" s="203" t="s">
        <v>757</v>
      </c>
      <c r="F200" s="204" t="s">
        <v>758</v>
      </c>
      <c r="G200" s="205" t="s">
        <v>131</v>
      </c>
      <c r="H200" s="206">
        <v>3</v>
      </c>
      <c r="I200" s="207"/>
      <c r="J200" s="208">
        <f>ROUND(I200*H200,2)</f>
        <v>0</v>
      </c>
      <c r="K200" s="204" t="s">
        <v>172</v>
      </c>
      <c r="L200" s="209"/>
      <c r="M200" s="210" t="s">
        <v>19</v>
      </c>
      <c r="N200" s="211" t="s">
        <v>46</v>
      </c>
      <c r="O200" s="66"/>
      <c r="P200" s="198">
        <f>O200*H200</f>
        <v>0</v>
      </c>
      <c r="Q200" s="198">
        <v>0</v>
      </c>
      <c r="R200" s="198">
        <f>Q200*H200</f>
        <v>0</v>
      </c>
      <c r="S200" s="198">
        <v>0</v>
      </c>
      <c r="T200" s="199">
        <f>S200*H200</f>
        <v>0</v>
      </c>
      <c r="U200" s="36"/>
      <c r="V200" s="36"/>
      <c r="W200" s="36"/>
      <c r="X200" s="36"/>
      <c r="Y200" s="36"/>
      <c r="Z200" s="36"/>
      <c r="AA200" s="36"/>
      <c r="AB200" s="36"/>
      <c r="AC200" s="36"/>
      <c r="AD200" s="36"/>
      <c r="AE200" s="36"/>
      <c r="AR200" s="200" t="s">
        <v>137</v>
      </c>
      <c r="AT200" s="200" t="s">
        <v>134</v>
      </c>
      <c r="AU200" s="200" t="s">
        <v>85</v>
      </c>
      <c r="AY200" s="19" t="s">
        <v>125</v>
      </c>
      <c r="BE200" s="201">
        <f>IF(N200="základní",J200,0)</f>
        <v>0</v>
      </c>
      <c r="BF200" s="201">
        <f>IF(N200="snížená",J200,0)</f>
        <v>0</v>
      </c>
      <c r="BG200" s="201">
        <f>IF(N200="zákl. přenesená",J200,0)</f>
        <v>0</v>
      </c>
      <c r="BH200" s="201">
        <f>IF(N200="sníž. přenesená",J200,0)</f>
        <v>0</v>
      </c>
      <c r="BI200" s="201">
        <f>IF(N200="nulová",J200,0)</f>
        <v>0</v>
      </c>
      <c r="BJ200" s="19" t="s">
        <v>83</v>
      </c>
      <c r="BK200" s="201">
        <f>ROUND(I200*H200,2)</f>
        <v>0</v>
      </c>
      <c r="BL200" s="19" t="s">
        <v>133</v>
      </c>
      <c r="BM200" s="200" t="s">
        <v>335</v>
      </c>
    </row>
    <row r="201" spans="1:65" s="14" customFormat="1">
      <c r="B201" s="231"/>
      <c r="C201" s="232"/>
      <c r="D201" s="217" t="s">
        <v>175</v>
      </c>
      <c r="E201" s="233" t="s">
        <v>19</v>
      </c>
      <c r="F201" s="234" t="s">
        <v>759</v>
      </c>
      <c r="G201" s="232"/>
      <c r="H201" s="235">
        <v>3</v>
      </c>
      <c r="I201" s="236"/>
      <c r="J201" s="232"/>
      <c r="K201" s="232"/>
      <c r="L201" s="237"/>
      <c r="M201" s="238"/>
      <c r="N201" s="239"/>
      <c r="O201" s="239"/>
      <c r="P201" s="239"/>
      <c r="Q201" s="239"/>
      <c r="R201" s="239"/>
      <c r="S201" s="239"/>
      <c r="T201" s="240"/>
      <c r="AT201" s="241" t="s">
        <v>175</v>
      </c>
      <c r="AU201" s="241" t="s">
        <v>85</v>
      </c>
      <c r="AV201" s="14" t="s">
        <v>85</v>
      </c>
      <c r="AW201" s="14" t="s">
        <v>37</v>
      </c>
      <c r="AX201" s="14" t="s">
        <v>75</v>
      </c>
      <c r="AY201" s="241" t="s">
        <v>125</v>
      </c>
    </row>
    <row r="202" spans="1:65" s="15" customFormat="1">
      <c r="B202" s="242"/>
      <c r="C202" s="243"/>
      <c r="D202" s="217" t="s">
        <v>175</v>
      </c>
      <c r="E202" s="244" t="s">
        <v>19</v>
      </c>
      <c r="F202" s="245" t="s">
        <v>181</v>
      </c>
      <c r="G202" s="243"/>
      <c r="H202" s="246">
        <v>3</v>
      </c>
      <c r="I202" s="247"/>
      <c r="J202" s="243"/>
      <c r="K202" s="243"/>
      <c r="L202" s="248"/>
      <c r="M202" s="249"/>
      <c r="N202" s="250"/>
      <c r="O202" s="250"/>
      <c r="P202" s="250"/>
      <c r="Q202" s="250"/>
      <c r="R202" s="250"/>
      <c r="S202" s="250"/>
      <c r="T202" s="251"/>
      <c r="AT202" s="252" t="s">
        <v>175</v>
      </c>
      <c r="AU202" s="252" t="s">
        <v>85</v>
      </c>
      <c r="AV202" s="15" t="s">
        <v>133</v>
      </c>
      <c r="AW202" s="15" t="s">
        <v>37</v>
      </c>
      <c r="AX202" s="15" t="s">
        <v>83</v>
      </c>
      <c r="AY202" s="252" t="s">
        <v>125</v>
      </c>
    </row>
    <row r="203" spans="1:65" s="2" customFormat="1" ht="16.5" customHeight="1">
      <c r="A203" s="36"/>
      <c r="B203" s="37"/>
      <c r="C203" s="189" t="s">
        <v>337</v>
      </c>
      <c r="D203" s="189" t="s">
        <v>128</v>
      </c>
      <c r="E203" s="190" t="s">
        <v>760</v>
      </c>
      <c r="F203" s="191" t="s">
        <v>761</v>
      </c>
      <c r="G203" s="192" t="s">
        <v>131</v>
      </c>
      <c r="H203" s="193">
        <v>1</v>
      </c>
      <c r="I203" s="194"/>
      <c r="J203" s="195">
        <f>ROUND(I203*H203,2)</f>
        <v>0</v>
      </c>
      <c r="K203" s="191" t="s">
        <v>172</v>
      </c>
      <c r="L203" s="41"/>
      <c r="M203" s="196" t="s">
        <v>19</v>
      </c>
      <c r="N203" s="197" t="s">
        <v>46</v>
      </c>
      <c r="O203" s="66"/>
      <c r="P203" s="198">
        <f>O203*H203</f>
        <v>0</v>
      </c>
      <c r="Q203" s="198">
        <v>0</v>
      </c>
      <c r="R203" s="198">
        <f>Q203*H203</f>
        <v>0</v>
      </c>
      <c r="S203" s="198">
        <v>0</v>
      </c>
      <c r="T203" s="199">
        <f>S203*H203</f>
        <v>0</v>
      </c>
      <c r="U203" s="36"/>
      <c r="V203" s="36"/>
      <c r="W203" s="36"/>
      <c r="X203" s="36"/>
      <c r="Y203" s="36"/>
      <c r="Z203" s="36"/>
      <c r="AA203" s="36"/>
      <c r="AB203" s="36"/>
      <c r="AC203" s="36"/>
      <c r="AD203" s="36"/>
      <c r="AE203" s="36"/>
      <c r="AR203" s="200" t="s">
        <v>133</v>
      </c>
      <c r="AT203" s="200" t="s">
        <v>128</v>
      </c>
      <c r="AU203" s="200" t="s">
        <v>85</v>
      </c>
      <c r="AY203" s="19" t="s">
        <v>125</v>
      </c>
      <c r="BE203" s="201">
        <f>IF(N203="základní",J203,0)</f>
        <v>0</v>
      </c>
      <c r="BF203" s="201">
        <f>IF(N203="snížená",J203,0)</f>
        <v>0</v>
      </c>
      <c r="BG203" s="201">
        <f>IF(N203="zákl. přenesená",J203,0)</f>
        <v>0</v>
      </c>
      <c r="BH203" s="201">
        <f>IF(N203="sníž. přenesená",J203,0)</f>
        <v>0</v>
      </c>
      <c r="BI203" s="201">
        <f>IF(N203="nulová",J203,0)</f>
        <v>0</v>
      </c>
      <c r="BJ203" s="19" t="s">
        <v>83</v>
      </c>
      <c r="BK203" s="201">
        <f>ROUND(I203*H203,2)</f>
        <v>0</v>
      </c>
      <c r="BL203" s="19" t="s">
        <v>133</v>
      </c>
      <c r="BM203" s="200" t="s">
        <v>341</v>
      </c>
    </row>
    <row r="204" spans="1:65" s="2" customFormat="1" ht="28.8">
      <c r="A204" s="36"/>
      <c r="B204" s="37"/>
      <c r="C204" s="38"/>
      <c r="D204" s="217" t="s">
        <v>173</v>
      </c>
      <c r="E204" s="38"/>
      <c r="F204" s="218" t="s">
        <v>762</v>
      </c>
      <c r="G204" s="38"/>
      <c r="H204" s="38"/>
      <c r="I204" s="110"/>
      <c r="J204" s="38"/>
      <c r="K204" s="38"/>
      <c r="L204" s="41"/>
      <c r="M204" s="219"/>
      <c r="N204" s="220"/>
      <c r="O204" s="66"/>
      <c r="P204" s="66"/>
      <c r="Q204" s="66"/>
      <c r="R204" s="66"/>
      <c r="S204" s="66"/>
      <c r="T204" s="67"/>
      <c r="U204" s="36"/>
      <c r="V204" s="36"/>
      <c r="W204" s="36"/>
      <c r="X204" s="36"/>
      <c r="Y204" s="36"/>
      <c r="Z204" s="36"/>
      <c r="AA204" s="36"/>
      <c r="AB204" s="36"/>
      <c r="AC204" s="36"/>
      <c r="AD204" s="36"/>
      <c r="AE204" s="36"/>
      <c r="AT204" s="19" t="s">
        <v>173</v>
      </c>
      <c r="AU204" s="19" t="s">
        <v>85</v>
      </c>
    </row>
    <row r="205" spans="1:65" s="14" customFormat="1">
      <c r="B205" s="231"/>
      <c r="C205" s="232"/>
      <c r="D205" s="217" t="s">
        <v>175</v>
      </c>
      <c r="E205" s="233" t="s">
        <v>19</v>
      </c>
      <c r="F205" s="234" t="s">
        <v>750</v>
      </c>
      <c r="G205" s="232"/>
      <c r="H205" s="235">
        <v>1</v>
      </c>
      <c r="I205" s="236"/>
      <c r="J205" s="232"/>
      <c r="K205" s="232"/>
      <c r="L205" s="237"/>
      <c r="M205" s="238"/>
      <c r="N205" s="239"/>
      <c r="O205" s="239"/>
      <c r="P205" s="239"/>
      <c r="Q205" s="239"/>
      <c r="R205" s="239"/>
      <c r="S205" s="239"/>
      <c r="T205" s="240"/>
      <c r="AT205" s="241" t="s">
        <v>175</v>
      </c>
      <c r="AU205" s="241" t="s">
        <v>85</v>
      </c>
      <c r="AV205" s="14" t="s">
        <v>85</v>
      </c>
      <c r="AW205" s="14" t="s">
        <v>37</v>
      </c>
      <c r="AX205" s="14" t="s">
        <v>75</v>
      </c>
      <c r="AY205" s="241" t="s">
        <v>125</v>
      </c>
    </row>
    <row r="206" spans="1:65" s="15" customFormat="1">
      <c r="B206" s="242"/>
      <c r="C206" s="243"/>
      <c r="D206" s="217" t="s">
        <v>175</v>
      </c>
      <c r="E206" s="244" t="s">
        <v>19</v>
      </c>
      <c r="F206" s="245" t="s">
        <v>181</v>
      </c>
      <c r="G206" s="243"/>
      <c r="H206" s="246">
        <v>1</v>
      </c>
      <c r="I206" s="247"/>
      <c r="J206" s="243"/>
      <c r="K206" s="243"/>
      <c r="L206" s="248"/>
      <c r="M206" s="249"/>
      <c r="N206" s="250"/>
      <c r="O206" s="250"/>
      <c r="P206" s="250"/>
      <c r="Q206" s="250"/>
      <c r="R206" s="250"/>
      <c r="S206" s="250"/>
      <c r="T206" s="251"/>
      <c r="AT206" s="252" t="s">
        <v>175</v>
      </c>
      <c r="AU206" s="252" t="s">
        <v>85</v>
      </c>
      <c r="AV206" s="15" t="s">
        <v>133</v>
      </c>
      <c r="AW206" s="15" t="s">
        <v>37</v>
      </c>
      <c r="AX206" s="15" t="s">
        <v>83</v>
      </c>
      <c r="AY206" s="252" t="s">
        <v>125</v>
      </c>
    </row>
    <row r="207" spans="1:65" s="2" customFormat="1" ht="16.5" customHeight="1">
      <c r="A207" s="36"/>
      <c r="B207" s="37"/>
      <c r="C207" s="202" t="s">
        <v>272</v>
      </c>
      <c r="D207" s="202" t="s">
        <v>134</v>
      </c>
      <c r="E207" s="203" t="s">
        <v>763</v>
      </c>
      <c r="F207" s="204" t="s">
        <v>764</v>
      </c>
      <c r="G207" s="205" t="s">
        <v>131</v>
      </c>
      <c r="H207" s="206">
        <v>1</v>
      </c>
      <c r="I207" s="207"/>
      <c r="J207" s="208">
        <f>ROUND(I207*H207,2)</f>
        <v>0</v>
      </c>
      <c r="K207" s="204" t="s">
        <v>172</v>
      </c>
      <c r="L207" s="209"/>
      <c r="M207" s="210" t="s">
        <v>19</v>
      </c>
      <c r="N207" s="211" t="s">
        <v>46</v>
      </c>
      <c r="O207" s="66"/>
      <c r="P207" s="198">
        <f>O207*H207</f>
        <v>0</v>
      </c>
      <c r="Q207" s="198">
        <v>0</v>
      </c>
      <c r="R207" s="198">
        <f>Q207*H207</f>
        <v>0</v>
      </c>
      <c r="S207" s="198">
        <v>0</v>
      </c>
      <c r="T207" s="199">
        <f>S207*H207</f>
        <v>0</v>
      </c>
      <c r="U207" s="36"/>
      <c r="V207" s="36"/>
      <c r="W207" s="36"/>
      <c r="X207" s="36"/>
      <c r="Y207" s="36"/>
      <c r="Z207" s="36"/>
      <c r="AA207" s="36"/>
      <c r="AB207" s="36"/>
      <c r="AC207" s="36"/>
      <c r="AD207" s="36"/>
      <c r="AE207" s="36"/>
      <c r="AR207" s="200" t="s">
        <v>137</v>
      </c>
      <c r="AT207" s="200" t="s">
        <v>134</v>
      </c>
      <c r="AU207" s="200" t="s">
        <v>85</v>
      </c>
      <c r="AY207" s="19" t="s">
        <v>125</v>
      </c>
      <c r="BE207" s="201">
        <f>IF(N207="základní",J207,0)</f>
        <v>0</v>
      </c>
      <c r="BF207" s="201">
        <f>IF(N207="snížená",J207,0)</f>
        <v>0</v>
      </c>
      <c r="BG207" s="201">
        <f>IF(N207="zákl. přenesená",J207,0)</f>
        <v>0</v>
      </c>
      <c r="BH207" s="201">
        <f>IF(N207="sníž. přenesená",J207,0)</f>
        <v>0</v>
      </c>
      <c r="BI207" s="201">
        <f>IF(N207="nulová",J207,0)</f>
        <v>0</v>
      </c>
      <c r="BJ207" s="19" t="s">
        <v>83</v>
      </c>
      <c r="BK207" s="201">
        <f>ROUND(I207*H207,2)</f>
        <v>0</v>
      </c>
      <c r="BL207" s="19" t="s">
        <v>133</v>
      </c>
      <c r="BM207" s="200" t="s">
        <v>345</v>
      </c>
    </row>
    <row r="208" spans="1:65" s="14" customFormat="1">
      <c r="B208" s="231"/>
      <c r="C208" s="232"/>
      <c r="D208" s="217" t="s">
        <v>175</v>
      </c>
      <c r="E208" s="233" t="s">
        <v>19</v>
      </c>
      <c r="F208" s="234" t="s">
        <v>750</v>
      </c>
      <c r="G208" s="232"/>
      <c r="H208" s="235">
        <v>1</v>
      </c>
      <c r="I208" s="236"/>
      <c r="J208" s="232"/>
      <c r="K208" s="232"/>
      <c r="L208" s="237"/>
      <c r="M208" s="238"/>
      <c r="N208" s="239"/>
      <c r="O208" s="239"/>
      <c r="P208" s="239"/>
      <c r="Q208" s="239"/>
      <c r="R208" s="239"/>
      <c r="S208" s="239"/>
      <c r="T208" s="240"/>
      <c r="AT208" s="241" t="s">
        <v>175</v>
      </c>
      <c r="AU208" s="241" t="s">
        <v>85</v>
      </c>
      <c r="AV208" s="14" t="s">
        <v>85</v>
      </c>
      <c r="AW208" s="14" t="s">
        <v>37</v>
      </c>
      <c r="AX208" s="14" t="s">
        <v>75</v>
      </c>
      <c r="AY208" s="241" t="s">
        <v>125</v>
      </c>
    </row>
    <row r="209" spans="1:65" s="15" customFormat="1">
      <c r="B209" s="242"/>
      <c r="C209" s="243"/>
      <c r="D209" s="217" t="s">
        <v>175</v>
      </c>
      <c r="E209" s="244" t="s">
        <v>19</v>
      </c>
      <c r="F209" s="245" t="s">
        <v>181</v>
      </c>
      <c r="G209" s="243"/>
      <c r="H209" s="246">
        <v>1</v>
      </c>
      <c r="I209" s="247"/>
      <c r="J209" s="243"/>
      <c r="K209" s="243"/>
      <c r="L209" s="248"/>
      <c r="M209" s="249"/>
      <c r="N209" s="250"/>
      <c r="O209" s="250"/>
      <c r="P209" s="250"/>
      <c r="Q209" s="250"/>
      <c r="R209" s="250"/>
      <c r="S209" s="250"/>
      <c r="T209" s="251"/>
      <c r="AT209" s="252" t="s">
        <v>175</v>
      </c>
      <c r="AU209" s="252" t="s">
        <v>85</v>
      </c>
      <c r="AV209" s="15" t="s">
        <v>133</v>
      </c>
      <c r="AW209" s="15" t="s">
        <v>37</v>
      </c>
      <c r="AX209" s="15" t="s">
        <v>83</v>
      </c>
      <c r="AY209" s="252" t="s">
        <v>125</v>
      </c>
    </row>
    <row r="210" spans="1:65" s="12" customFormat="1" ht="22.8" customHeight="1">
      <c r="B210" s="173"/>
      <c r="C210" s="174"/>
      <c r="D210" s="175" t="s">
        <v>74</v>
      </c>
      <c r="E210" s="187" t="s">
        <v>618</v>
      </c>
      <c r="F210" s="187" t="s">
        <v>619</v>
      </c>
      <c r="G210" s="174"/>
      <c r="H210" s="174"/>
      <c r="I210" s="177"/>
      <c r="J210" s="188">
        <f>BK210</f>
        <v>0</v>
      </c>
      <c r="K210" s="174"/>
      <c r="L210" s="179"/>
      <c r="M210" s="180"/>
      <c r="N210" s="181"/>
      <c r="O210" s="181"/>
      <c r="P210" s="182">
        <f>SUM(P211:P212)</f>
        <v>0</v>
      </c>
      <c r="Q210" s="181"/>
      <c r="R210" s="182">
        <f>SUM(R211:R212)</f>
        <v>0</v>
      </c>
      <c r="S210" s="181"/>
      <c r="T210" s="183">
        <f>SUM(T211:T212)</f>
        <v>0</v>
      </c>
      <c r="AR210" s="184" t="s">
        <v>83</v>
      </c>
      <c r="AT210" s="185" t="s">
        <v>74</v>
      </c>
      <c r="AU210" s="185" t="s">
        <v>83</v>
      </c>
      <c r="AY210" s="184" t="s">
        <v>125</v>
      </c>
      <c r="BK210" s="186">
        <f>SUM(BK211:BK212)</f>
        <v>0</v>
      </c>
    </row>
    <row r="211" spans="1:65" s="2" customFormat="1" ht="21.75" customHeight="1">
      <c r="A211" s="36"/>
      <c r="B211" s="37"/>
      <c r="C211" s="189" t="s">
        <v>348</v>
      </c>
      <c r="D211" s="189" t="s">
        <v>128</v>
      </c>
      <c r="E211" s="190" t="s">
        <v>765</v>
      </c>
      <c r="F211" s="191" t="s">
        <v>766</v>
      </c>
      <c r="G211" s="192" t="s">
        <v>221</v>
      </c>
      <c r="H211" s="193">
        <v>6.3470000000000004</v>
      </c>
      <c r="I211" s="194"/>
      <c r="J211" s="195">
        <f>ROUND(I211*H211,2)</f>
        <v>0</v>
      </c>
      <c r="K211" s="191" t="s">
        <v>172</v>
      </c>
      <c r="L211" s="41"/>
      <c r="M211" s="196" t="s">
        <v>19</v>
      </c>
      <c r="N211" s="197" t="s">
        <v>46</v>
      </c>
      <c r="O211" s="66"/>
      <c r="P211" s="198">
        <f>O211*H211</f>
        <v>0</v>
      </c>
      <c r="Q211" s="198">
        <v>0</v>
      </c>
      <c r="R211" s="198">
        <f>Q211*H211</f>
        <v>0</v>
      </c>
      <c r="S211" s="198">
        <v>0</v>
      </c>
      <c r="T211" s="199">
        <f>S211*H211</f>
        <v>0</v>
      </c>
      <c r="U211" s="36"/>
      <c r="V211" s="36"/>
      <c r="W211" s="36"/>
      <c r="X211" s="36"/>
      <c r="Y211" s="36"/>
      <c r="Z211" s="36"/>
      <c r="AA211" s="36"/>
      <c r="AB211" s="36"/>
      <c r="AC211" s="36"/>
      <c r="AD211" s="36"/>
      <c r="AE211" s="36"/>
      <c r="AR211" s="200" t="s">
        <v>133</v>
      </c>
      <c r="AT211" s="200" t="s">
        <v>128</v>
      </c>
      <c r="AU211" s="200" t="s">
        <v>85</v>
      </c>
      <c r="AY211" s="19" t="s">
        <v>125</v>
      </c>
      <c r="BE211" s="201">
        <f>IF(N211="základní",J211,0)</f>
        <v>0</v>
      </c>
      <c r="BF211" s="201">
        <f>IF(N211="snížená",J211,0)</f>
        <v>0</v>
      </c>
      <c r="BG211" s="201">
        <f>IF(N211="zákl. přenesená",J211,0)</f>
        <v>0</v>
      </c>
      <c r="BH211" s="201">
        <f>IF(N211="sníž. přenesená",J211,0)</f>
        <v>0</v>
      </c>
      <c r="BI211" s="201">
        <f>IF(N211="nulová",J211,0)</f>
        <v>0</v>
      </c>
      <c r="BJ211" s="19" t="s">
        <v>83</v>
      </c>
      <c r="BK211" s="201">
        <f>ROUND(I211*H211,2)</f>
        <v>0</v>
      </c>
      <c r="BL211" s="19" t="s">
        <v>133</v>
      </c>
      <c r="BM211" s="200" t="s">
        <v>351</v>
      </c>
    </row>
    <row r="212" spans="1:65" s="2" customFormat="1" ht="38.4">
      <c r="A212" s="36"/>
      <c r="B212" s="37"/>
      <c r="C212" s="38"/>
      <c r="D212" s="217" t="s">
        <v>173</v>
      </c>
      <c r="E212" s="38"/>
      <c r="F212" s="218" t="s">
        <v>767</v>
      </c>
      <c r="G212" s="38"/>
      <c r="H212" s="38"/>
      <c r="I212" s="110"/>
      <c r="J212" s="38"/>
      <c r="K212" s="38"/>
      <c r="L212" s="41"/>
      <c r="M212" s="219"/>
      <c r="N212" s="220"/>
      <c r="O212" s="66"/>
      <c r="P212" s="66"/>
      <c r="Q212" s="66"/>
      <c r="R212" s="66"/>
      <c r="S212" s="66"/>
      <c r="T212" s="67"/>
      <c r="U212" s="36"/>
      <c r="V212" s="36"/>
      <c r="W212" s="36"/>
      <c r="X212" s="36"/>
      <c r="Y212" s="36"/>
      <c r="Z212" s="36"/>
      <c r="AA212" s="36"/>
      <c r="AB212" s="36"/>
      <c r="AC212" s="36"/>
      <c r="AD212" s="36"/>
      <c r="AE212" s="36"/>
      <c r="AT212" s="19" t="s">
        <v>173</v>
      </c>
      <c r="AU212" s="19" t="s">
        <v>85</v>
      </c>
    </row>
    <row r="213" spans="1:65" s="12" customFormat="1" ht="25.95" customHeight="1">
      <c r="B213" s="173"/>
      <c r="C213" s="174"/>
      <c r="D213" s="175" t="s">
        <v>74</v>
      </c>
      <c r="E213" s="176" t="s">
        <v>624</v>
      </c>
      <c r="F213" s="176" t="s">
        <v>625</v>
      </c>
      <c r="G213" s="174"/>
      <c r="H213" s="174"/>
      <c r="I213" s="177"/>
      <c r="J213" s="178">
        <f>BK213</f>
        <v>0</v>
      </c>
      <c r="K213" s="174"/>
      <c r="L213" s="179"/>
      <c r="M213" s="180"/>
      <c r="N213" s="181"/>
      <c r="O213" s="181"/>
      <c r="P213" s="182">
        <f>P214</f>
        <v>0</v>
      </c>
      <c r="Q213" s="181"/>
      <c r="R213" s="182">
        <f>R214</f>
        <v>0</v>
      </c>
      <c r="S213" s="181"/>
      <c r="T213" s="183">
        <f>T214</f>
        <v>0</v>
      </c>
      <c r="AR213" s="184" t="s">
        <v>85</v>
      </c>
      <c r="AT213" s="185" t="s">
        <v>74</v>
      </c>
      <c r="AU213" s="185" t="s">
        <v>75</v>
      </c>
      <c r="AY213" s="184" t="s">
        <v>125</v>
      </c>
      <c r="BK213" s="186">
        <f>BK214</f>
        <v>0</v>
      </c>
    </row>
    <row r="214" spans="1:65" s="12" customFormat="1" ht="22.8" customHeight="1">
      <c r="B214" s="173"/>
      <c r="C214" s="174"/>
      <c r="D214" s="175" t="s">
        <v>74</v>
      </c>
      <c r="E214" s="187" t="s">
        <v>768</v>
      </c>
      <c r="F214" s="187" t="s">
        <v>769</v>
      </c>
      <c r="G214" s="174"/>
      <c r="H214" s="174"/>
      <c r="I214" s="177"/>
      <c r="J214" s="188">
        <f>BK214</f>
        <v>0</v>
      </c>
      <c r="K214" s="174"/>
      <c r="L214" s="179"/>
      <c r="M214" s="180"/>
      <c r="N214" s="181"/>
      <c r="O214" s="181"/>
      <c r="P214" s="182">
        <f>SUM(P215:P226)</f>
        <v>0</v>
      </c>
      <c r="Q214" s="181"/>
      <c r="R214" s="182">
        <f>SUM(R215:R226)</f>
        <v>0</v>
      </c>
      <c r="S214" s="181"/>
      <c r="T214" s="183">
        <f>SUM(T215:T226)</f>
        <v>0</v>
      </c>
      <c r="AR214" s="184" t="s">
        <v>85</v>
      </c>
      <c r="AT214" s="185" t="s">
        <v>74</v>
      </c>
      <c r="AU214" s="185" t="s">
        <v>83</v>
      </c>
      <c r="AY214" s="184" t="s">
        <v>125</v>
      </c>
      <c r="BK214" s="186">
        <f>SUM(BK215:BK226)</f>
        <v>0</v>
      </c>
    </row>
    <row r="215" spans="1:65" s="2" customFormat="1" ht="16.5" customHeight="1">
      <c r="A215" s="36"/>
      <c r="B215" s="37"/>
      <c r="C215" s="189" t="s">
        <v>276</v>
      </c>
      <c r="D215" s="189" t="s">
        <v>128</v>
      </c>
      <c r="E215" s="190" t="s">
        <v>770</v>
      </c>
      <c r="F215" s="191" t="s">
        <v>771</v>
      </c>
      <c r="G215" s="192" t="s">
        <v>131</v>
      </c>
      <c r="H215" s="193">
        <v>2</v>
      </c>
      <c r="I215" s="194"/>
      <c r="J215" s="195">
        <f>ROUND(I215*H215,2)</f>
        <v>0</v>
      </c>
      <c r="K215" s="191" t="s">
        <v>172</v>
      </c>
      <c r="L215" s="41"/>
      <c r="M215" s="196" t="s">
        <v>19</v>
      </c>
      <c r="N215" s="197" t="s">
        <v>46</v>
      </c>
      <c r="O215" s="66"/>
      <c r="P215" s="198">
        <f>O215*H215</f>
        <v>0</v>
      </c>
      <c r="Q215" s="198">
        <v>0</v>
      </c>
      <c r="R215" s="198">
        <f>Q215*H215</f>
        <v>0</v>
      </c>
      <c r="S215" s="198">
        <v>0</v>
      </c>
      <c r="T215" s="199">
        <f>S215*H215</f>
        <v>0</v>
      </c>
      <c r="U215" s="36"/>
      <c r="V215" s="36"/>
      <c r="W215" s="36"/>
      <c r="X215" s="36"/>
      <c r="Y215" s="36"/>
      <c r="Z215" s="36"/>
      <c r="AA215" s="36"/>
      <c r="AB215" s="36"/>
      <c r="AC215" s="36"/>
      <c r="AD215" s="36"/>
      <c r="AE215" s="36"/>
      <c r="AR215" s="200" t="s">
        <v>213</v>
      </c>
      <c r="AT215" s="200" t="s">
        <v>128</v>
      </c>
      <c r="AU215" s="200" t="s">
        <v>85</v>
      </c>
      <c r="AY215" s="19" t="s">
        <v>125</v>
      </c>
      <c r="BE215" s="201">
        <f>IF(N215="základní",J215,0)</f>
        <v>0</v>
      </c>
      <c r="BF215" s="201">
        <f>IF(N215="snížená",J215,0)</f>
        <v>0</v>
      </c>
      <c r="BG215" s="201">
        <f>IF(N215="zákl. přenesená",J215,0)</f>
        <v>0</v>
      </c>
      <c r="BH215" s="201">
        <f>IF(N215="sníž. přenesená",J215,0)</f>
        <v>0</v>
      </c>
      <c r="BI215" s="201">
        <f>IF(N215="nulová",J215,0)</f>
        <v>0</v>
      </c>
      <c r="BJ215" s="19" t="s">
        <v>83</v>
      </c>
      <c r="BK215" s="201">
        <f>ROUND(I215*H215,2)</f>
        <v>0</v>
      </c>
      <c r="BL215" s="19" t="s">
        <v>213</v>
      </c>
      <c r="BM215" s="200" t="s">
        <v>355</v>
      </c>
    </row>
    <row r="216" spans="1:65" s="2" customFormat="1" ht="28.8">
      <c r="A216" s="36"/>
      <c r="B216" s="37"/>
      <c r="C216" s="38"/>
      <c r="D216" s="217" t="s">
        <v>173</v>
      </c>
      <c r="E216" s="38"/>
      <c r="F216" s="218" t="s">
        <v>772</v>
      </c>
      <c r="G216" s="38"/>
      <c r="H216" s="38"/>
      <c r="I216" s="110"/>
      <c r="J216" s="38"/>
      <c r="K216" s="38"/>
      <c r="L216" s="41"/>
      <c r="M216" s="219"/>
      <c r="N216" s="220"/>
      <c r="O216" s="66"/>
      <c r="P216" s="66"/>
      <c r="Q216" s="66"/>
      <c r="R216" s="66"/>
      <c r="S216" s="66"/>
      <c r="T216" s="67"/>
      <c r="U216" s="36"/>
      <c r="V216" s="36"/>
      <c r="W216" s="36"/>
      <c r="X216" s="36"/>
      <c r="Y216" s="36"/>
      <c r="Z216" s="36"/>
      <c r="AA216" s="36"/>
      <c r="AB216" s="36"/>
      <c r="AC216" s="36"/>
      <c r="AD216" s="36"/>
      <c r="AE216" s="36"/>
      <c r="AT216" s="19" t="s">
        <v>173</v>
      </c>
      <c r="AU216" s="19" t="s">
        <v>85</v>
      </c>
    </row>
    <row r="217" spans="1:65" s="14" customFormat="1">
      <c r="B217" s="231"/>
      <c r="C217" s="232"/>
      <c r="D217" s="217" t="s">
        <v>175</v>
      </c>
      <c r="E217" s="233" t="s">
        <v>19</v>
      </c>
      <c r="F217" s="234" t="s">
        <v>773</v>
      </c>
      <c r="G217" s="232"/>
      <c r="H217" s="235">
        <v>2</v>
      </c>
      <c r="I217" s="236"/>
      <c r="J217" s="232"/>
      <c r="K217" s="232"/>
      <c r="L217" s="237"/>
      <c r="M217" s="238"/>
      <c r="N217" s="239"/>
      <c r="O217" s="239"/>
      <c r="P217" s="239"/>
      <c r="Q217" s="239"/>
      <c r="R217" s="239"/>
      <c r="S217" s="239"/>
      <c r="T217" s="240"/>
      <c r="AT217" s="241" t="s">
        <v>175</v>
      </c>
      <c r="AU217" s="241" t="s">
        <v>85</v>
      </c>
      <c r="AV217" s="14" t="s">
        <v>85</v>
      </c>
      <c r="AW217" s="14" t="s">
        <v>37</v>
      </c>
      <c r="AX217" s="14" t="s">
        <v>75</v>
      </c>
      <c r="AY217" s="241" t="s">
        <v>125</v>
      </c>
    </row>
    <row r="218" spans="1:65" s="15" customFormat="1">
      <c r="B218" s="242"/>
      <c r="C218" s="243"/>
      <c r="D218" s="217" t="s">
        <v>175</v>
      </c>
      <c r="E218" s="244" t="s">
        <v>19</v>
      </c>
      <c r="F218" s="245" t="s">
        <v>181</v>
      </c>
      <c r="G218" s="243"/>
      <c r="H218" s="246">
        <v>2</v>
      </c>
      <c r="I218" s="247"/>
      <c r="J218" s="243"/>
      <c r="K218" s="243"/>
      <c r="L218" s="248"/>
      <c r="M218" s="249"/>
      <c r="N218" s="250"/>
      <c r="O218" s="250"/>
      <c r="P218" s="250"/>
      <c r="Q218" s="250"/>
      <c r="R218" s="250"/>
      <c r="S218" s="250"/>
      <c r="T218" s="251"/>
      <c r="AT218" s="252" t="s">
        <v>175</v>
      </c>
      <c r="AU218" s="252" t="s">
        <v>85</v>
      </c>
      <c r="AV218" s="15" t="s">
        <v>133</v>
      </c>
      <c r="AW218" s="15" t="s">
        <v>37</v>
      </c>
      <c r="AX218" s="15" t="s">
        <v>83</v>
      </c>
      <c r="AY218" s="252" t="s">
        <v>125</v>
      </c>
    </row>
    <row r="219" spans="1:65" s="2" customFormat="1" ht="16.5" customHeight="1">
      <c r="A219" s="36"/>
      <c r="B219" s="37"/>
      <c r="C219" s="189" t="s">
        <v>357</v>
      </c>
      <c r="D219" s="189" t="s">
        <v>128</v>
      </c>
      <c r="E219" s="190" t="s">
        <v>774</v>
      </c>
      <c r="F219" s="191" t="s">
        <v>775</v>
      </c>
      <c r="G219" s="192" t="s">
        <v>131</v>
      </c>
      <c r="H219" s="193">
        <v>2</v>
      </c>
      <c r="I219" s="194"/>
      <c r="J219" s="195">
        <f>ROUND(I219*H219,2)</f>
        <v>0</v>
      </c>
      <c r="K219" s="191" t="s">
        <v>172</v>
      </c>
      <c r="L219" s="41"/>
      <c r="M219" s="196" t="s">
        <v>19</v>
      </c>
      <c r="N219" s="197" t="s">
        <v>46</v>
      </c>
      <c r="O219" s="66"/>
      <c r="P219" s="198">
        <f>O219*H219</f>
        <v>0</v>
      </c>
      <c r="Q219" s="198">
        <v>0</v>
      </c>
      <c r="R219" s="198">
        <f>Q219*H219</f>
        <v>0</v>
      </c>
      <c r="S219" s="198">
        <v>0</v>
      </c>
      <c r="T219" s="199">
        <f>S219*H219</f>
        <v>0</v>
      </c>
      <c r="U219" s="36"/>
      <c r="V219" s="36"/>
      <c r="W219" s="36"/>
      <c r="X219" s="36"/>
      <c r="Y219" s="36"/>
      <c r="Z219" s="36"/>
      <c r="AA219" s="36"/>
      <c r="AB219" s="36"/>
      <c r="AC219" s="36"/>
      <c r="AD219" s="36"/>
      <c r="AE219" s="36"/>
      <c r="AR219" s="200" t="s">
        <v>213</v>
      </c>
      <c r="AT219" s="200" t="s">
        <v>128</v>
      </c>
      <c r="AU219" s="200" t="s">
        <v>85</v>
      </c>
      <c r="AY219" s="19" t="s">
        <v>125</v>
      </c>
      <c r="BE219" s="201">
        <f>IF(N219="základní",J219,0)</f>
        <v>0</v>
      </c>
      <c r="BF219" s="201">
        <f>IF(N219="snížená",J219,0)</f>
        <v>0</v>
      </c>
      <c r="BG219" s="201">
        <f>IF(N219="zákl. přenesená",J219,0)</f>
        <v>0</v>
      </c>
      <c r="BH219" s="201">
        <f>IF(N219="sníž. přenesená",J219,0)</f>
        <v>0</v>
      </c>
      <c r="BI219" s="201">
        <f>IF(N219="nulová",J219,0)</f>
        <v>0</v>
      </c>
      <c r="BJ219" s="19" t="s">
        <v>83</v>
      </c>
      <c r="BK219" s="201">
        <f>ROUND(I219*H219,2)</f>
        <v>0</v>
      </c>
      <c r="BL219" s="19" t="s">
        <v>213</v>
      </c>
      <c r="BM219" s="200" t="s">
        <v>360</v>
      </c>
    </row>
    <row r="220" spans="1:65" s="14" customFormat="1">
      <c r="B220" s="231"/>
      <c r="C220" s="232"/>
      <c r="D220" s="217" t="s">
        <v>175</v>
      </c>
      <c r="E220" s="233" t="s">
        <v>19</v>
      </c>
      <c r="F220" s="234" t="s">
        <v>776</v>
      </c>
      <c r="G220" s="232"/>
      <c r="H220" s="235">
        <v>2</v>
      </c>
      <c r="I220" s="236"/>
      <c r="J220" s="232"/>
      <c r="K220" s="232"/>
      <c r="L220" s="237"/>
      <c r="M220" s="238"/>
      <c r="N220" s="239"/>
      <c r="O220" s="239"/>
      <c r="P220" s="239"/>
      <c r="Q220" s="239"/>
      <c r="R220" s="239"/>
      <c r="S220" s="239"/>
      <c r="T220" s="240"/>
      <c r="AT220" s="241" t="s">
        <v>175</v>
      </c>
      <c r="AU220" s="241" t="s">
        <v>85</v>
      </c>
      <c r="AV220" s="14" t="s">
        <v>85</v>
      </c>
      <c r="AW220" s="14" t="s">
        <v>37</v>
      </c>
      <c r="AX220" s="14" t="s">
        <v>75</v>
      </c>
      <c r="AY220" s="241" t="s">
        <v>125</v>
      </c>
    </row>
    <row r="221" spans="1:65" s="15" customFormat="1">
      <c r="B221" s="242"/>
      <c r="C221" s="243"/>
      <c r="D221" s="217" t="s">
        <v>175</v>
      </c>
      <c r="E221" s="244" t="s">
        <v>19</v>
      </c>
      <c r="F221" s="245" t="s">
        <v>181</v>
      </c>
      <c r="G221" s="243"/>
      <c r="H221" s="246">
        <v>2</v>
      </c>
      <c r="I221" s="247"/>
      <c r="J221" s="243"/>
      <c r="K221" s="243"/>
      <c r="L221" s="248"/>
      <c r="M221" s="249"/>
      <c r="N221" s="250"/>
      <c r="O221" s="250"/>
      <c r="P221" s="250"/>
      <c r="Q221" s="250"/>
      <c r="R221" s="250"/>
      <c r="S221" s="250"/>
      <c r="T221" s="251"/>
      <c r="AT221" s="252" t="s">
        <v>175</v>
      </c>
      <c r="AU221" s="252" t="s">
        <v>85</v>
      </c>
      <c r="AV221" s="15" t="s">
        <v>133</v>
      </c>
      <c r="AW221" s="15" t="s">
        <v>37</v>
      </c>
      <c r="AX221" s="15" t="s">
        <v>83</v>
      </c>
      <c r="AY221" s="252" t="s">
        <v>125</v>
      </c>
    </row>
    <row r="222" spans="1:65" s="2" customFormat="1" ht="16.5" customHeight="1">
      <c r="A222" s="36"/>
      <c r="B222" s="37"/>
      <c r="C222" s="189" t="s">
        <v>283</v>
      </c>
      <c r="D222" s="189" t="s">
        <v>128</v>
      </c>
      <c r="E222" s="190" t="s">
        <v>777</v>
      </c>
      <c r="F222" s="191" t="s">
        <v>778</v>
      </c>
      <c r="G222" s="192" t="s">
        <v>289</v>
      </c>
      <c r="H222" s="193">
        <v>13.15</v>
      </c>
      <c r="I222" s="194"/>
      <c r="J222" s="195">
        <f>ROUND(I222*H222,2)</f>
        <v>0</v>
      </c>
      <c r="K222" s="191" t="s">
        <v>172</v>
      </c>
      <c r="L222" s="41"/>
      <c r="M222" s="196" t="s">
        <v>19</v>
      </c>
      <c r="N222" s="197" t="s">
        <v>46</v>
      </c>
      <c r="O222" s="66"/>
      <c r="P222" s="198">
        <f>O222*H222</f>
        <v>0</v>
      </c>
      <c r="Q222" s="198">
        <v>0</v>
      </c>
      <c r="R222" s="198">
        <f>Q222*H222</f>
        <v>0</v>
      </c>
      <c r="S222" s="198">
        <v>0</v>
      </c>
      <c r="T222" s="199">
        <f>S222*H222</f>
        <v>0</v>
      </c>
      <c r="U222" s="36"/>
      <c r="V222" s="36"/>
      <c r="W222" s="36"/>
      <c r="X222" s="36"/>
      <c r="Y222" s="36"/>
      <c r="Z222" s="36"/>
      <c r="AA222" s="36"/>
      <c r="AB222" s="36"/>
      <c r="AC222" s="36"/>
      <c r="AD222" s="36"/>
      <c r="AE222" s="36"/>
      <c r="AR222" s="200" t="s">
        <v>213</v>
      </c>
      <c r="AT222" s="200" t="s">
        <v>128</v>
      </c>
      <c r="AU222" s="200" t="s">
        <v>85</v>
      </c>
      <c r="AY222" s="19" t="s">
        <v>125</v>
      </c>
      <c r="BE222" s="201">
        <f>IF(N222="základní",J222,0)</f>
        <v>0</v>
      </c>
      <c r="BF222" s="201">
        <f>IF(N222="snížená",J222,0)</f>
        <v>0</v>
      </c>
      <c r="BG222" s="201">
        <f>IF(N222="zákl. přenesená",J222,0)</f>
        <v>0</v>
      </c>
      <c r="BH222" s="201">
        <f>IF(N222="sníž. přenesená",J222,0)</f>
        <v>0</v>
      </c>
      <c r="BI222" s="201">
        <f>IF(N222="nulová",J222,0)</f>
        <v>0</v>
      </c>
      <c r="BJ222" s="19" t="s">
        <v>83</v>
      </c>
      <c r="BK222" s="201">
        <f>ROUND(I222*H222,2)</f>
        <v>0</v>
      </c>
      <c r="BL222" s="19" t="s">
        <v>213</v>
      </c>
      <c r="BM222" s="200" t="s">
        <v>364</v>
      </c>
    </row>
    <row r="223" spans="1:65" s="2" customFormat="1" ht="19.2">
      <c r="A223" s="36"/>
      <c r="B223" s="37"/>
      <c r="C223" s="38"/>
      <c r="D223" s="217" t="s">
        <v>173</v>
      </c>
      <c r="E223" s="38"/>
      <c r="F223" s="218" t="s">
        <v>779</v>
      </c>
      <c r="G223" s="38"/>
      <c r="H223" s="38"/>
      <c r="I223" s="110"/>
      <c r="J223" s="38"/>
      <c r="K223" s="38"/>
      <c r="L223" s="41"/>
      <c r="M223" s="219"/>
      <c r="N223" s="220"/>
      <c r="O223" s="66"/>
      <c r="P223" s="66"/>
      <c r="Q223" s="66"/>
      <c r="R223" s="66"/>
      <c r="S223" s="66"/>
      <c r="T223" s="67"/>
      <c r="U223" s="36"/>
      <c r="V223" s="36"/>
      <c r="W223" s="36"/>
      <c r="X223" s="36"/>
      <c r="Y223" s="36"/>
      <c r="Z223" s="36"/>
      <c r="AA223" s="36"/>
      <c r="AB223" s="36"/>
      <c r="AC223" s="36"/>
      <c r="AD223" s="36"/>
      <c r="AE223" s="36"/>
      <c r="AT223" s="19" t="s">
        <v>173</v>
      </c>
      <c r="AU223" s="19" t="s">
        <v>85</v>
      </c>
    </row>
    <row r="224" spans="1:65" s="13" customFormat="1">
      <c r="B224" s="221"/>
      <c r="C224" s="222"/>
      <c r="D224" s="217" t="s">
        <v>175</v>
      </c>
      <c r="E224" s="223" t="s">
        <v>19</v>
      </c>
      <c r="F224" s="224" t="s">
        <v>727</v>
      </c>
      <c r="G224" s="222"/>
      <c r="H224" s="223" t="s">
        <v>19</v>
      </c>
      <c r="I224" s="225"/>
      <c r="J224" s="222"/>
      <c r="K224" s="222"/>
      <c r="L224" s="226"/>
      <c r="M224" s="227"/>
      <c r="N224" s="228"/>
      <c r="O224" s="228"/>
      <c r="P224" s="228"/>
      <c r="Q224" s="228"/>
      <c r="R224" s="228"/>
      <c r="S224" s="228"/>
      <c r="T224" s="229"/>
      <c r="AT224" s="230" t="s">
        <v>175</v>
      </c>
      <c r="AU224" s="230" t="s">
        <v>85</v>
      </c>
      <c r="AV224" s="13" t="s">
        <v>83</v>
      </c>
      <c r="AW224" s="13" t="s">
        <v>37</v>
      </c>
      <c r="AX224" s="13" t="s">
        <v>75</v>
      </c>
      <c r="AY224" s="230" t="s">
        <v>125</v>
      </c>
    </row>
    <row r="225" spans="1:51" s="14" customFormat="1">
      <c r="B225" s="231"/>
      <c r="C225" s="232"/>
      <c r="D225" s="217" t="s">
        <v>175</v>
      </c>
      <c r="E225" s="233" t="s">
        <v>19</v>
      </c>
      <c r="F225" s="234" t="s">
        <v>728</v>
      </c>
      <c r="G225" s="232"/>
      <c r="H225" s="235">
        <v>13.15</v>
      </c>
      <c r="I225" s="236"/>
      <c r="J225" s="232"/>
      <c r="K225" s="232"/>
      <c r="L225" s="237"/>
      <c r="M225" s="238"/>
      <c r="N225" s="239"/>
      <c r="O225" s="239"/>
      <c r="P225" s="239"/>
      <c r="Q225" s="239"/>
      <c r="R225" s="239"/>
      <c r="S225" s="239"/>
      <c r="T225" s="240"/>
      <c r="AT225" s="241" t="s">
        <v>175</v>
      </c>
      <c r="AU225" s="241" t="s">
        <v>85</v>
      </c>
      <c r="AV225" s="14" t="s">
        <v>85</v>
      </c>
      <c r="AW225" s="14" t="s">
        <v>37</v>
      </c>
      <c r="AX225" s="14" t="s">
        <v>75</v>
      </c>
      <c r="AY225" s="241" t="s">
        <v>125</v>
      </c>
    </row>
    <row r="226" spans="1:51" s="15" customFormat="1">
      <c r="B226" s="242"/>
      <c r="C226" s="243"/>
      <c r="D226" s="217" t="s">
        <v>175</v>
      </c>
      <c r="E226" s="244" t="s">
        <v>19</v>
      </c>
      <c r="F226" s="245" t="s">
        <v>181</v>
      </c>
      <c r="G226" s="243"/>
      <c r="H226" s="246">
        <v>13.15</v>
      </c>
      <c r="I226" s="247"/>
      <c r="J226" s="243"/>
      <c r="K226" s="243"/>
      <c r="L226" s="248"/>
      <c r="M226" s="264"/>
      <c r="N226" s="265"/>
      <c r="O226" s="265"/>
      <c r="P226" s="265"/>
      <c r="Q226" s="265"/>
      <c r="R226" s="265"/>
      <c r="S226" s="265"/>
      <c r="T226" s="266"/>
      <c r="AT226" s="252" t="s">
        <v>175</v>
      </c>
      <c r="AU226" s="252" t="s">
        <v>85</v>
      </c>
      <c r="AV226" s="15" t="s">
        <v>133</v>
      </c>
      <c r="AW226" s="15" t="s">
        <v>37</v>
      </c>
      <c r="AX226" s="15" t="s">
        <v>83</v>
      </c>
      <c r="AY226" s="252" t="s">
        <v>125</v>
      </c>
    </row>
    <row r="227" spans="1:51" s="2" customFormat="1" ht="6.9" customHeight="1">
      <c r="A227" s="36"/>
      <c r="B227" s="49"/>
      <c r="C227" s="50"/>
      <c r="D227" s="50"/>
      <c r="E227" s="50"/>
      <c r="F227" s="50"/>
      <c r="G227" s="50"/>
      <c r="H227" s="50"/>
      <c r="I227" s="138"/>
      <c r="J227" s="50"/>
      <c r="K227" s="50"/>
      <c r="L227" s="41"/>
      <c r="M227" s="36"/>
      <c r="O227" s="36"/>
      <c r="P227" s="36"/>
      <c r="Q227" s="36"/>
      <c r="R227" s="36"/>
      <c r="S227" s="36"/>
      <c r="T227" s="36"/>
      <c r="U227" s="36"/>
      <c r="V227" s="36"/>
      <c r="W227" s="36"/>
      <c r="X227" s="36"/>
      <c r="Y227" s="36"/>
      <c r="Z227" s="36"/>
      <c r="AA227" s="36"/>
      <c r="AB227" s="36"/>
      <c r="AC227" s="36"/>
      <c r="AD227" s="36"/>
      <c r="AE227" s="36"/>
    </row>
  </sheetData>
  <sheetProtection algorithmName="SHA-512" hashValue="/sLSwal2758Bxkdyb2pRntjVtrfnps2hq4WvLZ1OdkCkOiYiVZe3lbnJL3f6NMHBd7+dMeXeZmXT7WwvGtU78Q==" saltValue="zRCgMoiuwpYCD1g7uWJgb6gyXrUZTpf0q53llM2GOY80zDS/uFUOMs0xU0JdHQr4H7eDxqJgUKnJuz4Hdc/D6w==" spinCount="100000" sheet="1" objects="1" scenarios="1" formatColumns="0" formatRows="0" autoFilter="0"/>
  <autoFilter ref="C85:K226" xr:uid="{00000000-0009-0000-0000-000004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6" fitToHeight="100" orientation="landscape" blackAndWhite="1" r:id="rId1"/>
  <headerFooter>
    <oddFooter>&amp;CStrana &amp;P z &amp;N</oddFooter>
  </headerFooter>
  <rowBreaks count="1" manualBreakCount="1">
    <brk id="221" min="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85"/>
  <sheetViews>
    <sheetView showGridLines="0"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03"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3"/>
      <c r="L2" s="345"/>
      <c r="M2" s="345"/>
      <c r="N2" s="345"/>
      <c r="O2" s="345"/>
      <c r="P2" s="345"/>
      <c r="Q2" s="345"/>
      <c r="R2" s="345"/>
      <c r="S2" s="345"/>
      <c r="T2" s="345"/>
      <c r="U2" s="345"/>
      <c r="V2" s="345"/>
      <c r="AT2" s="19" t="s">
        <v>97</v>
      </c>
    </row>
    <row r="3" spans="1:46" s="1" customFormat="1" ht="6.9" customHeight="1">
      <c r="B3" s="104"/>
      <c r="C3" s="105"/>
      <c r="D3" s="105"/>
      <c r="E3" s="105"/>
      <c r="F3" s="105"/>
      <c r="G3" s="105"/>
      <c r="H3" s="105"/>
      <c r="I3" s="106"/>
      <c r="J3" s="105"/>
      <c r="K3" s="105"/>
      <c r="L3" s="22"/>
      <c r="AT3" s="19" t="s">
        <v>85</v>
      </c>
    </row>
    <row r="4" spans="1:46" s="1" customFormat="1" ht="24.9" customHeight="1">
      <c r="B4" s="22"/>
      <c r="D4" s="107" t="s">
        <v>101</v>
      </c>
      <c r="I4" s="103"/>
      <c r="L4" s="22"/>
      <c r="M4" s="108" t="s">
        <v>10</v>
      </c>
      <c r="AT4" s="19" t="s">
        <v>4</v>
      </c>
    </row>
    <row r="5" spans="1:46" s="1" customFormat="1" ht="6.9" customHeight="1">
      <c r="B5" s="22"/>
      <c r="I5" s="103"/>
      <c r="L5" s="22"/>
    </row>
    <row r="6" spans="1:46" s="1" customFormat="1" ht="12" customHeight="1">
      <c r="B6" s="22"/>
      <c r="D6" s="109" t="s">
        <v>16</v>
      </c>
      <c r="I6" s="103"/>
      <c r="L6" s="22"/>
    </row>
    <row r="7" spans="1:46" s="1" customFormat="1" ht="16.5" customHeight="1">
      <c r="B7" s="22"/>
      <c r="E7" s="388" t="str">
        <f>'Rekapitulace stavby'!K6</f>
        <v>Automatické parkovací zařízení pro kola v Berouně</v>
      </c>
      <c r="F7" s="389"/>
      <c r="G7" s="389"/>
      <c r="H7" s="389"/>
      <c r="I7" s="103"/>
      <c r="L7" s="22"/>
    </row>
    <row r="8" spans="1:46" s="2" customFormat="1" ht="12" customHeight="1">
      <c r="A8" s="36"/>
      <c r="B8" s="41"/>
      <c r="C8" s="36"/>
      <c r="D8" s="109" t="s">
        <v>102</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90" t="s">
        <v>780</v>
      </c>
      <c r="F9" s="391"/>
      <c r="G9" s="391"/>
      <c r="H9" s="391"/>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5. 2. 2020</v>
      </c>
      <c r="K12" s="36"/>
      <c r="L12" s="111"/>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tr">
        <f>IF('Rekapitulace stavby'!AN10="","",'Rekapitulace stavby'!AN10)</f>
        <v>00233129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Město Beroun, Husovo nám. 68, 266 01 Beroun</v>
      </c>
      <c r="F15" s="36"/>
      <c r="G15" s="36"/>
      <c r="H15" s="36"/>
      <c r="I15" s="113" t="s">
        <v>29</v>
      </c>
      <c r="J15" s="112" t="str">
        <f>IF('Rekapitulace stavby'!AN11="","",'Rekapitulace stavby'!AN11)</f>
        <v>CZ00233129</v>
      </c>
      <c r="K15" s="36"/>
      <c r="L15" s="111"/>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15030709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OPTIMA, s.r.o., Žižkova 738/IV, 566 01 Vys. Mýto</v>
      </c>
      <c r="F21" s="36"/>
      <c r="G21" s="36"/>
      <c r="H21" s="36"/>
      <c r="I21" s="113" t="s">
        <v>29</v>
      </c>
      <c r="J21" s="112" t="str">
        <f>IF('Rekapitulace stavby'!AN17="","",'Rekapitulace stavby'!AN17)</f>
        <v>CZ15030709</v>
      </c>
      <c r="K21" s="36"/>
      <c r="L21" s="111"/>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38</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94" t="s">
        <v>19</v>
      </c>
      <c r="F27" s="394"/>
      <c r="G27" s="394"/>
      <c r="H27" s="394"/>
      <c r="I27" s="117"/>
      <c r="J27" s="115"/>
      <c r="K27" s="115"/>
      <c r="L27" s="118"/>
      <c r="S27" s="115"/>
      <c r="T27" s="115"/>
      <c r="U27" s="115"/>
      <c r="V27" s="115"/>
      <c r="W27" s="115"/>
      <c r="X27" s="115"/>
      <c r="Y27" s="115"/>
      <c r="Z27" s="115"/>
      <c r="AA27" s="115"/>
      <c r="AB27" s="115"/>
      <c r="AC27" s="115"/>
      <c r="AD27" s="115"/>
      <c r="AE27" s="115"/>
    </row>
    <row r="28" spans="1:31" s="2" customFormat="1" ht="6.9"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110"/>
      <c r="J30" s="122">
        <f>ROUND(J81, 2)</f>
        <v>0</v>
      </c>
      <c r="K30" s="36"/>
      <c r="L30" s="111"/>
      <c r="S30" s="36"/>
      <c r="T30" s="36"/>
      <c r="U30" s="36"/>
      <c r="V30" s="36"/>
      <c r="W30" s="36"/>
      <c r="X30" s="36"/>
      <c r="Y30" s="36"/>
      <c r="Z30" s="36"/>
      <c r="AA30" s="36"/>
      <c r="AB30" s="36"/>
      <c r="AC30" s="36"/>
      <c r="AD30" s="36"/>
      <c r="AE30" s="36"/>
    </row>
    <row r="31" spans="1:31" s="2" customFormat="1" ht="6.9"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 customHeight="1">
      <c r="A32" s="36"/>
      <c r="B32" s="41"/>
      <c r="C32" s="36"/>
      <c r="D32" s="36"/>
      <c r="E32" s="36"/>
      <c r="F32" s="123" t="s">
        <v>43</v>
      </c>
      <c r="G32" s="36"/>
      <c r="H32" s="36"/>
      <c r="I32" s="124" t="s">
        <v>42</v>
      </c>
      <c r="J32" s="123" t="s">
        <v>44</v>
      </c>
      <c r="K32" s="36"/>
      <c r="L32" s="111"/>
      <c r="S32" s="36"/>
      <c r="T32" s="36"/>
      <c r="U32" s="36"/>
      <c r="V32" s="36"/>
      <c r="W32" s="36"/>
      <c r="X32" s="36"/>
      <c r="Y32" s="36"/>
      <c r="Z32" s="36"/>
      <c r="AA32" s="36"/>
      <c r="AB32" s="36"/>
      <c r="AC32" s="36"/>
      <c r="AD32" s="36"/>
      <c r="AE32" s="36"/>
    </row>
    <row r="33" spans="1:31" s="2" customFormat="1" ht="14.4" customHeight="1">
      <c r="A33" s="36"/>
      <c r="B33" s="41"/>
      <c r="C33" s="36"/>
      <c r="D33" s="125" t="s">
        <v>45</v>
      </c>
      <c r="E33" s="109" t="s">
        <v>46</v>
      </c>
      <c r="F33" s="126">
        <f>ROUND((SUM(BE81:BE84)),  2)</f>
        <v>0</v>
      </c>
      <c r="G33" s="36"/>
      <c r="H33" s="36"/>
      <c r="I33" s="127">
        <v>0.21</v>
      </c>
      <c r="J33" s="126">
        <f>ROUND(((SUM(BE81:BE84))*I33),  2)</f>
        <v>0</v>
      </c>
      <c r="K33" s="36"/>
      <c r="L33" s="111"/>
      <c r="S33" s="36"/>
      <c r="T33" s="36"/>
      <c r="U33" s="36"/>
      <c r="V33" s="36"/>
      <c r="W33" s="36"/>
      <c r="X33" s="36"/>
      <c r="Y33" s="36"/>
      <c r="Z33" s="36"/>
      <c r="AA33" s="36"/>
      <c r="AB33" s="36"/>
      <c r="AC33" s="36"/>
      <c r="AD33" s="36"/>
      <c r="AE33" s="36"/>
    </row>
    <row r="34" spans="1:31" s="2" customFormat="1" ht="14.4" customHeight="1">
      <c r="A34" s="36"/>
      <c r="B34" s="41"/>
      <c r="C34" s="36"/>
      <c r="D34" s="36"/>
      <c r="E34" s="109" t="s">
        <v>47</v>
      </c>
      <c r="F34" s="126">
        <f>ROUND((SUM(BF81:BF84)),  2)</f>
        <v>0</v>
      </c>
      <c r="G34" s="36"/>
      <c r="H34" s="36"/>
      <c r="I34" s="127">
        <v>0.15</v>
      </c>
      <c r="J34" s="126">
        <f>ROUND(((SUM(BF81:BF84))*I34),  2)</f>
        <v>0</v>
      </c>
      <c r="K34" s="36"/>
      <c r="L34" s="111"/>
      <c r="S34" s="36"/>
      <c r="T34" s="36"/>
      <c r="U34" s="36"/>
      <c r="V34" s="36"/>
      <c r="W34" s="36"/>
      <c r="X34" s="36"/>
      <c r="Y34" s="36"/>
      <c r="Z34" s="36"/>
      <c r="AA34" s="36"/>
      <c r="AB34" s="36"/>
      <c r="AC34" s="36"/>
      <c r="AD34" s="36"/>
      <c r="AE34" s="36"/>
    </row>
    <row r="35" spans="1:31" s="2" customFormat="1" ht="14.4" hidden="1" customHeight="1">
      <c r="A35" s="36"/>
      <c r="B35" s="41"/>
      <c r="C35" s="36"/>
      <c r="D35" s="36"/>
      <c r="E35" s="109" t="s">
        <v>48</v>
      </c>
      <c r="F35" s="126">
        <f>ROUND((SUM(BG81:BG84)),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 hidden="1" customHeight="1">
      <c r="A36" s="36"/>
      <c r="B36" s="41"/>
      <c r="C36" s="36"/>
      <c r="D36" s="36"/>
      <c r="E36" s="109" t="s">
        <v>49</v>
      </c>
      <c r="F36" s="126">
        <f>ROUND((SUM(BH81:BH84)),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 hidden="1" customHeight="1">
      <c r="A37" s="36"/>
      <c r="B37" s="41"/>
      <c r="C37" s="36"/>
      <c r="D37" s="36"/>
      <c r="E37" s="109" t="s">
        <v>50</v>
      </c>
      <c r="F37" s="126">
        <f>ROUND((SUM(BI81:BI84)),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51</v>
      </c>
      <c r="E39" s="130"/>
      <c r="F39" s="130"/>
      <c r="G39" s="131" t="s">
        <v>52</v>
      </c>
      <c r="H39" s="132" t="s">
        <v>53</v>
      </c>
      <c r="I39" s="133"/>
      <c r="J39" s="134">
        <f>SUM(J30:J37)</f>
        <v>0</v>
      </c>
      <c r="K39" s="135"/>
      <c r="L39" s="111"/>
      <c r="S39" s="36"/>
      <c r="T39" s="36"/>
      <c r="U39" s="36"/>
      <c r="V39" s="36"/>
      <c r="W39" s="36"/>
      <c r="X39" s="36"/>
      <c r="Y39" s="36"/>
      <c r="Z39" s="36"/>
      <c r="AA39" s="36"/>
      <c r="AB39" s="36"/>
      <c r="AC39" s="36"/>
      <c r="AD39" s="36"/>
      <c r="AE39" s="36"/>
    </row>
    <row r="40" spans="1:31" s="2" customFormat="1" ht="14.4"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 customHeight="1">
      <c r="A45" s="36"/>
      <c r="B45" s="37"/>
      <c r="C45" s="25" t="s">
        <v>104</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6" t="str">
        <f>E7</f>
        <v>Automatické parkovací zařízení pro kola v Berouně</v>
      </c>
      <c r="F48" s="387"/>
      <c r="G48" s="387"/>
      <c r="H48" s="387"/>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102</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74" t="str">
        <f>E9</f>
        <v>SO 01.d - Slaboproud pro bezdrátové připojení internetu</v>
      </c>
      <c r="F50" s="385"/>
      <c r="G50" s="385"/>
      <c r="H50" s="385"/>
      <c r="I50" s="110"/>
      <c r="J50" s="38"/>
      <c r="K50" s="38"/>
      <c r="L50" s="111"/>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3" t="s">
        <v>23</v>
      </c>
      <c r="J52" s="61" t="str">
        <f>IF(J12="","",J12)</f>
        <v>5. 2. 2020</v>
      </c>
      <c r="K52" s="38"/>
      <c r="L52" s="111"/>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40.049999999999997" customHeight="1">
      <c r="A54" s="36"/>
      <c r="B54" s="37"/>
      <c r="C54" s="31" t="s">
        <v>25</v>
      </c>
      <c r="D54" s="38"/>
      <c r="E54" s="38"/>
      <c r="F54" s="29" t="str">
        <f>E15</f>
        <v>Město Beroun, Husovo nám. 68, 266 01 Beroun</v>
      </c>
      <c r="G54" s="38"/>
      <c r="H54" s="38"/>
      <c r="I54" s="113" t="s">
        <v>33</v>
      </c>
      <c r="J54" s="34" t="str">
        <f>E21</f>
        <v>OPTIMA, s.r.o., Žižkova 738/IV, 566 01 Vys. Mýto</v>
      </c>
      <c r="K54" s="38"/>
      <c r="L54" s="111"/>
      <c r="S54" s="36"/>
      <c r="T54" s="36"/>
      <c r="U54" s="36"/>
      <c r="V54" s="36"/>
      <c r="W54" s="36"/>
      <c r="X54" s="36"/>
      <c r="Y54" s="36"/>
      <c r="Z54" s="36"/>
      <c r="AA54" s="36"/>
      <c r="AB54" s="36"/>
      <c r="AC54" s="36"/>
      <c r="AD54" s="36"/>
      <c r="AE54" s="36"/>
    </row>
    <row r="55" spans="1:47" s="2" customFormat="1" ht="15.15" customHeight="1">
      <c r="A55" s="36"/>
      <c r="B55" s="37"/>
      <c r="C55" s="31" t="s">
        <v>31</v>
      </c>
      <c r="D55" s="38"/>
      <c r="E55" s="38"/>
      <c r="F55" s="29" t="str">
        <f>IF(E18="","",E18)</f>
        <v>Vyplň údaj</v>
      </c>
      <c r="G55" s="38"/>
      <c r="H55" s="38"/>
      <c r="I55" s="113" t="s">
        <v>38</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105</v>
      </c>
      <c r="D57" s="143"/>
      <c r="E57" s="143"/>
      <c r="F57" s="143"/>
      <c r="G57" s="143"/>
      <c r="H57" s="143"/>
      <c r="I57" s="144"/>
      <c r="J57" s="145" t="s">
        <v>106</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8" customHeight="1">
      <c r="A59" s="36"/>
      <c r="B59" s="37"/>
      <c r="C59" s="146" t="s">
        <v>73</v>
      </c>
      <c r="D59" s="38"/>
      <c r="E59" s="38"/>
      <c r="F59" s="38"/>
      <c r="G59" s="38"/>
      <c r="H59" s="38"/>
      <c r="I59" s="110"/>
      <c r="J59" s="79">
        <f>J81</f>
        <v>0</v>
      </c>
      <c r="K59" s="38"/>
      <c r="L59" s="111"/>
      <c r="S59" s="36"/>
      <c r="T59" s="36"/>
      <c r="U59" s="36"/>
      <c r="V59" s="36"/>
      <c r="W59" s="36"/>
      <c r="X59" s="36"/>
      <c r="Y59" s="36"/>
      <c r="Z59" s="36"/>
      <c r="AA59" s="36"/>
      <c r="AB59" s="36"/>
      <c r="AC59" s="36"/>
      <c r="AD59" s="36"/>
      <c r="AE59" s="36"/>
      <c r="AU59" s="19" t="s">
        <v>107</v>
      </c>
    </row>
    <row r="60" spans="1:47" s="9" customFormat="1" ht="24.9" customHeight="1">
      <c r="B60" s="147"/>
      <c r="C60" s="148"/>
      <c r="D60" s="149" t="s">
        <v>164</v>
      </c>
      <c r="E60" s="150"/>
      <c r="F60" s="150"/>
      <c r="G60" s="150"/>
      <c r="H60" s="150"/>
      <c r="I60" s="151"/>
      <c r="J60" s="152">
        <f>J82</f>
        <v>0</v>
      </c>
      <c r="K60" s="148"/>
      <c r="L60" s="153"/>
    </row>
    <row r="61" spans="1:47" s="10" customFormat="1" ht="19.95" customHeight="1">
      <c r="B61" s="154"/>
      <c r="C61" s="155"/>
      <c r="D61" s="156" t="s">
        <v>781</v>
      </c>
      <c r="E61" s="157"/>
      <c r="F61" s="157"/>
      <c r="G61" s="157"/>
      <c r="H61" s="157"/>
      <c r="I61" s="158"/>
      <c r="J61" s="159">
        <f>J83</f>
        <v>0</v>
      </c>
      <c r="K61" s="155"/>
      <c r="L61" s="160"/>
    </row>
    <row r="62" spans="1:47" s="2" customFormat="1" ht="21.75" customHeight="1">
      <c r="A62" s="36"/>
      <c r="B62" s="37"/>
      <c r="C62" s="38"/>
      <c r="D62" s="38"/>
      <c r="E62" s="38"/>
      <c r="F62" s="38"/>
      <c r="G62" s="38"/>
      <c r="H62" s="38"/>
      <c r="I62" s="110"/>
      <c r="J62" s="38"/>
      <c r="K62" s="38"/>
      <c r="L62" s="111"/>
      <c r="S62" s="36"/>
      <c r="T62" s="36"/>
      <c r="U62" s="36"/>
      <c r="V62" s="36"/>
      <c r="W62" s="36"/>
      <c r="X62" s="36"/>
      <c r="Y62" s="36"/>
      <c r="Z62" s="36"/>
      <c r="AA62" s="36"/>
      <c r="AB62" s="36"/>
      <c r="AC62" s="36"/>
      <c r="AD62" s="36"/>
      <c r="AE62" s="36"/>
    </row>
    <row r="63" spans="1:47" s="2" customFormat="1" ht="6.9" customHeight="1">
      <c r="A63" s="36"/>
      <c r="B63" s="49"/>
      <c r="C63" s="50"/>
      <c r="D63" s="50"/>
      <c r="E63" s="50"/>
      <c r="F63" s="50"/>
      <c r="G63" s="50"/>
      <c r="H63" s="50"/>
      <c r="I63" s="138"/>
      <c r="J63" s="50"/>
      <c r="K63" s="50"/>
      <c r="L63" s="111"/>
      <c r="S63" s="36"/>
      <c r="T63" s="36"/>
      <c r="U63" s="36"/>
      <c r="V63" s="36"/>
      <c r="W63" s="36"/>
      <c r="X63" s="36"/>
      <c r="Y63" s="36"/>
      <c r="Z63" s="36"/>
      <c r="AA63" s="36"/>
      <c r="AB63" s="36"/>
      <c r="AC63" s="36"/>
      <c r="AD63" s="36"/>
      <c r="AE63" s="36"/>
    </row>
    <row r="67" spans="1:31" s="2" customFormat="1" ht="6.9" customHeight="1">
      <c r="A67" s="36"/>
      <c r="B67" s="51"/>
      <c r="C67" s="52"/>
      <c r="D67" s="52"/>
      <c r="E67" s="52"/>
      <c r="F67" s="52"/>
      <c r="G67" s="52"/>
      <c r="H67" s="52"/>
      <c r="I67" s="141"/>
      <c r="J67" s="52"/>
      <c r="K67" s="52"/>
      <c r="L67" s="111"/>
      <c r="S67" s="36"/>
      <c r="T67" s="36"/>
      <c r="U67" s="36"/>
      <c r="V67" s="36"/>
      <c r="W67" s="36"/>
      <c r="X67" s="36"/>
      <c r="Y67" s="36"/>
      <c r="Z67" s="36"/>
      <c r="AA67" s="36"/>
      <c r="AB67" s="36"/>
      <c r="AC67" s="36"/>
      <c r="AD67" s="36"/>
      <c r="AE67" s="36"/>
    </row>
    <row r="68" spans="1:31" s="2" customFormat="1" ht="24.9" customHeight="1">
      <c r="A68" s="36"/>
      <c r="B68" s="37"/>
      <c r="C68" s="25" t="s">
        <v>110</v>
      </c>
      <c r="D68" s="38"/>
      <c r="E68" s="38"/>
      <c r="F68" s="38"/>
      <c r="G68" s="38"/>
      <c r="H68" s="38"/>
      <c r="I68" s="110"/>
      <c r="J68" s="38"/>
      <c r="K68" s="38"/>
      <c r="L68" s="111"/>
      <c r="S68" s="36"/>
      <c r="T68" s="36"/>
      <c r="U68" s="36"/>
      <c r="V68" s="36"/>
      <c r="W68" s="36"/>
      <c r="X68" s="36"/>
      <c r="Y68" s="36"/>
      <c r="Z68" s="36"/>
      <c r="AA68" s="36"/>
      <c r="AB68" s="36"/>
      <c r="AC68" s="36"/>
      <c r="AD68" s="36"/>
      <c r="AE68" s="36"/>
    </row>
    <row r="69" spans="1:31" s="2" customFormat="1" ht="6.9" customHeight="1">
      <c r="A69" s="36"/>
      <c r="B69" s="37"/>
      <c r="C69" s="38"/>
      <c r="D69" s="38"/>
      <c r="E69" s="38"/>
      <c r="F69" s="38"/>
      <c r="G69" s="38"/>
      <c r="H69" s="38"/>
      <c r="I69" s="110"/>
      <c r="J69" s="38"/>
      <c r="K69" s="38"/>
      <c r="L69" s="111"/>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16.5" customHeight="1">
      <c r="A71" s="36"/>
      <c r="B71" s="37"/>
      <c r="C71" s="38"/>
      <c r="D71" s="38"/>
      <c r="E71" s="386" t="str">
        <f>E7</f>
        <v>Automatické parkovací zařízení pro kola v Berouně</v>
      </c>
      <c r="F71" s="387"/>
      <c r="G71" s="387"/>
      <c r="H71" s="387"/>
      <c r="I71" s="110"/>
      <c r="J71" s="38"/>
      <c r="K71" s="38"/>
      <c r="L71" s="111"/>
      <c r="S71" s="36"/>
      <c r="T71" s="36"/>
      <c r="U71" s="36"/>
      <c r="V71" s="36"/>
      <c r="W71" s="36"/>
      <c r="X71" s="36"/>
      <c r="Y71" s="36"/>
      <c r="Z71" s="36"/>
      <c r="AA71" s="36"/>
      <c r="AB71" s="36"/>
      <c r="AC71" s="36"/>
      <c r="AD71" s="36"/>
      <c r="AE71" s="36"/>
    </row>
    <row r="72" spans="1:31" s="2" customFormat="1" ht="12" customHeight="1">
      <c r="A72" s="36"/>
      <c r="B72" s="37"/>
      <c r="C72" s="31" t="s">
        <v>102</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16.5" customHeight="1">
      <c r="A73" s="36"/>
      <c r="B73" s="37"/>
      <c r="C73" s="38"/>
      <c r="D73" s="38"/>
      <c r="E73" s="374" t="str">
        <f>E9</f>
        <v>SO 01.d - Slaboproud pro bezdrátové připojení internetu</v>
      </c>
      <c r="F73" s="385"/>
      <c r="G73" s="385"/>
      <c r="H73" s="385"/>
      <c r="I73" s="110"/>
      <c r="J73" s="38"/>
      <c r="K73" s="38"/>
      <c r="L73" s="111"/>
      <c r="S73" s="36"/>
      <c r="T73" s="36"/>
      <c r="U73" s="36"/>
      <c r="V73" s="36"/>
      <c r="W73" s="36"/>
      <c r="X73" s="36"/>
      <c r="Y73" s="36"/>
      <c r="Z73" s="36"/>
      <c r="AA73" s="36"/>
      <c r="AB73" s="36"/>
      <c r="AC73" s="36"/>
      <c r="AD73" s="36"/>
      <c r="AE73" s="36"/>
    </row>
    <row r="74" spans="1:31" s="2" customFormat="1" ht="6.9" customHeight="1">
      <c r="A74" s="36"/>
      <c r="B74" s="37"/>
      <c r="C74" s="38"/>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 xml:space="preserve"> </v>
      </c>
      <c r="G75" s="38"/>
      <c r="H75" s="38"/>
      <c r="I75" s="113" t="s">
        <v>23</v>
      </c>
      <c r="J75" s="61" t="str">
        <f>IF(J12="","",J12)</f>
        <v>5. 2. 2020</v>
      </c>
      <c r="K75" s="38"/>
      <c r="L75" s="111"/>
      <c r="S75" s="36"/>
      <c r="T75" s="36"/>
      <c r="U75" s="36"/>
      <c r="V75" s="36"/>
      <c r="W75" s="36"/>
      <c r="X75" s="36"/>
      <c r="Y75" s="36"/>
      <c r="Z75" s="36"/>
      <c r="AA75" s="36"/>
      <c r="AB75" s="36"/>
      <c r="AC75" s="36"/>
      <c r="AD75" s="36"/>
      <c r="AE75" s="36"/>
    </row>
    <row r="76" spans="1:31" s="2" customFormat="1" ht="6.9"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40.049999999999997" customHeight="1">
      <c r="A77" s="36"/>
      <c r="B77" s="37"/>
      <c r="C77" s="31" t="s">
        <v>25</v>
      </c>
      <c r="D77" s="38"/>
      <c r="E77" s="38"/>
      <c r="F77" s="29" t="str">
        <f>E15</f>
        <v>Město Beroun, Husovo nám. 68, 266 01 Beroun</v>
      </c>
      <c r="G77" s="38"/>
      <c r="H77" s="38"/>
      <c r="I77" s="113" t="s">
        <v>33</v>
      </c>
      <c r="J77" s="34" t="str">
        <f>E21</f>
        <v>OPTIMA, s.r.o., Žižkova 738/IV, 566 01 Vys. Mýto</v>
      </c>
      <c r="K77" s="38"/>
      <c r="L77" s="111"/>
      <c r="S77" s="36"/>
      <c r="T77" s="36"/>
      <c r="U77" s="36"/>
      <c r="V77" s="36"/>
      <c r="W77" s="36"/>
      <c r="X77" s="36"/>
      <c r="Y77" s="36"/>
      <c r="Z77" s="36"/>
      <c r="AA77" s="36"/>
      <c r="AB77" s="36"/>
      <c r="AC77" s="36"/>
      <c r="AD77" s="36"/>
      <c r="AE77" s="36"/>
    </row>
    <row r="78" spans="1:31" s="2" customFormat="1" ht="15.15" customHeight="1">
      <c r="A78" s="36"/>
      <c r="B78" s="37"/>
      <c r="C78" s="31" t="s">
        <v>31</v>
      </c>
      <c r="D78" s="38"/>
      <c r="E78" s="38"/>
      <c r="F78" s="29" t="str">
        <f>IF(E18="","",E18)</f>
        <v>Vyplň údaj</v>
      </c>
      <c r="G78" s="38"/>
      <c r="H78" s="38"/>
      <c r="I78" s="113" t="s">
        <v>38</v>
      </c>
      <c r="J78" s="34" t="str">
        <f>E24</f>
        <v xml:space="preserve"> </v>
      </c>
      <c r="K78" s="38"/>
      <c r="L78" s="111"/>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11" customFormat="1" ht="29.25" customHeight="1">
      <c r="A80" s="161"/>
      <c r="B80" s="162"/>
      <c r="C80" s="163" t="s">
        <v>111</v>
      </c>
      <c r="D80" s="164" t="s">
        <v>60</v>
      </c>
      <c r="E80" s="164" t="s">
        <v>56</v>
      </c>
      <c r="F80" s="164" t="s">
        <v>57</v>
      </c>
      <c r="G80" s="164" t="s">
        <v>112</v>
      </c>
      <c r="H80" s="164" t="s">
        <v>113</v>
      </c>
      <c r="I80" s="165" t="s">
        <v>114</v>
      </c>
      <c r="J80" s="164" t="s">
        <v>106</v>
      </c>
      <c r="K80" s="166" t="s">
        <v>115</v>
      </c>
      <c r="L80" s="167"/>
      <c r="M80" s="70" t="s">
        <v>19</v>
      </c>
      <c r="N80" s="71" t="s">
        <v>45</v>
      </c>
      <c r="O80" s="71" t="s">
        <v>116</v>
      </c>
      <c r="P80" s="71" t="s">
        <v>117</v>
      </c>
      <c r="Q80" s="71" t="s">
        <v>118</v>
      </c>
      <c r="R80" s="71" t="s">
        <v>119</v>
      </c>
      <c r="S80" s="71" t="s">
        <v>120</v>
      </c>
      <c r="T80" s="72" t="s">
        <v>121</v>
      </c>
      <c r="U80" s="161"/>
      <c r="V80" s="161"/>
      <c r="W80" s="161"/>
      <c r="X80" s="161"/>
      <c r="Y80" s="161"/>
      <c r="Z80" s="161"/>
      <c r="AA80" s="161"/>
      <c r="AB80" s="161"/>
      <c r="AC80" s="161"/>
      <c r="AD80" s="161"/>
      <c r="AE80" s="161"/>
    </row>
    <row r="81" spans="1:65" s="2" customFormat="1" ht="22.8" customHeight="1">
      <c r="A81" s="36"/>
      <c r="B81" s="37"/>
      <c r="C81" s="77" t="s">
        <v>122</v>
      </c>
      <c r="D81" s="38"/>
      <c r="E81" s="38"/>
      <c r="F81" s="38"/>
      <c r="G81" s="38"/>
      <c r="H81" s="38"/>
      <c r="I81" s="110"/>
      <c r="J81" s="168">
        <f>BK81</f>
        <v>0</v>
      </c>
      <c r="K81" s="38"/>
      <c r="L81" s="41"/>
      <c r="M81" s="73"/>
      <c r="N81" s="169"/>
      <c r="O81" s="74"/>
      <c r="P81" s="170">
        <f>P82</f>
        <v>0</v>
      </c>
      <c r="Q81" s="74"/>
      <c r="R81" s="170">
        <f>R82</f>
        <v>0</v>
      </c>
      <c r="S81" s="74"/>
      <c r="T81" s="171">
        <f>T82</f>
        <v>0</v>
      </c>
      <c r="U81" s="36"/>
      <c r="V81" s="36"/>
      <c r="W81" s="36"/>
      <c r="X81" s="36"/>
      <c r="Y81" s="36"/>
      <c r="Z81" s="36"/>
      <c r="AA81" s="36"/>
      <c r="AB81" s="36"/>
      <c r="AC81" s="36"/>
      <c r="AD81" s="36"/>
      <c r="AE81" s="36"/>
      <c r="AT81" s="19" t="s">
        <v>74</v>
      </c>
      <c r="AU81" s="19" t="s">
        <v>107</v>
      </c>
      <c r="BK81" s="172">
        <f>BK82</f>
        <v>0</v>
      </c>
    </row>
    <row r="82" spans="1:65" s="12" customFormat="1" ht="25.95" customHeight="1">
      <c r="B82" s="173"/>
      <c r="C82" s="174"/>
      <c r="D82" s="175" t="s">
        <v>74</v>
      </c>
      <c r="E82" s="176" t="s">
        <v>624</v>
      </c>
      <c r="F82" s="176" t="s">
        <v>625</v>
      </c>
      <c r="G82" s="174"/>
      <c r="H82" s="174"/>
      <c r="I82" s="177"/>
      <c r="J82" s="178">
        <f>BK82</f>
        <v>0</v>
      </c>
      <c r="K82" s="174"/>
      <c r="L82" s="179"/>
      <c r="M82" s="180"/>
      <c r="N82" s="181"/>
      <c r="O82" s="181"/>
      <c r="P82" s="182">
        <f>P83</f>
        <v>0</v>
      </c>
      <c r="Q82" s="181"/>
      <c r="R82" s="182">
        <f>R83</f>
        <v>0</v>
      </c>
      <c r="S82" s="181"/>
      <c r="T82" s="183">
        <f>T83</f>
        <v>0</v>
      </c>
      <c r="AR82" s="184" t="s">
        <v>85</v>
      </c>
      <c r="AT82" s="185" t="s">
        <v>74</v>
      </c>
      <c r="AU82" s="185" t="s">
        <v>75</v>
      </c>
      <c r="AY82" s="184" t="s">
        <v>125</v>
      </c>
      <c r="BK82" s="186">
        <f>BK83</f>
        <v>0</v>
      </c>
    </row>
    <row r="83" spans="1:65" s="12" customFormat="1" ht="22.8" customHeight="1">
      <c r="B83" s="173"/>
      <c r="C83" s="174"/>
      <c r="D83" s="175" t="s">
        <v>74</v>
      </c>
      <c r="E83" s="187" t="s">
        <v>782</v>
      </c>
      <c r="F83" s="187" t="s">
        <v>783</v>
      </c>
      <c r="G83" s="174"/>
      <c r="H83" s="174"/>
      <c r="I83" s="177"/>
      <c r="J83" s="188">
        <f>BK83</f>
        <v>0</v>
      </c>
      <c r="K83" s="174"/>
      <c r="L83" s="179"/>
      <c r="M83" s="180"/>
      <c r="N83" s="181"/>
      <c r="O83" s="181"/>
      <c r="P83" s="182">
        <f>P84</f>
        <v>0</v>
      </c>
      <c r="Q83" s="181"/>
      <c r="R83" s="182">
        <f>R84</f>
        <v>0</v>
      </c>
      <c r="S83" s="181"/>
      <c r="T83" s="183">
        <f>T84</f>
        <v>0</v>
      </c>
      <c r="AR83" s="184" t="s">
        <v>85</v>
      </c>
      <c r="AT83" s="185" t="s">
        <v>74</v>
      </c>
      <c r="AU83" s="185" t="s">
        <v>83</v>
      </c>
      <c r="AY83" s="184" t="s">
        <v>125</v>
      </c>
      <c r="BK83" s="186">
        <f>BK84</f>
        <v>0</v>
      </c>
    </row>
    <row r="84" spans="1:65" s="2" customFormat="1" ht="16.5" customHeight="1">
      <c r="A84" s="36"/>
      <c r="B84" s="37"/>
      <c r="C84" s="189" t="s">
        <v>83</v>
      </c>
      <c r="D84" s="189" t="s">
        <v>128</v>
      </c>
      <c r="E84" s="190" t="s">
        <v>784</v>
      </c>
      <c r="F84" s="191" t="s">
        <v>785</v>
      </c>
      <c r="G84" s="192" t="s">
        <v>658</v>
      </c>
      <c r="H84" s="193">
        <v>1</v>
      </c>
      <c r="I84" s="194"/>
      <c r="J84" s="195">
        <f>ROUND(I84*H84,2)</f>
        <v>0</v>
      </c>
      <c r="K84" s="191" t="s">
        <v>132</v>
      </c>
      <c r="L84" s="41"/>
      <c r="M84" s="212" t="s">
        <v>19</v>
      </c>
      <c r="N84" s="213" t="s">
        <v>46</v>
      </c>
      <c r="O84" s="214"/>
      <c r="P84" s="215">
        <f>O84*H84</f>
        <v>0</v>
      </c>
      <c r="Q84" s="215">
        <v>0</v>
      </c>
      <c r="R84" s="215">
        <f>Q84*H84</f>
        <v>0</v>
      </c>
      <c r="S84" s="215">
        <v>0</v>
      </c>
      <c r="T84" s="216">
        <f>S84*H84</f>
        <v>0</v>
      </c>
      <c r="U84" s="36"/>
      <c r="V84" s="36"/>
      <c r="W84" s="36"/>
      <c r="X84" s="36"/>
      <c r="Y84" s="36"/>
      <c r="Z84" s="36"/>
      <c r="AA84" s="36"/>
      <c r="AB84" s="36"/>
      <c r="AC84" s="36"/>
      <c r="AD84" s="36"/>
      <c r="AE84" s="36"/>
      <c r="AR84" s="200" t="s">
        <v>213</v>
      </c>
      <c r="AT84" s="200" t="s">
        <v>128</v>
      </c>
      <c r="AU84" s="200" t="s">
        <v>85</v>
      </c>
      <c r="AY84" s="19" t="s">
        <v>125</v>
      </c>
      <c r="BE84" s="201">
        <f>IF(N84="základní",J84,0)</f>
        <v>0</v>
      </c>
      <c r="BF84" s="201">
        <f>IF(N84="snížená",J84,0)</f>
        <v>0</v>
      </c>
      <c r="BG84" s="201">
        <f>IF(N84="zákl. přenesená",J84,0)</f>
        <v>0</v>
      </c>
      <c r="BH84" s="201">
        <f>IF(N84="sníž. přenesená",J84,0)</f>
        <v>0</v>
      </c>
      <c r="BI84" s="201">
        <f>IF(N84="nulová",J84,0)</f>
        <v>0</v>
      </c>
      <c r="BJ84" s="19" t="s">
        <v>83</v>
      </c>
      <c r="BK84" s="201">
        <f>ROUND(I84*H84,2)</f>
        <v>0</v>
      </c>
      <c r="BL84" s="19" t="s">
        <v>213</v>
      </c>
      <c r="BM84" s="200" t="s">
        <v>85</v>
      </c>
    </row>
    <row r="85" spans="1:65" s="2" customFormat="1" ht="6.9" customHeight="1">
      <c r="A85" s="36"/>
      <c r="B85" s="49"/>
      <c r="C85" s="50"/>
      <c r="D85" s="50"/>
      <c r="E85" s="50"/>
      <c r="F85" s="50"/>
      <c r="G85" s="50"/>
      <c r="H85" s="50"/>
      <c r="I85" s="138"/>
      <c r="J85" s="50"/>
      <c r="K85" s="50"/>
      <c r="L85" s="41"/>
      <c r="M85" s="36"/>
      <c r="O85" s="36"/>
      <c r="P85" s="36"/>
      <c r="Q85" s="36"/>
      <c r="R85" s="36"/>
      <c r="S85" s="36"/>
      <c r="T85" s="36"/>
      <c r="U85" s="36"/>
      <c r="V85" s="36"/>
      <c r="W85" s="36"/>
      <c r="X85" s="36"/>
      <c r="Y85" s="36"/>
      <c r="Z85" s="36"/>
      <c r="AA85" s="36"/>
      <c r="AB85" s="36"/>
      <c r="AC85" s="36"/>
      <c r="AD85" s="36"/>
      <c r="AE85" s="36"/>
    </row>
  </sheetData>
  <sheetProtection algorithmName="SHA-512" hashValue="Ac/+YNwM6+GdPbGJxvqkoTpVuB5qA30dO9aQS6cG3jYWjmU7Fqx2PtodiiZNC6cQA3uHV5WdvNeyzFvkScyf5Q==" saltValue="3F/sEbs2Fp5fdx2HVzM4IU5WHc11pskoD3ZCupBDrnxxT3aWckKYo++04bJk+r+FSg9XiVteZAGJnRMuy7j8hQ==" spinCount="100000" sheet="1" objects="1" scenarios="1" formatColumns="0" formatRows="0" autoFilter="0"/>
  <autoFilter ref="C80:K84"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6"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06"/>
  <sheetViews>
    <sheetView showGridLines="0" topLeftCell="A62" workbookViewId="0"/>
  </sheetViews>
  <sheetFormatPr defaultRowHeight="10.199999999999999"/>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85546875" style="1" customWidth="1"/>
    <col min="8" max="8" width="11.42578125" style="1" customWidth="1"/>
    <col min="9" max="9" width="20.140625" style="103"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03"/>
      <c r="L2" s="345"/>
      <c r="M2" s="345"/>
      <c r="N2" s="345"/>
      <c r="O2" s="345"/>
      <c r="P2" s="345"/>
      <c r="Q2" s="345"/>
      <c r="R2" s="345"/>
      <c r="S2" s="345"/>
      <c r="T2" s="345"/>
      <c r="U2" s="345"/>
      <c r="V2" s="345"/>
      <c r="AT2" s="19" t="s">
        <v>100</v>
      </c>
    </row>
    <row r="3" spans="1:46" s="1" customFormat="1" ht="6.9" customHeight="1">
      <c r="B3" s="104"/>
      <c r="C3" s="105"/>
      <c r="D3" s="105"/>
      <c r="E3" s="105"/>
      <c r="F3" s="105"/>
      <c r="G3" s="105"/>
      <c r="H3" s="105"/>
      <c r="I3" s="106"/>
      <c r="J3" s="105"/>
      <c r="K3" s="105"/>
      <c r="L3" s="22"/>
      <c r="AT3" s="19" t="s">
        <v>85</v>
      </c>
    </row>
    <row r="4" spans="1:46" s="1" customFormat="1" ht="24.9" customHeight="1">
      <c r="B4" s="22"/>
      <c r="D4" s="107" t="s">
        <v>101</v>
      </c>
      <c r="I4" s="103"/>
      <c r="L4" s="22"/>
      <c r="M4" s="108" t="s">
        <v>10</v>
      </c>
      <c r="AT4" s="19" t="s">
        <v>4</v>
      </c>
    </row>
    <row r="5" spans="1:46" s="1" customFormat="1" ht="6.9" customHeight="1">
      <c r="B5" s="22"/>
      <c r="I5" s="103"/>
      <c r="L5" s="22"/>
    </row>
    <row r="6" spans="1:46" s="1" customFormat="1" ht="12" customHeight="1">
      <c r="B6" s="22"/>
      <c r="D6" s="109" t="s">
        <v>16</v>
      </c>
      <c r="I6" s="103"/>
      <c r="L6" s="22"/>
    </row>
    <row r="7" spans="1:46" s="1" customFormat="1" ht="16.5" customHeight="1">
      <c r="B7" s="22"/>
      <c r="E7" s="388" t="str">
        <f>'Rekapitulace stavby'!K6</f>
        <v>Automatické parkovací zařízení pro kola v Berouně</v>
      </c>
      <c r="F7" s="389"/>
      <c r="G7" s="389"/>
      <c r="H7" s="389"/>
      <c r="I7" s="103"/>
      <c r="L7" s="22"/>
    </row>
    <row r="8" spans="1:46" s="2" customFormat="1" ht="12" customHeight="1">
      <c r="A8" s="36"/>
      <c r="B8" s="41"/>
      <c r="C8" s="36"/>
      <c r="D8" s="109" t="s">
        <v>102</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90" t="s">
        <v>786</v>
      </c>
      <c r="F9" s="391"/>
      <c r="G9" s="391"/>
      <c r="H9" s="391"/>
      <c r="I9" s="110"/>
      <c r="J9" s="36"/>
      <c r="K9" s="36"/>
      <c r="L9" s="111"/>
      <c r="S9" s="36"/>
      <c r="T9" s="36"/>
      <c r="U9" s="36"/>
      <c r="V9" s="36"/>
      <c r="W9" s="36"/>
      <c r="X9" s="36"/>
      <c r="Y9" s="36"/>
      <c r="Z9" s="36"/>
      <c r="AA9" s="36"/>
      <c r="AB9" s="36"/>
      <c r="AC9" s="36"/>
      <c r="AD9" s="36"/>
      <c r="AE9" s="36"/>
    </row>
    <row r="10" spans="1:46" s="2" customFormat="1">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5. 2. 2020</v>
      </c>
      <c r="K12" s="36"/>
      <c r="L12" s="111"/>
      <c r="S12" s="36"/>
      <c r="T12" s="36"/>
      <c r="U12" s="36"/>
      <c r="V12" s="36"/>
      <c r="W12" s="36"/>
      <c r="X12" s="36"/>
      <c r="Y12" s="36"/>
      <c r="Z12" s="36"/>
      <c r="AA12" s="36"/>
      <c r="AB12" s="36"/>
      <c r="AC12" s="36"/>
      <c r="AD12" s="36"/>
      <c r="AE12" s="36"/>
    </row>
    <row r="13" spans="1:46" s="2" customFormat="1" ht="10.8"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tr">
        <f>IF('Rekapitulace stavby'!AN10="","",'Rekapitulace stavby'!AN10)</f>
        <v>00233129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Město Beroun, Husovo nám. 68, 266 01 Beroun</v>
      </c>
      <c r="F15" s="36"/>
      <c r="G15" s="36"/>
      <c r="H15" s="36"/>
      <c r="I15" s="113" t="s">
        <v>29</v>
      </c>
      <c r="J15" s="112" t="str">
        <f>IF('Rekapitulace stavby'!AN11="","",'Rekapitulace stavby'!AN11)</f>
        <v>CZ00233129</v>
      </c>
      <c r="K15" s="36"/>
      <c r="L15" s="111"/>
      <c r="S15" s="36"/>
      <c r="T15" s="36"/>
      <c r="U15" s="36"/>
      <c r="V15" s="36"/>
      <c r="W15" s="36"/>
      <c r="X15" s="36"/>
      <c r="Y15" s="36"/>
      <c r="Z15" s="36"/>
      <c r="AA15" s="36"/>
      <c r="AB15" s="36"/>
      <c r="AC15" s="36"/>
      <c r="AD15" s="36"/>
      <c r="AE15" s="36"/>
    </row>
    <row r="16" spans="1:46" s="2" customFormat="1" ht="6.9"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31</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3" t="s">
        <v>29</v>
      </c>
      <c r="J18" s="32" t="str">
        <f>'Rekapitulace stavby'!AN14</f>
        <v>Vyplň údaj</v>
      </c>
      <c r="K18" s="36"/>
      <c r="L18" s="111"/>
      <c r="S18" s="36"/>
      <c r="T18" s="36"/>
      <c r="U18" s="36"/>
      <c r="V18" s="36"/>
      <c r="W18" s="36"/>
      <c r="X18" s="36"/>
      <c r="Y18" s="36"/>
      <c r="Z18" s="36"/>
      <c r="AA18" s="36"/>
      <c r="AB18" s="36"/>
      <c r="AC18" s="36"/>
      <c r="AD18" s="36"/>
      <c r="AE18" s="36"/>
    </row>
    <row r="19" spans="1:31" s="2" customFormat="1" ht="6.9"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33</v>
      </c>
      <c r="E20" s="36"/>
      <c r="F20" s="36"/>
      <c r="G20" s="36"/>
      <c r="H20" s="36"/>
      <c r="I20" s="113" t="s">
        <v>26</v>
      </c>
      <c r="J20" s="112" t="str">
        <f>IF('Rekapitulace stavby'!AN16="","",'Rekapitulace stavby'!AN16)</f>
        <v>15030709</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OPTIMA, s.r.o., Žižkova 738/IV, 566 01 Vys. Mýto</v>
      </c>
      <c r="F21" s="36"/>
      <c r="G21" s="36"/>
      <c r="H21" s="36"/>
      <c r="I21" s="113" t="s">
        <v>29</v>
      </c>
      <c r="J21" s="112" t="str">
        <f>IF('Rekapitulace stavby'!AN17="","",'Rekapitulace stavby'!AN17)</f>
        <v>CZ15030709</v>
      </c>
      <c r="K21" s="36"/>
      <c r="L21" s="111"/>
      <c r="S21" s="36"/>
      <c r="T21" s="36"/>
      <c r="U21" s="36"/>
      <c r="V21" s="36"/>
      <c r="W21" s="36"/>
      <c r="X21" s="36"/>
      <c r="Y21" s="36"/>
      <c r="Z21" s="36"/>
      <c r="AA21" s="36"/>
      <c r="AB21" s="36"/>
      <c r="AC21" s="36"/>
      <c r="AD21" s="36"/>
      <c r="AE21" s="36"/>
    </row>
    <row r="22" spans="1:31" s="2" customFormat="1" ht="6.9"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38</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29</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94" t="s">
        <v>19</v>
      </c>
      <c r="F27" s="394"/>
      <c r="G27" s="394"/>
      <c r="H27" s="394"/>
      <c r="I27" s="117"/>
      <c r="J27" s="115"/>
      <c r="K27" s="115"/>
      <c r="L27" s="118"/>
      <c r="S27" s="115"/>
      <c r="T27" s="115"/>
      <c r="U27" s="115"/>
      <c r="V27" s="115"/>
      <c r="W27" s="115"/>
      <c r="X27" s="115"/>
      <c r="Y27" s="115"/>
      <c r="Z27" s="115"/>
      <c r="AA27" s="115"/>
      <c r="AB27" s="115"/>
      <c r="AC27" s="115"/>
      <c r="AD27" s="115"/>
      <c r="AE27" s="115"/>
    </row>
    <row r="28" spans="1:31" s="2" customFormat="1" ht="6.9"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110"/>
      <c r="J30" s="122">
        <f>ROUND(J85, 2)</f>
        <v>0</v>
      </c>
      <c r="K30" s="36"/>
      <c r="L30" s="111"/>
      <c r="S30" s="36"/>
      <c r="T30" s="36"/>
      <c r="U30" s="36"/>
      <c r="V30" s="36"/>
      <c r="W30" s="36"/>
      <c r="X30" s="36"/>
      <c r="Y30" s="36"/>
      <c r="Z30" s="36"/>
      <c r="AA30" s="36"/>
      <c r="AB30" s="36"/>
      <c r="AC30" s="36"/>
      <c r="AD30" s="36"/>
      <c r="AE30" s="36"/>
    </row>
    <row r="31" spans="1:31" s="2" customFormat="1" ht="6.9"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 customHeight="1">
      <c r="A32" s="36"/>
      <c r="B32" s="41"/>
      <c r="C32" s="36"/>
      <c r="D32" s="36"/>
      <c r="E32" s="36"/>
      <c r="F32" s="123" t="s">
        <v>43</v>
      </c>
      <c r="G32" s="36"/>
      <c r="H32" s="36"/>
      <c r="I32" s="124" t="s">
        <v>42</v>
      </c>
      <c r="J32" s="123" t="s">
        <v>44</v>
      </c>
      <c r="K32" s="36"/>
      <c r="L32" s="111"/>
      <c r="S32" s="36"/>
      <c r="T32" s="36"/>
      <c r="U32" s="36"/>
      <c r="V32" s="36"/>
      <c r="W32" s="36"/>
      <c r="X32" s="36"/>
      <c r="Y32" s="36"/>
      <c r="Z32" s="36"/>
      <c r="AA32" s="36"/>
      <c r="AB32" s="36"/>
      <c r="AC32" s="36"/>
      <c r="AD32" s="36"/>
      <c r="AE32" s="36"/>
    </row>
    <row r="33" spans="1:31" s="2" customFormat="1" ht="14.4" customHeight="1">
      <c r="A33" s="36"/>
      <c r="B33" s="41"/>
      <c r="C33" s="36"/>
      <c r="D33" s="125" t="s">
        <v>45</v>
      </c>
      <c r="E33" s="109" t="s">
        <v>46</v>
      </c>
      <c r="F33" s="126">
        <f>ROUND((SUM(BE85:BE105)),  2)</f>
        <v>0</v>
      </c>
      <c r="G33" s="36"/>
      <c r="H33" s="36"/>
      <c r="I33" s="127">
        <v>0.21</v>
      </c>
      <c r="J33" s="126">
        <f>ROUND(((SUM(BE85:BE105))*I33),  2)</f>
        <v>0</v>
      </c>
      <c r="K33" s="36"/>
      <c r="L33" s="111"/>
      <c r="S33" s="36"/>
      <c r="T33" s="36"/>
      <c r="U33" s="36"/>
      <c r="V33" s="36"/>
      <c r="W33" s="36"/>
      <c r="X33" s="36"/>
      <c r="Y33" s="36"/>
      <c r="Z33" s="36"/>
      <c r="AA33" s="36"/>
      <c r="AB33" s="36"/>
      <c r="AC33" s="36"/>
      <c r="AD33" s="36"/>
      <c r="AE33" s="36"/>
    </row>
    <row r="34" spans="1:31" s="2" customFormat="1" ht="14.4" customHeight="1">
      <c r="A34" s="36"/>
      <c r="B34" s="41"/>
      <c r="C34" s="36"/>
      <c r="D34" s="36"/>
      <c r="E34" s="109" t="s">
        <v>47</v>
      </c>
      <c r="F34" s="126">
        <f>ROUND((SUM(BF85:BF105)),  2)</f>
        <v>0</v>
      </c>
      <c r="G34" s="36"/>
      <c r="H34" s="36"/>
      <c r="I34" s="127">
        <v>0.15</v>
      </c>
      <c r="J34" s="126">
        <f>ROUND(((SUM(BF85:BF105))*I34),  2)</f>
        <v>0</v>
      </c>
      <c r="K34" s="36"/>
      <c r="L34" s="111"/>
      <c r="S34" s="36"/>
      <c r="T34" s="36"/>
      <c r="U34" s="36"/>
      <c r="V34" s="36"/>
      <c r="W34" s="36"/>
      <c r="X34" s="36"/>
      <c r="Y34" s="36"/>
      <c r="Z34" s="36"/>
      <c r="AA34" s="36"/>
      <c r="AB34" s="36"/>
      <c r="AC34" s="36"/>
      <c r="AD34" s="36"/>
      <c r="AE34" s="36"/>
    </row>
    <row r="35" spans="1:31" s="2" customFormat="1" ht="14.4" hidden="1" customHeight="1">
      <c r="A35" s="36"/>
      <c r="B35" s="41"/>
      <c r="C35" s="36"/>
      <c r="D35" s="36"/>
      <c r="E35" s="109" t="s">
        <v>48</v>
      </c>
      <c r="F35" s="126">
        <f>ROUND((SUM(BG85:BG105)),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 hidden="1" customHeight="1">
      <c r="A36" s="36"/>
      <c r="B36" s="41"/>
      <c r="C36" s="36"/>
      <c r="D36" s="36"/>
      <c r="E36" s="109" t="s">
        <v>49</v>
      </c>
      <c r="F36" s="126">
        <f>ROUND((SUM(BH85:BH105)),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 hidden="1" customHeight="1">
      <c r="A37" s="36"/>
      <c r="B37" s="41"/>
      <c r="C37" s="36"/>
      <c r="D37" s="36"/>
      <c r="E37" s="109" t="s">
        <v>50</v>
      </c>
      <c r="F37" s="126">
        <f>ROUND((SUM(BI85:BI105)),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51</v>
      </c>
      <c r="E39" s="130"/>
      <c r="F39" s="130"/>
      <c r="G39" s="131" t="s">
        <v>52</v>
      </c>
      <c r="H39" s="132" t="s">
        <v>53</v>
      </c>
      <c r="I39" s="133"/>
      <c r="J39" s="134">
        <f>SUM(J30:J37)</f>
        <v>0</v>
      </c>
      <c r="K39" s="135"/>
      <c r="L39" s="111"/>
      <c r="S39" s="36"/>
      <c r="T39" s="36"/>
      <c r="U39" s="36"/>
      <c r="V39" s="36"/>
      <c r="W39" s="36"/>
      <c r="X39" s="36"/>
      <c r="Y39" s="36"/>
      <c r="Z39" s="36"/>
      <c r="AA39" s="36"/>
      <c r="AB39" s="36"/>
      <c r="AC39" s="36"/>
      <c r="AD39" s="36"/>
      <c r="AE39" s="36"/>
    </row>
    <row r="40" spans="1:31" s="2" customFormat="1" ht="14.4"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 customHeight="1">
      <c r="A45" s="36"/>
      <c r="B45" s="37"/>
      <c r="C45" s="25" t="s">
        <v>104</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6" t="str">
        <f>E7</f>
        <v>Automatické parkovací zařízení pro kola v Berouně</v>
      </c>
      <c r="F48" s="387"/>
      <c r="G48" s="387"/>
      <c r="H48" s="387"/>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102</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74" t="str">
        <f>E9</f>
        <v>VON - Vedlejší a ostatní náklady</v>
      </c>
      <c r="F50" s="385"/>
      <c r="G50" s="385"/>
      <c r="H50" s="385"/>
      <c r="I50" s="110"/>
      <c r="J50" s="38"/>
      <c r="K50" s="38"/>
      <c r="L50" s="111"/>
      <c r="S50" s="36"/>
      <c r="T50" s="36"/>
      <c r="U50" s="36"/>
      <c r="V50" s="36"/>
      <c r="W50" s="36"/>
      <c r="X50" s="36"/>
      <c r="Y50" s="36"/>
      <c r="Z50" s="36"/>
      <c r="AA50" s="36"/>
      <c r="AB50" s="36"/>
      <c r="AC50" s="36"/>
      <c r="AD50" s="36"/>
      <c r="AE50" s="36"/>
    </row>
    <row r="51" spans="1:47" s="2" customFormat="1" ht="6.9"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113" t="s">
        <v>23</v>
      </c>
      <c r="J52" s="61" t="str">
        <f>IF(J12="","",J12)</f>
        <v>5. 2. 2020</v>
      </c>
      <c r="K52" s="38"/>
      <c r="L52" s="111"/>
      <c r="S52" s="36"/>
      <c r="T52" s="36"/>
      <c r="U52" s="36"/>
      <c r="V52" s="36"/>
      <c r="W52" s="36"/>
      <c r="X52" s="36"/>
      <c r="Y52" s="36"/>
      <c r="Z52" s="36"/>
      <c r="AA52" s="36"/>
      <c r="AB52" s="36"/>
      <c r="AC52" s="36"/>
      <c r="AD52" s="36"/>
      <c r="AE52" s="36"/>
    </row>
    <row r="53" spans="1:47" s="2" customFormat="1" ht="6.9"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40.049999999999997" customHeight="1">
      <c r="A54" s="36"/>
      <c r="B54" s="37"/>
      <c r="C54" s="31" t="s">
        <v>25</v>
      </c>
      <c r="D54" s="38"/>
      <c r="E54" s="38"/>
      <c r="F54" s="29" t="str">
        <f>E15</f>
        <v>Město Beroun, Husovo nám. 68, 266 01 Beroun</v>
      </c>
      <c r="G54" s="38"/>
      <c r="H54" s="38"/>
      <c r="I54" s="113" t="s">
        <v>33</v>
      </c>
      <c r="J54" s="34" t="str">
        <f>E21</f>
        <v>OPTIMA, s.r.o., Žižkova 738/IV, 566 01 Vys. Mýto</v>
      </c>
      <c r="K54" s="38"/>
      <c r="L54" s="111"/>
      <c r="S54" s="36"/>
      <c r="T54" s="36"/>
      <c r="U54" s="36"/>
      <c r="V54" s="36"/>
      <c r="W54" s="36"/>
      <c r="X54" s="36"/>
      <c r="Y54" s="36"/>
      <c r="Z54" s="36"/>
      <c r="AA54" s="36"/>
      <c r="AB54" s="36"/>
      <c r="AC54" s="36"/>
      <c r="AD54" s="36"/>
      <c r="AE54" s="36"/>
    </row>
    <row r="55" spans="1:47" s="2" customFormat="1" ht="15.15" customHeight="1">
      <c r="A55" s="36"/>
      <c r="B55" s="37"/>
      <c r="C55" s="31" t="s">
        <v>31</v>
      </c>
      <c r="D55" s="38"/>
      <c r="E55" s="38"/>
      <c r="F55" s="29" t="str">
        <f>IF(E18="","",E18)</f>
        <v>Vyplň údaj</v>
      </c>
      <c r="G55" s="38"/>
      <c r="H55" s="38"/>
      <c r="I55" s="113" t="s">
        <v>38</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105</v>
      </c>
      <c r="D57" s="143"/>
      <c r="E57" s="143"/>
      <c r="F57" s="143"/>
      <c r="G57" s="143"/>
      <c r="H57" s="143"/>
      <c r="I57" s="144"/>
      <c r="J57" s="145" t="s">
        <v>106</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8" customHeight="1">
      <c r="A59" s="36"/>
      <c r="B59" s="37"/>
      <c r="C59" s="146" t="s">
        <v>73</v>
      </c>
      <c r="D59" s="38"/>
      <c r="E59" s="38"/>
      <c r="F59" s="38"/>
      <c r="G59" s="38"/>
      <c r="H59" s="38"/>
      <c r="I59" s="110"/>
      <c r="J59" s="79">
        <f>J85</f>
        <v>0</v>
      </c>
      <c r="K59" s="38"/>
      <c r="L59" s="111"/>
      <c r="S59" s="36"/>
      <c r="T59" s="36"/>
      <c r="U59" s="36"/>
      <c r="V59" s="36"/>
      <c r="W59" s="36"/>
      <c r="X59" s="36"/>
      <c r="Y59" s="36"/>
      <c r="Z59" s="36"/>
      <c r="AA59" s="36"/>
      <c r="AB59" s="36"/>
      <c r="AC59" s="36"/>
      <c r="AD59" s="36"/>
      <c r="AE59" s="36"/>
      <c r="AU59" s="19" t="s">
        <v>107</v>
      </c>
    </row>
    <row r="60" spans="1:47" s="9" customFormat="1" ht="24.9" customHeight="1">
      <c r="B60" s="147"/>
      <c r="C60" s="148"/>
      <c r="D60" s="149" t="s">
        <v>786</v>
      </c>
      <c r="E60" s="150"/>
      <c r="F60" s="150"/>
      <c r="G60" s="150"/>
      <c r="H60" s="150"/>
      <c r="I60" s="151"/>
      <c r="J60" s="152">
        <f>J86</f>
        <v>0</v>
      </c>
      <c r="K60" s="148"/>
      <c r="L60" s="153"/>
    </row>
    <row r="61" spans="1:47" s="10" customFormat="1" ht="19.95" customHeight="1">
      <c r="B61" s="154"/>
      <c r="C61" s="155"/>
      <c r="D61" s="156" t="s">
        <v>787</v>
      </c>
      <c r="E61" s="157"/>
      <c r="F61" s="157"/>
      <c r="G61" s="157"/>
      <c r="H61" s="157"/>
      <c r="I61" s="158"/>
      <c r="J61" s="159">
        <f>J87</f>
        <v>0</v>
      </c>
      <c r="K61" s="155"/>
      <c r="L61" s="160"/>
    </row>
    <row r="62" spans="1:47" s="10" customFormat="1" ht="19.95" customHeight="1">
      <c r="B62" s="154"/>
      <c r="C62" s="155"/>
      <c r="D62" s="156" t="s">
        <v>788</v>
      </c>
      <c r="E62" s="157"/>
      <c r="F62" s="157"/>
      <c r="G62" s="157"/>
      <c r="H62" s="157"/>
      <c r="I62" s="158"/>
      <c r="J62" s="159">
        <f>J93</f>
        <v>0</v>
      </c>
      <c r="K62" s="155"/>
      <c r="L62" s="160"/>
    </row>
    <row r="63" spans="1:47" s="10" customFormat="1" ht="19.95" customHeight="1">
      <c r="B63" s="154"/>
      <c r="C63" s="155"/>
      <c r="D63" s="156" t="s">
        <v>789</v>
      </c>
      <c r="E63" s="157"/>
      <c r="F63" s="157"/>
      <c r="G63" s="157"/>
      <c r="H63" s="157"/>
      <c r="I63" s="158"/>
      <c r="J63" s="159">
        <f>J100</f>
        <v>0</v>
      </c>
      <c r="K63" s="155"/>
      <c r="L63" s="160"/>
    </row>
    <row r="64" spans="1:47" s="10" customFormat="1" ht="19.95" customHeight="1">
      <c r="B64" s="154"/>
      <c r="C64" s="155"/>
      <c r="D64" s="156" t="s">
        <v>790</v>
      </c>
      <c r="E64" s="157"/>
      <c r="F64" s="157"/>
      <c r="G64" s="157"/>
      <c r="H64" s="157"/>
      <c r="I64" s="158"/>
      <c r="J64" s="159">
        <f>J102</f>
        <v>0</v>
      </c>
      <c r="K64" s="155"/>
      <c r="L64" s="160"/>
    </row>
    <row r="65" spans="1:31" s="10" customFormat="1" ht="19.95" customHeight="1">
      <c r="B65" s="154"/>
      <c r="C65" s="155"/>
      <c r="D65" s="156" t="s">
        <v>791</v>
      </c>
      <c r="E65" s="157"/>
      <c r="F65" s="157"/>
      <c r="G65" s="157"/>
      <c r="H65" s="157"/>
      <c r="I65" s="158"/>
      <c r="J65" s="159">
        <f>J104</f>
        <v>0</v>
      </c>
      <c r="K65" s="155"/>
      <c r="L65" s="160"/>
    </row>
    <row r="66" spans="1:31" s="2" customFormat="1" ht="21.75" customHeight="1">
      <c r="A66" s="36"/>
      <c r="B66" s="37"/>
      <c r="C66" s="38"/>
      <c r="D66" s="38"/>
      <c r="E66" s="38"/>
      <c r="F66" s="38"/>
      <c r="G66" s="38"/>
      <c r="H66" s="38"/>
      <c r="I66" s="110"/>
      <c r="J66" s="38"/>
      <c r="K66" s="38"/>
      <c r="L66" s="111"/>
      <c r="S66" s="36"/>
      <c r="T66" s="36"/>
      <c r="U66" s="36"/>
      <c r="V66" s="36"/>
      <c r="W66" s="36"/>
      <c r="X66" s="36"/>
      <c r="Y66" s="36"/>
      <c r="Z66" s="36"/>
      <c r="AA66" s="36"/>
      <c r="AB66" s="36"/>
      <c r="AC66" s="36"/>
      <c r="AD66" s="36"/>
      <c r="AE66" s="36"/>
    </row>
    <row r="67" spans="1:31" s="2" customFormat="1" ht="6.9" customHeight="1">
      <c r="A67" s="36"/>
      <c r="B67" s="49"/>
      <c r="C67" s="50"/>
      <c r="D67" s="50"/>
      <c r="E67" s="50"/>
      <c r="F67" s="50"/>
      <c r="G67" s="50"/>
      <c r="H67" s="50"/>
      <c r="I67" s="138"/>
      <c r="J67" s="50"/>
      <c r="K67" s="50"/>
      <c r="L67" s="111"/>
      <c r="S67" s="36"/>
      <c r="T67" s="36"/>
      <c r="U67" s="36"/>
      <c r="V67" s="36"/>
      <c r="W67" s="36"/>
      <c r="X67" s="36"/>
      <c r="Y67" s="36"/>
      <c r="Z67" s="36"/>
      <c r="AA67" s="36"/>
      <c r="AB67" s="36"/>
      <c r="AC67" s="36"/>
      <c r="AD67" s="36"/>
      <c r="AE67" s="36"/>
    </row>
    <row r="71" spans="1:31" s="2" customFormat="1" ht="6.9" customHeight="1">
      <c r="A71" s="36"/>
      <c r="B71" s="51"/>
      <c r="C71" s="52"/>
      <c r="D71" s="52"/>
      <c r="E71" s="52"/>
      <c r="F71" s="52"/>
      <c r="G71" s="52"/>
      <c r="H71" s="52"/>
      <c r="I71" s="141"/>
      <c r="J71" s="52"/>
      <c r="K71" s="52"/>
      <c r="L71" s="111"/>
      <c r="S71" s="36"/>
      <c r="T71" s="36"/>
      <c r="U71" s="36"/>
      <c r="V71" s="36"/>
      <c r="W71" s="36"/>
      <c r="X71" s="36"/>
      <c r="Y71" s="36"/>
      <c r="Z71" s="36"/>
      <c r="AA71" s="36"/>
      <c r="AB71" s="36"/>
      <c r="AC71" s="36"/>
      <c r="AD71" s="36"/>
      <c r="AE71" s="36"/>
    </row>
    <row r="72" spans="1:31" s="2" customFormat="1" ht="24.9" customHeight="1">
      <c r="A72" s="36"/>
      <c r="B72" s="37"/>
      <c r="C72" s="25" t="s">
        <v>110</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6.9" customHeight="1">
      <c r="A73" s="36"/>
      <c r="B73" s="37"/>
      <c r="C73" s="38"/>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6.5" customHeight="1">
      <c r="A75" s="36"/>
      <c r="B75" s="37"/>
      <c r="C75" s="38"/>
      <c r="D75" s="38"/>
      <c r="E75" s="386" t="str">
        <f>E7</f>
        <v>Automatické parkovací zařízení pro kola v Berouně</v>
      </c>
      <c r="F75" s="387"/>
      <c r="G75" s="387"/>
      <c r="H75" s="387"/>
      <c r="I75" s="110"/>
      <c r="J75" s="38"/>
      <c r="K75" s="38"/>
      <c r="L75" s="111"/>
      <c r="S75" s="36"/>
      <c r="T75" s="36"/>
      <c r="U75" s="36"/>
      <c r="V75" s="36"/>
      <c r="W75" s="36"/>
      <c r="X75" s="36"/>
      <c r="Y75" s="36"/>
      <c r="Z75" s="36"/>
      <c r="AA75" s="36"/>
      <c r="AB75" s="36"/>
      <c r="AC75" s="36"/>
      <c r="AD75" s="36"/>
      <c r="AE75" s="36"/>
    </row>
    <row r="76" spans="1:31" s="2" customFormat="1" ht="12" customHeight="1">
      <c r="A76" s="36"/>
      <c r="B76" s="37"/>
      <c r="C76" s="31" t="s">
        <v>102</v>
      </c>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16.5" customHeight="1">
      <c r="A77" s="36"/>
      <c r="B77" s="37"/>
      <c r="C77" s="38"/>
      <c r="D77" s="38"/>
      <c r="E77" s="374" t="str">
        <f>E9</f>
        <v>VON - Vedlejší a ostatní náklady</v>
      </c>
      <c r="F77" s="385"/>
      <c r="G77" s="385"/>
      <c r="H77" s="385"/>
      <c r="I77" s="110"/>
      <c r="J77" s="38"/>
      <c r="K77" s="38"/>
      <c r="L77" s="111"/>
      <c r="S77" s="36"/>
      <c r="T77" s="36"/>
      <c r="U77" s="36"/>
      <c r="V77" s="36"/>
      <c r="W77" s="36"/>
      <c r="X77" s="36"/>
      <c r="Y77" s="36"/>
      <c r="Z77" s="36"/>
      <c r="AA77" s="36"/>
      <c r="AB77" s="36"/>
      <c r="AC77" s="36"/>
      <c r="AD77" s="36"/>
      <c r="AE77" s="36"/>
    </row>
    <row r="78" spans="1:31" s="2" customFormat="1" ht="6.9"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 xml:space="preserve"> </v>
      </c>
      <c r="G79" s="38"/>
      <c r="H79" s="38"/>
      <c r="I79" s="113" t="s">
        <v>23</v>
      </c>
      <c r="J79" s="61" t="str">
        <f>IF(J12="","",J12)</f>
        <v>5. 2. 2020</v>
      </c>
      <c r="K79" s="38"/>
      <c r="L79" s="111"/>
      <c r="S79" s="36"/>
      <c r="T79" s="36"/>
      <c r="U79" s="36"/>
      <c r="V79" s="36"/>
      <c r="W79" s="36"/>
      <c r="X79" s="36"/>
      <c r="Y79" s="36"/>
      <c r="Z79" s="36"/>
      <c r="AA79" s="36"/>
      <c r="AB79" s="36"/>
      <c r="AC79" s="36"/>
      <c r="AD79" s="36"/>
      <c r="AE79" s="36"/>
    </row>
    <row r="80" spans="1:31" s="2" customFormat="1" ht="6.9" customHeight="1">
      <c r="A80" s="36"/>
      <c r="B80" s="37"/>
      <c r="C80" s="38"/>
      <c r="D80" s="38"/>
      <c r="E80" s="38"/>
      <c r="F80" s="38"/>
      <c r="G80" s="38"/>
      <c r="H80" s="38"/>
      <c r="I80" s="110"/>
      <c r="J80" s="38"/>
      <c r="K80" s="38"/>
      <c r="L80" s="111"/>
      <c r="S80" s="36"/>
      <c r="T80" s="36"/>
      <c r="U80" s="36"/>
      <c r="V80" s="36"/>
      <c r="W80" s="36"/>
      <c r="X80" s="36"/>
      <c r="Y80" s="36"/>
      <c r="Z80" s="36"/>
      <c r="AA80" s="36"/>
      <c r="AB80" s="36"/>
      <c r="AC80" s="36"/>
      <c r="AD80" s="36"/>
      <c r="AE80" s="36"/>
    </row>
    <row r="81" spans="1:65" s="2" customFormat="1" ht="40.049999999999997" customHeight="1">
      <c r="A81" s="36"/>
      <c r="B81" s="37"/>
      <c r="C81" s="31" t="s">
        <v>25</v>
      </c>
      <c r="D81" s="38"/>
      <c r="E81" s="38"/>
      <c r="F81" s="29" t="str">
        <f>E15</f>
        <v>Město Beroun, Husovo nám. 68, 266 01 Beroun</v>
      </c>
      <c r="G81" s="38"/>
      <c r="H81" s="38"/>
      <c r="I81" s="113" t="s">
        <v>33</v>
      </c>
      <c r="J81" s="34" t="str">
        <f>E21</f>
        <v>OPTIMA, s.r.o., Žižkova 738/IV, 566 01 Vys. Mýto</v>
      </c>
      <c r="K81" s="38"/>
      <c r="L81" s="111"/>
      <c r="S81" s="36"/>
      <c r="T81" s="36"/>
      <c r="U81" s="36"/>
      <c r="V81" s="36"/>
      <c r="W81" s="36"/>
      <c r="X81" s="36"/>
      <c r="Y81" s="36"/>
      <c r="Z81" s="36"/>
      <c r="AA81" s="36"/>
      <c r="AB81" s="36"/>
      <c r="AC81" s="36"/>
      <c r="AD81" s="36"/>
      <c r="AE81" s="36"/>
    </row>
    <row r="82" spans="1:65" s="2" customFormat="1" ht="15.15" customHeight="1">
      <c r="A82" s="36"/>
      <c r="B82" s="37"/>
      <c r="C82" s="31" t="s">
        <v>31</v>
      </c>
      <c r="D82" s="38"/>
      <c r="E82" s="38"/>
      <c r="F82" s="29" t="str">
        <f>IF(E18="","",E18)</f>
        <v>Vyplň údaj</v>
      </c>
      <c r="G82" s="38"/>
      <c r="H82" s="38"/>
      <c r="I82" s="113" t="s">
        <v>38</v>
      </c>
      <c r="J82" s="34" t="str">
        <f>E24</f>
        <v xml:space="preserve"> </v>
      </c>
      <c r="K82" s="38"/>
      <c r="L82" s="111"/>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0"/>
      <c r="J83" s="38"/>
      <c r="K83" s="38"/>
      <c r="L83" s="111"/>
      <c r="S83" s="36"/>
      <c r="T83" s="36"/>
      <c r="U83" s="36"/>
      <c r="V83" s="36"/>
      <c r="W83" s="36"/>
      <c r="X83" s="36"/>
      <c r="Y83" s="36"/>
      <c r="Z83" s="36"/>
      <c r="AA83" s="36"/>
      <c r="AB83" s="36"/>
      <c r="AC83" s="36"/>
      <c r="AD83" s="36"/>
      <c r="AE83" s="36"/>
    </row>
    <row r="84" spans="1:65" s="11" customFormat="1" ht="29.25" customHeight="1">
      <c r="A84" s="161"/>
      <c r="B84" s="162"/>
      <c r="C84" s="163" t="s">
        <v>111</v>
      </c>
      <c r="D84" s="164" t="s">
        <v>60</v>
      </c>
      <c r="E84" s="164" t="s">
        <v>56</v>
      </c>
      <c r="F84" s="164" t="s">
        <v>57</v>
      </c>
      <c r="G84" s="164" t="s">
        <v>112</v>
      </c>
      <c r="H84" s="164" t="s">
        <v>113</v>
      </c>
      <c r="I84" s="165" t="s">
        <v>114</v>
      </c>
      <c r="J84" s="164" t="s">
        <v>106</v>
      </c>
      <c r="K84" s="166" t="s">
        <v>115</v>
      </c>
      <c r="L84" s="167"/>
      <c r="M84" s="70" t="s">
        <v>19</v>
      </c>
      <c r="N84" s="71" t="s">
        <v>45</v>
      </c>
      <c r="O84" s="71" t="s">
        <v>116</v>
      </c>
      <c r="P84" s="71" t="s">
        <v>117</v>
      </c>
      <c r="Q84" s="71" t="s">
        <v>118</v>
      </c>
      <c r="R84" s="71" t="s">
        <v>119</v>
      </c>
      <c r="S84" s="71" t="s">
        <v>120</v>
      </c>
      <c r="T84" s="72" t="s">
        <v>121</v>
      </c>
      <c r="U84" s="161"/>
      <c r="V84" s="161"/>
      <c r="W84" s="161"/>
      <c r="X84" s="161"/>
      <c r="Y84" s="161"/>
      <c r="Z84" s="161"/>
      <c r="AA84" s="161"/>
      <c r="AB84" s="161"/>
      <c r="AC84" s="161"/>
      <c r="AD84" s="161"/>
      <c r="AE84" s="161"/>
    </row>
    <row r="85" spans="1:65" s="2" customFormat="1" ht="22.8" customHeight="1">
      <c r="A85" s="36"/>
      <c r="B85" s="37"/>
      <c r="C85" s="77" t="s">
        <v>122</v>
      </c>
      <c r="D85" s="38"/>
      <c r="E85" s="38"/>
      <c r="F85" s="38"/>
      <c r="G85" s="38"/>
      <c r="H85" s="38"/>
      <c r="I85" s="110"/>
      <c r="J85" s="168">
        <f>BK85</f>
        <v>0</v>
      </c>
      <c r="K85" s="38"/>
      <c r="L85" s="41"/>
      <c r="M85" s="73"/>
      <c r="N85" s="169"/>
      <c r="O85" s="74"/>
      <c r="P85" s="170">
        <f>P86</f>
        <v>0</v>
      </c>
      <c r="Q85" s="74"/>
      <c r="R85" s="170">
        <f>R86</f>
        <v>0</v>
      </c>
      <c r="S85" s="74"/>
      <c r="T85" s="171">
        <f>T86</f>
        <v>0</v>
      </c>
      <c r="U85" s="36"/>
      <c r="V85" s="36"/>
      <c r="W85" s="36"/>
      <c r="X85" s="36"/>
      <c r="Y85" s="36"/>
      <c r="Z85" s="36"/>
      <c r="AA85" s="36"/>
      <c r="AB85" s="36"/>
      <c r="AC85" s="36"/>
      <c r="AD85" s="36"/>
      <c r="AE85" s="36"/>
      <c r="AT85" s="19" t="s">
        <v>74</v>
      </c>
      <c r="AU85" s="19" t="s">
        <v>107</v>
      </c>
      <c r="BK85" s="172">
        <f>BK86</f>
        <v>0</v>
      </c>
    </row>
    <row r="86" spans="1:65" s="12" customFormat="1" ht="25.95" customHeight="1">
      <c r="B86" s="173"/>
      <c r="C86" s="174"/>
      <c r="D86" s="175" t="s">
        <v>74</v>
      </c>
      <c r="E86" s="176" t="s">
        <v>98</v>
      </c>
      <c r="F86" s="176" t="s">
        <v>99</v>
      </c>
      <c r="G86" s="174"/>
      <c r="H86" s="174"/>
      <c r="I86" s="177"/>
      <c r="J86" s="178">
        <f>BK86</f>
        <v>0</v>
      </c>
      <c r="K86" s="174"/>
      <c r="L86" s="179"/>
      <c r="M86" s="180"/>
      <c r="N86" s="181"/>
      <c r="O86" s="181"/>
      <c r="P86" s="182">
        <f>P87+P93+P100+P102+P104</f>
        <v>0</v>
      </c>
      <c r="Q86" s="181"/>
      <c r="R86" s="182">
        <f>R87+R93+R100+R102+R104</f>
        <v>0</v>
      </c>
      <c r="S86" s="181"/>
      <c r="T86" s="183">
        <f>T87+T93+T100+T102+T104</f>
        <v>0</v>
      </c>
      <c r="AR86" s="184" t="s">
        <v>83</v>
      </c>
      <c r="AT86" s="185" t="s">
        <v>74</v>
      </c>
      <c r="AU86" s="185" t="s">
        <v>75</v>
      </c>
      <c r="AY86" s="184" t="s">
        <v>125</v>
      </c>
      <c r="BK86" s="186">
        <f>BK87+BK93+BK100+BK102+BK104</f>
        <v>0</v>
      </c>
    </row>
    <row r="87" spans="1:65" s="12" customFormat="1" ht="22.8" customHeight="1">
      <c r="B87" s="173"/>
      <c r="C87" s="174"/>
      <c r="D87" s="175" t="s">
        <v>74</v>
      </c>
      <c r="E87" s="187" t="s">
        <v>792</v>
      </c>
      <c r="F87" s="187" t="s">
        <v>793</v>
      </c>
      <c r="G87" s="174"/>
      <c r="H87" s="174"/>
      <c r="I87" s="177"/>
      <c r="J87" s="188">
        <f>BK87</f>
        <v>0</v>
      </c>
      <c r="K87" s="174"/>
      <c r="L87" s="179"/>
      <c r="M87" s="180"/>
      <c r="N87" s="181"/>
      <c r="O87" s="181"/>
      <c r="P87" s="182">
        <f>SUM(P88:P92)</f>
        <v>0</v>
      </c>
      <c r="Q87" s="181"/>
      <c r="R87" s="182">
        <f>SUM(R88:R92)</f>
        <v>0</v>
      </c>
      <c r="S87" s="181"/>
      <c r="T87" s="183">
        <f>SUM(T88:T92)</f>
        <v>0</v>
      </c>
      <c r="AR87" s="184" t="s">
        <v>144</v>
      </c>
      <c r="AT87" s="185" t="s">
        <v>74</v>
      </c>
      <c r="AU87" s="185" t="s">
        <v>83</v>
      </c>
      <c r="AY87" s="184" t="s">
        <v>125</v>
      </c>
      <c r="BK87" s="186">
        <f>SUM(BK88:BK92)</f>
        <v>0</v>
      </c>
    </row>
    <row r="88" spans="1:65" s="2" customFormat="1" ht="16.5" customHeight="1">
      <c r="A88" s="36"/>
      <c r="B88" s="37"/>
      <c r="C88" s="189" t="s">
        <v>83</v>
      </c>
      <c r="D88" s="189" t="s">
        <v>128</v>
      </c>
      <c r="E88" s="190" t="s">
        <v>794</v>
      </c>
      <c r="F88" s="191" t="s">
        <v>795</v>
      </c>
      <c r="G88" s="192" t="s">
        <v>658</v>
      </c>
      <c r="H88" s="193">
        <v>1</v>
      </c>
      <c r="I88" s="194"/>
      <c r="J88" s="195">
        <f>ROUND(I88*H88,2)</f>
        <v>0</v>
      </c>
      <c r="K88" s="191" t="s">
        <v>132</v>
      </c>
      <c r="L88" s="41"/>
      <c r="M88" s="196" t="s">
        <v>19</v>
      </c>
      <c r="N88" s="197" t="s">
        <v>46</v>
      </c>
      <c r="O88" s="66"/>
      <c r="P88" s="198">
        <f>O88*H88</f>
        <v>0</v>
      </c>
      <c r="Q88" s="198">
        <v>0</v>
      </c>
      <c r="R88" s="198">
        <f>Q88*H88</f>
        <v>0</v>
      </c>
      <c r="S88" s="198">
        <v>0</v>
      </c>
      <c r="T88" s="199">
        <f>S88*H88</f>
        <v>0</v>
      </c>
      <c r="U88" s="36"/>
      <c r="V88" s="36"/>
      <c r="W88" s="36"/>
      <c r="X88" s="36"/>
      <c r="Y88" s="36"/>
      <c r="Z88" s="36"/>
      <c r="AA88" s="36"/>
      <c r="AB88" s="36"/>
      <c r="AC88" s="36"/>
      <c r="AD88" s="36"/>
      <c r="AE88" s="36"/>
      <c r="AR88" s="200" t="s">
        <v>133</v>
      </c>
      <c r="AT88" s="200" t="s">
        <v>128</v>
      </c>
      <c r="AU88" s="200" t="s">
        <v>85</v>
      </c>
      <c r="AY88" s="19" t="s">
        <v>125</v>
      </c>
      <c r="BE88" s="201">
        <f>IF(N88="základní",J88,0)</f>
        <v>0</v>
      </c>
      <c r="BF88" s="201">
        <f>IF(N88="snížená",J88,0)</f>
        <v>0</v>
      </c>
      <c r="BG88" s="201">
        <f>IF(N88="zákl. přenesená",J88,0)</f>
        <v>0</v>
      </c>
      <c r="BH88" s="201">
        <f>IF(N88="sníž. přenesená",J88,0)</f>
        <v>0</v>
      </c>
      <c r="BI88" s="201">
        <f>IF(N88="nulová",J88,0)</f>
        <v>0</v>
      </c>
      <c r="BJ88" s="19" t="s">
        <v>83</v>
      </c>
      <c r="BK88" s="201">
        <f>ROUND(I88*H88,2)</f>
        <v>0</v>
      </c>
      <c r="BL88" s="19" t="s">
        <v>133</v>
      </c>
      <c r="BM88" s="200" t="s">
        <v>85</v>
      </c>
    </row>
    <row r="89" spans="1:65" s="2" customFormat="1" ht="16.5" customHeight="1">
      <c r="A89" s="36"/>
      <c r="B89" s="37"/>
      <c r="C89" s="189" t="s">
        <v>85</v>
      </c>
      <c r="D89" s="189" t="s">
        <v>128</v>
      </c>
      <c r="E89" s="190" t="s">
        <v>796</v>
      </c>
      <c r="F89" s="191" t="s">
        <v>797</v>
      </c>
      <c r="G89" s="192" t="s">
        <v>658</v>
      </c>
      <c r="H89" s="193">
        <v>1</v>
      </c>
      <c r="I89" s="194"/>
      <c r="J89" s="195">
        <f>ROUND(I89*H89,2)</f>
        <v>0</v>
      </c>
      <c r="K89" s="191" t="s">
        <v>172</v>
      </c>
      <c r="L89" s="41"/>
      <c r="M89" s="196" t="s">
        <v>19</v>
      </c>
      <c r="N89" s="197" t="s">
        <v>46</v>
      </c>
      <c r="O89" s="66"/>
      <c r="P89" s="198">
        <f>O89*H89</f>
        <v>0</v>
      </c>
      <c r="Q89" s="198">
        <v>0</v>
      </c>
      <c r="R89" s="198">
        <f>Q89*H89</f>
        <v>0</v>
      </c>
      <c r="S89" s="198">
        <v>0</v>
      </c>
      <c r="T89" s="199">
        <f>S89*H89</f>
        <v>0</v>
      </c>
      <c r="U89" s="36"/>
      <c r="V89" s="36"/>
      <c r="W89" s="36"/>
      <c r="X89" s="36"/>
      <c r="Y89" s="36"/>
      <c r="Z89" s="36"/>
      <c r="AA89" s="36"/>
      <c r="AB89" s="36"/>
      <c r="AC89" s="36"/>
      <c r="AD89" s="36"/>
      <c r="AE89" s="36"/>
      <c r="AR89" s="200" t="s">
        <v>133</v>
      </c>
      <c r="AT89" s="200" t="s">
        <v>128</v>
      </c>
      <c r="AU89" s="200" t="s">
        <v>85</v>
      </c>
      <c r="AY89" s="19" t="s">
        <v>125</v>
      </c>
      <c r="BE89" s="201">
        <f>IF(N89="základní",J89,0)</f>
        <v>0</v>
      </c>
      <c r="BF89" s="201">
        <f>IF(N89="snížená",J89,0)</f>
        <v>0</v>
      </c>
      <c r="BG89" s="201">
        <f>IF(N89="zákl. přenesená",J89,0)</f>
        <v>0</v>
      </c>
      <c r="BH89" s="201">
        <f>IF(N89="sníž. přenesená",J89,0)</f>
        <v>0</v>
      </c>
      <c r="BI89" s="201">
        <f>IF(N89="nulová",J89,0)</f>
        <v>0</v>
      </c>
      <c r="BJ89" s="19" t="s">
        <v>83</v>
      </c>
      <c r="BK89" s="201">
        <f>ROUND(I89*H89,2)</f>
        <v>0</v>
      </c>
      <c r="BL89" s="19" t="s">
        <v>133</v>
      </c>
      <c r="BM89" s="200" t="s">
        <v>133</v>
      </c>
    </row>
    <row r="90" spans="1:65" s="2" customFormat="1" ht="16.5" customHeight="1">
      <c r="A90" s="36"/>
      <c r="B90" s="37"/>
      <c r="C90" s="189" t="s">
        <v>138</v>
      </c>
      <c r="D90" s="189" t="s">
        <v>128</v>
      </c>
      <c r="E90" s="190" t="s">
        <v>798</v>
      </c>
      <c r="F90" s="191" t="s">
        <v>799</v>
      </c>
      <c r="G90" s="192" t="s">
        <v>658</v>
      </c>
      <c r="H90" s="193">
        <v>1</v>
      </c>
      <c r="I90" s="194"/>
      <c r="J90" s="195">
        <f>ROUND(I90*H90,2)</f>
        <v>0</v>
      </c>
      <c r="K90" s="191" t="s">
        <v>172</v>
      </c>
      <c r="L90" s="41"/>
      <c r="M90" s="196" t="s">
        <v>19</v>
      </c>
      <c r="N90" s="197" t="s">
        <v>46</v>
      </c>
      <c r="O90" s="66"/>
      <c r="P90" s="198">
        <f>O90*H90</f>
        <v>0</v>
      </c>
      <c r="Q90" s="198">
        <v>0</v>
      </c>
      <c r="R90" s="198">
        <f>Q90*H90</f>
        <v>0</v>
      </c>
      <c r="S90" s="198">
        <v>0</v>
      </c>
      <c r="T90" s="199">
        <f>S90*H90</f>
        <v>0</v>
      </c>
      <c r="U90" s="36"/>
      <c r="V90" s="36"/>
      <c r="W90" s="36"/>
      <c r="X90" s="36"/>
      <c r="Y90" s="36"/>
      <c r="Z90" s="36"/>
      <c r="AA90" s="36"/>
      <c r="AB90" s="36"/>
      <c r="AC90" s="36"/>
      <c r="AD90" s="36"/>
      <c r="AE90" s="36"/>
      <c r="AR90" s="200" t="s">
        <v>133</v>
      </c>
      <c r="AT90" s="200" t="s">
        <v>128</v>
      </c>
      <c r="AU90" s="200" t="s">
        <v>85</v>
      </c>
      <c r="AY90" s="19" t="s">
        <v>125</v>
      </c>
      <c r="BE90" s="201">
        <f>IF(N90="základní",J90,0)</f>
        <v>0</v>
      </c>
      <c r="BF90" s="201">
        <f>IF(N90="snížená",J90,0)</f>
        <v>0</v>
      </c>
      <c r="BG90" s="201">
        <f>IF(N90="zákl. přenesená",J90,0)</f>
        <v>0</v>
      </c>
      <c r="BH90" s="201">
        <f>IF(N90="sníž. přenesená",J90,0)</f>
        <v>0</v>
      </c>
      <c r="BI90" s="201">
        <f>IF(N90="nulová",J90,0)</f>
        <v>0</v>
      </c>
      <c r="BJ90" s="19" t="s">
        <v>83</v>
      </c>
      <c r="BK90" s="201">
        <f>ROUND(I90*H90,2)</f>
        <v>0</v>
      </c>
      <c r="BL90" s="19" t="s">
        <v>133</v>
      </c>
      <c r="BM90" s="200" t="s">
        <v>141</v>
      </c>
    </row>
    <row r="91" spans="1:65" s="2" customFormat="1" ht="16.5" customHeight="1">
      <c r="A91" s="36"/>
      <c r="B91" s="37"/>
      <c r="C91" s="189" t="s">
        <v>133</v>
      </c>
      <c r="D91" s="189" t="s">
        <v>128</v>
      </c>
      <c r="E91" s="190" t="s">
        <v>800</v>
      </c>
      <c r="F91" s="191" t="s">
        <v>801</v>
      </c>
      <c r="G91" s="192" t="s">
        <v>658</v>
      </c>
      <c r="H91" s="193">
        <v>1</v>
      </c>
      <c r="I91" s="194"/>
      <c r="J91" s="195">
        <f>ROUND(I91*H91,2)</f>
        <v>0</v>
      </c>
      <c r="K91" s="191" t="s">
        <v>172</v>
      </c>
      <c r="L91" s="41"/>
      <c r="M91" s="196" t="s">
        <v>19</v>
      </c>
      <c r="N91" s="197" t="s">
        <v>46</v>
      </c>
      <c r="O91" s="66"/>
      <c r="P91" s="198">
        <f>O91*H91</f>
        <v>0</v>
      </c>
      <c r="Q91" s="198">
        <v>0</v>
      </c>
      <c r="R91" s="198">
        <f>Q91*H91</f>
        <v>0</v>
      </c>
      <c r="S91" s="198">
        <v>0</v>
      </c>
      <c r="T91" s="199">
        <f>S91*H91</f>
        <v>0</v>
      </c>
      <c r="U91" s="36"/>
      <c r="V91" s="36"/>
      <c r="W91" s="36"/>
      <c r="X91" s="36"/>
      <c r="Y91" s="36"/>
      <c r="Z91" s="36"/>
      <c r="AA91" s="36"/>
      <c r="AB91" s="36"/>
      <c r="AC91" s="36"/>
      <c r="AD91" s="36"/>
      <c r="AE91" s="36"/>
      <c r="AR91" s="200" t="s">
        <v>133</v>
      </c>
      <c r="AT91" s="200" t="s">
        <v>128</v>
      </c>
      <c r="AU91" s="200" t="s">
        <v>85</v>
      </c>
      <c r="AY91" s="19" t="s">
        <v>125</v>
      </c>
      <c r="BE91" s="201">
        <f>IF(N91="základní",J91,0)</f>
        <v>0</v>
      </c>
      <c r="BF91" s="201">
        <f>IF(N91="snížená",J91,0)</f>
        <v>0</v>
      </c>
      <c r="BG91" s="201">
        <f>IF(N91="zákl. přenesená",J91,0)</f>
        <v>0</v>
      </c>
      <c r="BH91" s="201">
        <f>IF(N91="sníž. přenesená",J91,0)</f>
        <v>0</v>
      </c>
      <c r="BI91" s="201">
        <f>IF(N91="nulová",J91,0)</f>
        <v>0</v>
      </c>
      <c r="BJ91" s="19" t="s">
        <v>83</v>
      </c>
      <c r="BK91" s="201">
        <f>ROUND(I91*H91,2)</f>
        <v>0</v>
      </c>
      <c r="BL91" s="19" t="s">
        <v>133</v>
      </c>
      <c r="BM91" s="200" t="s">
        <v>137</v>
      </c>
    </row>
    <row r="92" spans="1:65" s="2" customFormat="1" ht="16.5" customHeight="1">
      <c r="A92" s="36"/>
      <c r="B92" s="37"/>
      <c r="C92" s="189" t="s">
        <v>144</v>
      </c>
      <c r="D92" s="189" t="s">
        <v>128</v>
      </c>
      <c r="E92" s="190" t="s">
        <v>802</v>
      </c>
      <c r="F92" s="191" t="s">
        <v>803</v>
      </c>
      <c r="G92" s="192" t="s">
        <v>658</v>
      </c>
      <c r="H92" s="193">
        <v>1</v>
      </c>
      <c r="I92" s="194"/>
      <c r="J92" s="195">
        <f>ROUND(I92*H92,2)</f>
        <v>0</v>
      </c>
      <c r="K92" s="191" t="s">
        <v>172</v>
      </c>
      <c r="L92" s="41"/>
      <c r="M92" s="196" t="s">
        <v>19</v>
      </c>
      <c r="N92" s="197" t="s">
        <v>46</v>
      </c>
      <c r="O92" s="66"/>
      <c r="P92" s="198">
        <f>O92*H92</f>
        <v>0</v>
      </c>
      <c r="Q92" s="198">
        <v>0</v>
      </c>
      <c r="R92" s="198">
        <f>Q92*H92</f>
        <v>0</v>
      </c>
      <c r="S92" s="198">
        <v>0</v>
      </c>
      <c r="T92" s="199">
        <f>S92*H92</f>
        <v>0</v>
      </c>
      <c r="U92" s="36"/>
      <c r="V92" s="36"/>
      <c r="W92" s="36"/>
      <c r="X92" s="36"/>
      <c r="Y92" s="36"/>
      <c r="Z92" s="36"/>
      <c r="AA92" s="36"/>
      <c r="AB92" s="36"/>
      <c r="AC92" s="36"/>
      <c r="AD92" s="36"/>
      <c r="AE92" s="36"/>
      <c r="AR92" s="200" t="s">
        <v>133</v>
      </c>
      <c r="AT92" s="200" t="s">
        <v>128</v>
      </c>
      <c r="AU92" s="200" t="s">
        <v>85</v>
      </c>
      <c r="AY92" s="19" t="s">
        <v>125</v>
      </c>
      <c r="BE92" s="201">
        <f>IF(N92="základní",J92,0)</f>
        <v>0</v>
      </c>
      <c r="BF92" s="201">
        <f>IF(N92="snížená",J92,0)</f>
        <v>0</v>
      </c>
      <c r="BG92" s="201">
        <f>IF(N92="zákl. přenesená",J92,0)</f>
        <v>0</v>
      </c>
      <c r="BH92" s="201">
        <f>IF(N92="sníž. přenesená",J92,0)</f>
        <v>0</v>
      </c>
      <c r="BI92" s="201">
        <f>IF(N92="nulová",J92,0)</f>
        <v>0</v>
      </c>
      <c r="BJ92" s="19" t="s">
        <v>83</v>
      </c>
      <c r="BK92" s="201">
        <f>ROUND(I92*H92,2)</f>
        <v>0</v>
      </c>
      <c r="BL92" s="19" t="s">
        <v>133</v>
      </c>
      <c r="BM92" s="200" t="s">
        <v>151</v>
      </c>
    </row>
    <row r="93" spans="1:65" s="12" customFormat="1" ht="22.8" customHeight="1">
      <c r="B93" s="173"/>
      <c r="C93" s="174"/>
      <c r="D93" s="175" t="s">
        <v>74</v>
      </c>
      <c r="E93" s="187" t="s">
        <v>804</v>
      </c>
      <c r="F93" s="187" t="s">
        <v>805</v>
      </c>
      <c r="G93" s="174"/>
      <c r="H93" s="174"/>
      <c r="I93" s="177"/>
      <c r="J93" s="188">
        <f>BK93</f>
        <v>0</v>
      </c>
      <c r="K93" s="174"/>
      <c r="L93" s="179"/>
      <c r="M93" s="180"/>
      <c r="N93" s="181"/>
      <c r="O93" s="181"/>
      <c r="P93" s="182">
        <f>SUM(P94:P99)</f>
        <v>0</v>
      </c>
      <c r="Q93" s="181"/>
      <c r="R93" s="182">
        <f>SUM(R94:R99)</f>
        <v>0</v>
      </c>
      <c r="S93" s="181"/>
      <c r="T93" s="183">
        <f>SUM(T94:T99)</f>
        <v>0</v>
      </c>
      <c r="AR93" s="184" t="s">
        <v>144</v>
      </c>
      <c r="AT93" s="185" t="s">
        <v>74</v>
      </c>
      <c r="AU93" s="185" t="s">
        <v>83</v>
      </c>
      <c r="AY93" s="184" t="s">
        <v>125</v>
      </c>
      <c r="BK93" s="186">
        <f>SUM(BK94:BK99)</f>
        <v>0</v>
      </c>
    </row>
    <row r="94" spans="1:65" s="2" customFormat="1" ht="16.5" customHeight="1">
      <c r="A94" s="36"/>
      <c r="B94" s="37"/>
      <c r="C94" s="189" t="s">
        <v>141</v>
      </c>
      <c r="D94" s="189" t="s">
        <v>128</v>
      </c>
      <c r="E94" s="190" t="s">
        <v>806</v>
      </c>
      <c r="F94" s="191" t="s">
        <v>805</v>
      </c>
      <c r="G94" s="192" t="s">
        <v>658</v>
      </c>
      <c r="H94" s="193">
        <v>1</v>
      </c>
      <c r="I94" s="194"/>
      <c r="J94" s="195">
        <f t="shared" ref="J94:J99" si="0">ROUND(I94*H94,2)</f>
        <v>0</v>
      </c>
      <c r="K94" s="191" t="s">
        <v>172</v>
      </c>
      <c r="L94" s="41"/>
      <c r="M94" s="196" t="s">
        <v>19</v>
      </c>
      <c r="N94" s="197" t="s">
        <v>46</v>
      </c>
      <c r="O94" s="66"/>
      <c r="P94" s="198">
        <f t="shared" ref="P94:P99" si="1">O94*H94</f>
        <v>0</v>
      </c>
      <c r="Q94" s="198">
        <v>0</v>
      </c>
      <c r="R94" s="198">
        <f t="shared" ref="R94:R99" si="2">Q94*H94</f>
        <v>0</v>
      </c>
      <c r="S94" s="198">
        <v>0</v>
      </c>
      <c r="T94" s="199">
        <f t="shared" ref="T94:T99" si="3">S94*H94</f>
        <v>0</v>
      </c>
      <c r="U94" s="36"/>
      <c r="V94" s="36"/>
      <c r="W94" s="36"/>
      <c r="X94" s="36"/>
      <c r="Y94" s="36"/>
      <c r="Z94" s="36"/>
      <c r="AA94" s="36"/>
      <c r="AB94" s="36"/>
      <c r="AC94" s="36"/>
      <c r="AD94" s="36"/>
      <c r="AE94" s="36"/>
      <c r="AR94" s="200" t="s">
        <v>133</v>
      </c>
      <c r="AT94" s="200" t="s">
        <v>128</v>
      </c>
      <c r="AU94" s="200" t="s">
        <v>85</v>
      </c>
      <c r="AY94" s="19" t="s">
        <v>125</v>
      </c>
      <c r="BE94" s="201">
        <f t="shared" ref="BE94:BE99" si="4">IF(N94="základní",J94,0)</f>
        <v>0</v>
      </c>
      <c r="BF94" s="201">
        <f t="shared" ref="BF94:BF99" si="5">IF(N94="snížená",J94,0)</f>
        <v>0</v>
      </c>
      <c r="BG94" s="201">
        <f t="shared" ref="BG94:BG99" si="6">IF(N94="zákl. přenesená",J94,0)</f>
        <v>0</v>
      </c>
      <c r="BH94" s="201">
        <f t="shared" ref="BH94:BH99" si="7">IF(N94="sníž. přenesená",J94,0)</f>
        <v>0</v>
      </c>
      <c r="BI94" s="201">
        <f t="shared" ref="BI94:BI99" si="8">IF(N94="nulová",J94,0)</f>
        <v>0</v>
      </c>
      <c r="BJ94" s="19" t="s">
        <v>83</v>
      </c>
      <c r="BK94" s="201">
        <f t="shared" ref="BK94:BK99" si="9">ROUND(I94*H94,2)</f>
        <v>0</v>
      </c>
      <c r="BL94" s="19" t="s">
        <v>133</v>
      </c>
      <c r="BM94" s="200" t="s">
        <v>206</v>
      </c>
    </row>
    <row r="95" spans="1:65" s="2" customFormat="1" ht="16.5" customHeight="1">
      <c r="A95" s="36"/>
      <c r="B95" s="37"/>
      <c r="C95" s="189" t="s">
        <v>203</v>
      </c>
      <c r="D95" s="189" t="s">
        <v>128</v>
      </c>
      <c r="E95" s="190" t="s">
        <v>807</v>
      </c>
      <c r="F95" s="191" t="s">
        <v>808</v>
      </c>
      <c r="G95" s="192" t="s">
        <v>658</v>
      </c>
      <c r="H95" s="193">
        <v>1</v>
      </c>
      <c r="I95" s="194"/>
      <c r="J95" s="195">
        <f t="shared" si="0"/>
        <v>0</v>
      </c>
      <c r="K95" s="191" t="s">
        <v>172</v>
      </c>
      <c r="L95" s="41"/>
      <c r="M95" s="196" t="s">
        <v>19</v>
      </c>
      <c r="N95" s="197" t="s">
        <v>46</v>
      </c>
      <c r="O95" s="66"/>
      <c r="P95" s="198">
        <f t="shared" si="1"/>
        <v>0</v>
      </c>
      <c r="Q95" s="198">
        <v>0</v>
      </c>
      <c r="R95" s="198">
        <f t="shared" si="2"/>
        <v>0</v>
      </c>
      <c r="S95" s="198">
        <v>0</v>
      </c>
      <c r="T95" s="199">
        <f t="shared" si="3"/>
        <v>0</v>
      </c>
      <c r="U95" s="36"/>
      <c r="V95" s="36"/>
      <c r="W95" s="36"/>
      <c r="X95" s="36"/>
      <c r="Y95" s="36"/>
      <c r="Z95" s="36"/>
      <c r="AA95" s="36"/>
      <c r="AB95" s="36"/>
      <c r="AC95" s="36"/>
      <c r="AD95" s="36"/>
      <c r="AE95" s="36"/>
      <c r="AR95" s="200" t="s">
        <v>133</v>
      </c>
      <c r="AT95" s="200" t="s">
        <v>128</v>
      </c>
      <c r="AU95" s="200" t="s">
        <v>85</v>
      </c>
      <c r="AY95" s="19" t="s">
        <v>125</v>
      </c>
      <c r="BE95" s="201">
        <f t="shared" si="4"/>
        <v>0</v>
      </c>
      <c r="BF95" s="201">
        <f t="shared" si="5"/>
        <v>0</v>
      </c>
      <c r="BG95" s="201">
        <f t="shared" si="6"/>
        <v>0</v>
      </c>
      <c r="BH95" s="201">
        <f t="shared" si="7"/>
        <v>0</v>
      </c>
      <c r="BI95" s="201">
        <f t="shared" si="8"/>
        <v>0</v>
      </c>
      <c r="BJ95" s="19" t="s">
        <v>83</v>
      </c>
      <c r="BK95" s="201">
        <f t="shared" si="9"/>
        <v>0</v>
      </c>
      <c r="BL95" s="19" t="s">
        <v>133</v>
      </c>
      <c r="BM95" s="200" t="s">
        <v>213</v>
      </c>
    </row>
    <row r="96" spans="1:65" s="2" customFormat="1" ht="16.5" customHeight="1">
      <c r="A96" s="36"/>
      <c r="B96" s="37"/>
      <c r="C96" s="189" t="s">
        <v>137</v>
      </c>
      <c r="D96" s="189" t="s">
        <v>128</v>
      </c>
      <c r="E96" s="190" t="s">
        <v>809</v>
      </c>
      <c r="F96" s="191" t="s">
        <v>810</v>
      </c>
      <c r="G96" s="192" t="s">
        <v>658</v>
      </c>
      <c r="H96" s="193">
        <v>1</v>
      </c>
      <c r="I96" s="194"/>
      <c r="J96" s="195">
        <f t="shared" si="0"/>
        <v>0</v>
      </c>
      <c r="K96" s="191" t="s">
        <v>172</v>
      </c>
      <c r="L96" s="41"/>
      <c r="M96" s="196" t="s">
        <v>19</v>
      </c>
      <c r="N96" s="197" t="s">
        <v>46</v>
      </c>
      <c r="O96" s="66"/>
      <c r="P96" s="198">
        <f t="shared" si="1"/>
        <v>0</v>
      </c>
      <c r="Q96" s="198">
        <v>0</v>
      </c>
      <c r="R96" s="198">
        <f t="shared" si="2"/>
        <v>0</v>
      </c>
      <c r="S96" s="198">
        <v>0</v>
      </c>
      <c r="T96" s="199">
        <f t="shared" si="3"/>
        <v>0</v>
      </c>
      <c r="U96" s="36"/>
      <c r="V96" s="36"/>
      <c r="W96" s="36"/>
      <c r="X96" s="36"/>
      <c r="Y96" s="36"/>
      <c r="Z96" s="36"/>
      <c r="AA96" s="36"/>
      <c r="AB96" s="36"/>
      <c r="AC96" s="36"/>
      <c r="AD96" s="36"/>
      <c r="AE96" s="36"/>
      <c r="AR96" s="200" t="s">
        <v>133</v>
      </c>
      <c r="AT96" s="200" t="s">
        <v>128</v>
      </c>
      <c r="AU96" s="200" t="s">
        <v>85</v>
      </c>
      <c r="AY96" s="19" t="s">
        <v>125</v>
      </c>
      <c r="BE96" s="201">
        <f t="shared" si="4"/>
        <v>0</v>
      </c>
      <c r="BF96" s="201">
        <f t="shared" si="5"/>
        <v>0</v>
      </c>
      <c r="BG96" s="201">
        <f t="shared" si="6"/>
        <v>0</v>
      </c>
      <c r="BH96" s="201">
        <f t="shared" si="7"/>
        <v>0</v>
      </c>
      <c r="BI96" s="201">
        <f t="shared" si="8"/>
        <v>0</v>
      </c>
      <c r="BJ96" s="19" t="s">
        <v>83</v>
      </c>
      <c r="BK96" s="201">
        <f t="shared" si="9"/>
        <v>0</v>
      </c>
      <c r="BL96" s="19" t="s">
        <v>133</v>
      </c>
      <c r="BM96" s="200" t="s">
        <v>222</v>
      </c>
    </row>
    <row r="97" spans="1:65" s="2" customFormat="1" ht="16.5" customHeight="1">
      <c r="A97" s="36"/>
      <c r="B97" s="37"/>
      <c r="C97" s="189" t="s">
        <v>218</v>
      </c>
      <c r="D97" s="189" t="s">
        <v>128</v>
      </c>
      <c r="E97" s="190" t="s">
        <v>811</v>
      </c>
      <c r="F97" s="191" t="s">
        <v>812</v>
      </c>
      <c r="G97" s="192" t="s">
        <v>658</v>
      </c>
      <c r="H97" s="193">
        <v>1</v>
      </c>
      <c r="I97" s="194"/>
      <c r="J97" s="195">
        <f t="shared" si="0"/>
        <v>0</v>
      </c>
      <c r="K97" s="191" t="s">
        <v>172</v>
      </c>
      <c r="L97" s="41"/>
      <c r="M97" s="196" t="s">
        <v>19</v>
      </c>
      <c r="N97" s="197" t="s">
        <v>46</v>
      </c>
      <c r="O97" s="66"/>
      <c r="P97" s="198">
        <f t="shared" si="1"/>
        <v>0</v>
      </c>
      <c r="Q97" s="198">
        <v>0</v>
      </c>
      <c r="R97" s="198">
        <f t="shared" si="2"/>
        <v>0</v>
      </c>
      <c r="S97" s="198">
        <v>0</v>
      </c>
      <c r="T97" s="199">
        <f t="shared" si="3"/>
        <v>0</v>
      </c>
      <c r="U97" s="36"/>
      <c r="V97" s="36"/>
      <c r="W97" s="36"/>
      <c r="X97" s="36"/>
      <c r="Y97" s="36"/>
      <c r="Z97" s="36"/>
      <c r="AA97" s="36"/>
      <c r="AB97" s="36"/>
      <c r="AC97" s="36"/>
      <c r="AD97" s="36"/>
      <c r="AE97" s="36"/>
      <c r="AR97" s="200" t="s">
        <v>133</v>
      </c>
      <c r="AT97" s="200" t="s">
        <v>128</v>
      </c>
      <c r="AU97" s="200" t="s">
        <v>85</v>
      </c>
      <c r="AY97" s="19" t="s">
        <v>125</v>
      </c>
      <c r="BE97" s="201">
        <f t="shared" si="4"/>
        <v>0</v>
      </c>
      <c r="BF97" s="201">
        <f t="shared" si="5"/>
        <v>0</v>
      </c>
      <c r="BG97" s="201">
        <f t="shared" si="6"/>
        <v>0</v>
      </c>
      <c r="BH97" s="201">
        <f t="shared" si="7"/>
        <v>0</v>
      </c>
      <c r="BI97" s="201">
        <f t="shared" si="8"/>
        <v>0</v>
      </c>
      <c r="BJ97" s="19" t="s">
        <v>83</v>
      </c>
      <c r="BK97" s="201">
        <f t="shared" si="9"/>
        <v>0</v>
      </c>
      <c r="BL97" s="19" t="s">
        <v>133</v>
      </c>
      <c r="BM97" s="200" t="s">
        <v>228</v>
      </c>
    </row>
    <row r="98" spans="1:65" s="2" customFormat="1" ht="16.5" customHeight="1">
      <c r="A98" s="36"/>
      <c r="B98" s="37"/>
      <c r="C98" s="189" t="s">
        <v>147</v>
      </c>
      <c r="D98" s="189" t="s">
        <v>128</v>
      </c>
      <c r="E98" s="190" t="s">
        <v>813</v>
      </c>
      <c r="F98" s="191" t="s">
        <v>814</v>
      </c>
      <c r="G98" s="192" t="s">
        <v>658</v>
      </c>
      <c r="H98" s="193">
        <v>1</v>
      </c>
      <c r="I98" s="194"/>
      <c r="J98" s="195">
        <f t="shared" si="0"/>
        <v>0</v>
      </c>
      <c r="K98" s="191" t="s">
        <v>172</v>
      </c>
      <c r="L98" s="41"/>
      <c r="M98" s="196" t="s">
        <v>19</v>
      </c>
      <c r="N98" s="197" t="s">
        <v>46</v>
      </c>
      <c r="O98" s="66"/>
      <c r="P98" s="198">
        <f t="shared" si="1"/>
        <v>0</v>
      </c>
      <c r="Q98" s="198">
        <v>0</v>
      </c>
      <c r="R98" s="198">
        <f t="shared" si="2"/>
        <v>0</v>
      </c>
      <c r="S98" s="198">
        <v>0</v>
      </c>
      <c r="T98" s="199">
        <f t="shared" si="3"/>
        <v>0</v>
      </c>
      <c r="U98" s="36"/>
      <c r="V98" s="36"/>
      <c r="W98" s="36"/>
      <c r="X98" s="36"/>
      <c r="Y98" s="36"/>
      <c r="Z98" s="36"/>
      <c r="AA98" s="36"/>
      <c r="AB98" s="36"/>
      <c r="AC98" s="36"/>
      <c r="AD98" s="36"/>
      <c r="AE98" s="36"/>
      <c r="AR98" s="200" t="s">
        <v>133</v>
      </c>
      <c r="AT98" s="200" t="s">
        <v>128</v>
      </c>
      <c r="AU98" s="200" t="s">
        <v>85</v>
      </c>
      <c r="AY98" s="19" t="s">
        <v>125</v>
      </c>
      <c r="BE98" s="201">
        <f t="shared" si="4"/>
        <v>0</v>
      </c>
      <c r="BF98" s="201">
        <f t="shared" si="5"/>
        <v>0</v>
      </c>
      <c r="BG98" s="201">
        <f t="shared" si="6"/>
        <v>0</v>
      </c>
      <c r="BH98" s="201">
        <f t="shared" si="7"/>
        <v>0</v>
      </c>
      <c r="BI98" s="201">
        <f t="shared" si="8"/>
        <v>0</v>
      </c>
      <c r="BJ98" s="19" t="s">
        <v>83</v>
      </c>
      <c r="BK98" s="201">
        <f t="shared" si="9"/>
        <v>0</v>
      </c>
      <c r="BL98" s="19" t="s">
        <v>133</v>
      </c>
      <c r="BM98" s="200" t="s">
        <v>246</v>
      </c>
    </row>
    <row r="99" spans="1:65" s="2" customFormat="1" ht="16.5" customHeight="1">
      <c r="A99" s="36"/>
      <c r="B99" s="37"/>
      <c r="C99" s="189" t="s">
        <v>243</v>
      </c>
      <c r="D99" s="189" t="s">
        <v>128</v>
      </c>
      <c r="E99" s="190" t="s">
        <v>815</v>
      </c>
      <c r="F99" s="191" t="s">
        <v>816</v>
      </c>
      <c r="G99" s="192" t="s">
        <v>131</v>
      </c>
      <c r="H99" s="193">
        <v>1</v>
      </c>
      <c r="I99" s="194"/>
      <c r="J99" s="195">
        <f t="shared" si="0"/>
        <v>0</v>
      </c>
      <c r="K99" s="191" t="s">
        <v>172</v>
      </c>
      <c r="L99" s="41"/>
      <c r="M99" s="196" t="s">
        <v>19</v>
      </c>
      <c r="N99" s="197" t="s">
        <v>46</v>
      </c>
      <c r="O99" s="66"/>
      <c r="P99" s="198">
        <f t="shared" si="1"/>
        <v>0</v>
      </c>
      <c r="Q99" s="198">
        <v>0</v>
      </c>
      <c r="R99" s="198">
        <f t="shared" si="2"/>
        <v>0</v>
      </c>
      <c r="S99" s="198">
        <v>0</v>
      </c>
      <c r="T99" s="199">
        <f t="shared" si="3"/>
        <v>0</v>
      </c>
      <c r="U99" s="36"/>
      <c r="V99" s="36"/>
      <c r="W99" s="36"/>
      <c r="X99" s="36"/>
      <c r="Y99" s="36"/>
      <c r="Z99" s="36"/>
      <c r="AA99" s="36"/>
      <c r="AB99" s="36"/>
      <c r="AC99" s="36"/>
      <c r="AD99" s="36"/>
      <c r="AE99" s="36"/>
      <c r="AR99" s="200" t="s">
        <v>133</v>
      </c>
      <c r="AT99" s="200" t="s">
        <v>128</v>
      </c>
      <c r="AU99" s="200" t="s">
        <v>85</v>
      </c>
      <c r="AY99" s="19" t="s">
        <v>125</v>
      </c>
      <c r="BE99" s="201">
        <f t="shared" si="4"/>
        <v>0</v>
      </c>
      <c r="BF99" s="201">
        <f t="shared" si="5"/>
        <v>0</v>
      </c>
      <c r="BG99" s="201">
        <f t="shared" si="6"/>
        <v>0</v>
      </c>
      <c r="BH99" s="201">
        <f t="shared" si="7"/>
        <v>0</v>
      </c>
      <c r="BI99" s="201">
        <f t="shared" si="8"/>
        <v>0</v>
      </c>
      <c r="BJ99" s="19" t="s">
        <v>83</v>
      </c>
      <c r="BK99" s="201">
        <f t="shared" si="9"/>
        <v>0</v>
      </c>
      <c r="BL99" s="19" t="s">
        <v>133</v>
      </c>
      <c r="BM99" s="200" t="s">
        <v>252</v>
      </c>
    </row>
    <row r="100" spans="1:65" s="12" customFormat="1" ht="22.8" customHeight="1">
      <c r="B100" s="173"/>
      <c r="C100" s="174"/>
      <c r="D100" s="175" t="s">
        <v>74</v>
      </c>
      <c r="E100" s="187" t="s">
        <v>817</v>
      </c>
      <c r="F100" s="187" t="s">
        <v>818</v>
      </c>
      <c r="G100" s="174"/>
      <c r="H100" s="174"/>
      <c r="I100" s="177"/>
      <c r="J100" s="188">
        <f>BK100</f>
        <v>0</v>
      </c>
      <c r="K100" s="174"/>
      <c r="L100" s="179"/>
      <c r="M100" s="180"/>
      <c r="N100" s="181"/>
      <c r="O100" s="181"/>
      <c r="P100" s="182">
        <f>P101</f>
        <v>0</v>
      </c>
      <c r="Q100" s="181"/>
      <c r="R100" s="182">
        <f>R101</f>
        <v>0</v>
      </c>
      <c r="S100" s="181"/>
      <c r="T100" s="183">
        <f>T101</f>
        <v>0</v>
      </c>
      <c r="AR100" s="184" t="s">
        <v>144</v>
      </c>
      <c r="AT100" s="185" t="s">
        <v>74</v>
      </c>
      <c r="AU100" s="185" t="s">
        <v>83</v>
      </c>
      <c r="AY100" s="184" t="s">
        <v>125</v>
      </c>
      <c r="BK100" s="186">
        <f>BK101</f>
        <v>0</v>
      </c>
    </row>
    <row r="101" spans="1:65" s="2" customFormat="1" ht="16.5" customHeight="1">
      <c r="A101" s="36"/>
      <c r="B101" s="37"/>
      <c r="C101" s="189" t="s">
        <v>151</v>
      </c>
      <c r="D101" s="189" t="s">
        <v>128</v>
      </c>
      <c r="E101" s="190" t="s">
        <v>819</v>
      </c>
      <c r="F101" s="191" t="s">
        <v>820</v>
      </c>
      <c r="G101" s="192" t="s">
        <v>658</v>
      </c>
      <c r="H101" s="193">
        <v>1</v>
      </c>
      <c r="I101" s="194"/>
      <c r="J101" s="195">
        <f>ROUND(I101*H101,2)</f>
        <v>0</v>
      </c>
      <c r="K101" s="191" t="s">
        <v>172</v>
      </c>
      <c r="L101" s="41"/>
      <c r="M101" s="196" t="s">
        <v>19</v>
      </c>
      <c r="N101" s="197" t="s">
        <v>46</v>
      </c>
      <c r="O101" s="66"/>
      <c r="P101" s="198">
        <f>O101*H101</f>
        <v>0</v>
      </c>
      <c r="Q101" s="198">
        <v>0</v>
      </c>
      <c r="R101" s="198">
        <f>Q101*H101</f>
        <v>0</v>
      </c>
      <c r="S101" s="198">
        <v>0</v>
      </c>
      <c r="T101" s="199">
        <f>S101*H101</f>
        <v>0</v>
      </c>
      <c r="U101" s="36"/>
      <c r="V101" s="36"/>
      <c r="W101" s="36"/>
      <c r="X101" s="36"/>
      <c r="Y101" s="36"/>
      <c r="Z101" s="36"/>
      <c r="AA101" s="36"/>
      <c r="AB101" s="36"/>
      <c r="AC101" s="36"/>
      <c r="AD101" s="36"/>
      <c r="AE101" s="36"/>
      <c r="AR101" s="200" t="s">
        <v>133</v>
      </c>
      <c r="AT101" s="200" t="s">
        <v>128</v>
      </c>
      <c r="AU101" s="200" t="s">
        <v>85</v>
      </c>
      <c r="AY101" s="19" t="s">
        <v>125</v>
      </c>
      <c r="BE101" s="201">
        <f>IF(N101="základní",J101,0)</f>
        <v>0</v>
      </c>
      <c r="BF101" s="201">
        <f>IF(N101="snížená",J101,0)</f>
        <v>0</v>
      </c>
      <c r="BG101" s="201">
        <f>IF(N101="zákl. přenesená",J101,0)</f>
        <v>0</v>
      </c>
      <c r="BH101" s="201">
        <f>IF(N101="sníž. přenesená",J101,0)</f>
        <v>0</v>
      </c>
      <c r="BI101" s="201">
        <f>IF(N101="nulová",J101,0)</f>
        <v>0</v>
      </c>
      <c r="BJ101" s="19" t="s">
        <v>83</v>
      </c>
      <c r="BK101" s="201">
        <f>ROUND(I101*H101,2)</f>
        <v>0</v>
      </c>
      <c r="BL101" s="19" t="s">
        <v>133</v>
      </c>
      <c r="BM101" s="200" t="s">
        <v>260</v>
      </c>
    </row>
    <row r="102" spans="1:65" s="12" customFormat="1" ht="22.8" customHeight="1">
      <c r="B102" s="173"/>
      <c r="C102" s="174"/>
      <c r="D102" s="175" t="s">
        <v>74</v>
      </c>
      <c r="E102" s="187" t="s">
        <v>821</v>
      </c>
      <c r="F102" s="187" t="s">
        <v>822</v>
      </c>
      <c r="G102" s="174"/>
      <c r="H102" s="174"/>
      <c r="I102" s="177"/>
      <c r="J102" s="188">
        <f>BK102</f>
        <v>0</v>
      </c>
      <c r="K102" s="174"/>
      <c r="L102" s="179"/>
      <c r="M102" s="180"/>
      <c r="N102" s="181"/>
      <c r="O102" s="181"/>
      <c r="P102" s="182">
        <f>P103</f>
        <v>0</v>
      </c>
      <c r="Q102" s="181"/>
      <c r="R102" s="182">
        <f>R103</f>
        <v>0</v>
      </c>
      <c r="S102" s="181"/>
      <c r="T102" s="183">
        <f>T103</f>
        <v>0</v>
      </c>
      <c r="AR102" s="184" t="s">
        <v>144</v>
      </c>
      <c r="AT102" s="185" t="s">
        <v>74</v>
      </c>
      <c r="AU102" s="185" t="s">
        <v>83</v>
      </c>
      <c r="AY102" s="184" t="s">
        <v>125</v>
      </c>
      <c r="BK102" s="186">
        <f>BK103</f>
        <v>0</v>
      </c>
    </row>
    <row r="103" spans="1:65" s="2" customFormat="1" ht="16.5" customHeight="1">
      <c r="A103" s="36"/>
      <c r="B103" s="37"/>
      <c r="C103" s="189" t="s">
        <v>257</v>
      </c>
      <c r="D103" s="189" t="s">
        <v>128</v>
      </c>
      <c r="E103" s="190" t="s">
        <v>823</v>
      </c>
      <c r="F103" s="191" t="s">
        <v>824</v>
      </c>
      <c r="G103" s="192" t="s">
        <v>658</v>
      </c>
      <c r="H103" s="193">
        <v>1</v>
      </c>
      <c r="I103" s="194"/>
      <c r="J103" s="195">
        <f>ROUND(I103*H103,2)</f>
        <v>0</v>
      </c>
      <c r="K103" s="191" t="s">
        <v>172</v>
      </c>
      <c r="L103" s="41"/>
      <c r="M103" s="196" t="s">
        <v>19</v>
      </c>
      <c r="N103" s="197" t="s">
        <v>46</v>
      </c>
      <c r="O103" s="66"/>
      <c r="P103" s="198">
        <f>O103*H103</f>
        <v>0</v>
      </c>
      <c r="Q103" s="198">
        <v>0</v>
      </c>
      <c r="R103" s="198">
        <f>Q103*H103</f>
        <v>0</v>
      </c>
      <c r="S103" s="198">
        <v>0</v>
      </c>
      <c r="T103" s="199">
        <f>S103*H103</f>
        <v>0</v>
      </c>
      <c r="U103" s="36"/>
      <c r="V103" s="36"/>
      <c r="W103" s="36"/>
      <c r="X103" s="36"/>
      <c r="Y103" s="36"/>
      <c r="Z103" s="36"/>
      <c r="AA103" s="36"/>
      <c r="AB103" s="36"/>
      <c r="AC103" s="36"/>
      <c r="AD103" s="36"/>
      <c r="AE103" s="36"/>
      <c r="AR103" s="200" t="s">
        <v>133</v>
      </c>
      <c r="AT103" s="200" t="s">
        <v>128</v>
      </c>
      <c r="AU103" s="200" t="s">
        <v>85</v>
      </c>
      <c r="AY103" s="19" t="s">
        <v>125</v>
      </c>
      <c r="BE103" s="201">
        <f>IF(N103="základní",J103,0)</f>
        <v>0</v>
      </c>
      <c r="BF103" s="201">
        <f>IF(N103="snížená",J103,0)</f>
        <v>0</v>
      </c>
      <c r="BG103" s="201">
        <f>IF(N103="zákl. přenesená",J103,0)</f>
        <v>0</v>
      </c>
      <c r="BH103" s="201">
        <f>IF(N103="sníž. přenesená",J103,0)</f>
        <v>0</v>
      </c>
      <c r="BI103" s="201">
        <f>IF(N103="nulová",J103,0)</f>
        <v>0</v>
      </c>
      <c r="BJ103" s="19" t="s">
        <v>83</v>
      </c>
      <c r="BK103" s="201">
        <f>ROUND(I103*H103,2)</f>
        <v>0</v>
      </c>
      <c r="BL103" s="19" t="s">
        <v>133</v>
      </c>
      <c r="BM103" s="200" t="s">
        <v>267</v>
      </c>
    </row>
    <row r="104" spans="1:65" s="12" customFormat="1" ht="22.8" customHeight="1">
      <c r="B104" s="173"/>
      <c r="C104" s="174"/>
      <c r="D104" s="175" t="s">
        <v>74</v>
      </c>
      <c r="E104" s="187" t="s">
        <v>825</v>
      </c>
      <c r="F104" s="187" t="s">
        <v>826</v>
      </c>
      <c r="G104" s="174"/>
      <c r="H104" s="174"/>
      <c r="I104" s="177"/>
      <c r="J104" s="188">
        <f>BK104</f>
        <v>0</v>
      </c>
      <c r="K104" s="174"/>
      <c r="L104" s="179"/>
      <c r="M104" s="180"/>
      <c r="N104" s="181"/>
      <c r="O104" s="181"/>
      <c r="P104" s="182">
        <f>P105</f>
        <v>0</v>
      </c>
      <c r="Q104" s="181"/>
      <c r="R104" s="182">
        <f>R105</f>
        <v>0</v>
      </c>
      <c r="S104" s="181"/>
      <c r="T104" s="183">
        <f>T105</f>
        <v>0</v>
      </c>
      <c r="AR104" s="184" t="s">
        <v>144</v>
      </c>
      <c r="AT104" s="185" t="s">
        <v>74</v>
      </c>
      <c r="AU104" s="185" t="s">
        <v>83</v>
      </c>
      <c r="AY104" s="184" t="s">
        <v>125</v>
      </c>
      <c r="BK104" s="186">
        <f>BK105</f>
        <v>0</v>
      </c>
    </row>
    <row r="105" spans="1:65" s="2" customFormat="1" ht="16.5" customHeight="1">
      <c r="A105" s="36"/>
      <c r="B105" s="37"/>
      <c r="C105" s="189" t="s">
        <v>206</v>
      </c>
      <c r="D105" s="189" t="s">
        <v>128</v>
      </c>
      <c r="E105" s="190" t="s">
        <v>827</v>
      </c>
      <c r="F105" s="191" t="s">
        <v>828</v>
      </c>
      <c r="G105" s="192" t="s">
        <v>658</v>
      </c>
      <c r="H105" s="193">
        <v>1</v>
      </c>
      <c r="I105" s="194"/>
      <c r="J105" s="195">
        <f>ROUND(I105*H105,2)</f>
        <v>0</v>
      </c>
      <c r="K105" s="191" t="s">
        <v>172</v>
      </c>
      <c r="L105" s="41"/>
      <c r="M105" s="212" t="s">
        <v>19</v>
      </c>
      <c r="N105" s="213" t="s">
        <v>46</v>
      </c>
      <c r="O105" s="214"/>
      <c r="P105" s="215">
        <f>O105*H105</f>
        <v>0</v>
      </c>
      <c r="Q105" s="215">
        <v>0</v>
      </c>
      <c r="R105" s="215">
        <f>Q105*H105</f>
        <v>0</v>
      </c>
      <c r="S105" s="215">
        <v>0</v>
      </c>
      <c r="T105" s="216">
        <f>S105*H105</f>
        <v>0</v>
      </c>
      <c r="U105" s="36"/>
      <c r="V105" s="36"/>
      <c r="W105" s="36"/>
      <c r="X105" s="36"/>
      <c r="Y105" s="36"/>
      <c r="Z105" s="36"/>
      <c r="AA105" s="36"/>
      <c r="AB105" s="36"/>
      <c r="AC105" s="36"/>
      <c r="AD105" s="36"/>
      <c r="AE105" s="36"/>
      <c r="AR105" s="200" t="s">
        <v>133</v>
      </c>
      <c r="AT105" s="200" t="s">
        <v>128</v>
      </c>
      <c r="AU105" s="200" t="s">
        <v>85</v>
      </c>
      <c r="AY105" s="19" t="s">
        <v>125</v>
      </c>
      <c r="BE105" s="201">
        <f>IF(N105="základní",J105,0)</f>
        <v>0</v>
      </c>
      <c r="BF105" s="201">
        <f>IF(N105="snížená",J105,0)</f>
        <v>0</v>
      </c>
      <c r="BG105" s="201">
        <f>IF(N105="zákl. přenesená",J105,0)</f>
        <v>0</v>
      </c>
      <c r="BH105" s="201">
        <f>IF(N105="sníž. přenesená",J105,0)</f>
        <v>0</v>
      </c>
      <c r="BI105" s="201">
        <f>IF(N105="nulová",J105,0)</f>
        <v>0</v>
      </c>
      <c r="BJ105" s="19" t="s">
        <v>83</v>
      </c>
      <c r="BK105" s="201">
        <f>ROUND(I105*H105,2)</f>
        <v>0</v>
      </c>
      <c r="BL105" s="19" t="s">
        <v>133</v>
      </c>
      <c r="BM105" s="200" t="s">
        <v>272</v>
      </c>
    </row>
    <row r="106" spans="1:65" s="2" customFormat="1" ht="6.9" customHeight="1">
      <c r="A106" s="36"/>
      <c r="B106" s="49"/>
      <c r="C106" s="50"/>
      <c r="D106" s="50"/>
      <c r="E106" s="50"/>
      <c r="F106" s="50"/>
      <c r="G106" s="50"/>
      <c r="H106" s="50"/>
      <c r="I106" s="138"/>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78E/OH06fDZA86aTiccjstRoPzeL68ryO58Cl4l7VvgOep/ycnvpWazwYqZYe99T2jC9+EgmdN6+RdRotX559w==" saltValue="n8W+Qc9DNrSFddlajTVPKrzsHqtfhzs4Xbbz5Zv652rYAbY93d0h9A+DWst8QcJ6kjwy7mcKWOYNAhBF3dRe/w==" spinCount="100000" sheet="1" objects="1" scenarios="1" formatColumns="0" formatRows="0" autoFilter="0"/>
  <autoFilter ref="C84:K105" xr:uid="{00000000-0009-0000-0000-00000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8"/>
  <sheetViews>
    <sheetView showGridLines="0" zoomScale="110" zoomScaleNormal="110" workbookViewId="0"/>
  </sheetViews>
  <sheetFormatPr defaultRowHeight="10.199999999999999"/>
  <cols>
    <col min="1" max="1" width="8.28515625" style="267" customWidth="1"/>
    <col min="2" max="2" width="1.7109375" style="267" customWidth="1"/>
    <col min="3" max="4" width="5" style="267" customWidth="1"/>
    <col min="5" max="5" width="11.7109375" style="267" customWidth="1"/>
    <col min="6" max="6" width="9.140625" style="267" customWidth="1"/>
    <col min="7" max="7" width="5" style="267" customWidth="1"/>
    <col min="8" max="8" width="77.85546875" style="267" customWidth="1"/>
    <col min="9" max="10" width="20" style="267" customWidth="1"/>
    <col min="11" max="11" width="1.7109375" style="267" customWidth="1"/>
  </cols>
  <sheetData>
    <row r="1" spans="2:11" s="1" customFormat="1" ht="37.5" customHeight="1"/>
    <row r="2" spans="2:11" s="1" customFormat="1" ht="7.5" customHeight="1">
      <c r="B2" s="268"/>
      <c r="C2" s="269"/>
      <c r="D2" s="269"/>
      <c r="E2" s="269"/>
      <c r="F2" s="269"/>
      <c r="G2" s="269"/>
      <c r="H2" s="269"/>
      <c r="I2" s="269"/>
      <c r="J2" s="269"/>
      <c r="K2" s="270"/>
    </row>
    <row r="3" spans="2:11" s="17" customFormat="1" ht="45" customHeight="1">
      <c r="B3" s="271"/>
      <c r="C3" s="396" t="s">
        <v>829</v>
      </c>
      <c r="D3" s="396"/>
      <c r="E3" s="396"/>
      <c r="F3" s="396"/>
      <c r="G3" s="396"/>
      <c r="H3" s="396"/>
      <c r="I3" s="396"/>
      <c r="J3" s="396"/>
      <c r="K3" s="272"/>
    </row>
    <row r="4" spans="2:11" s="1" customFormat="1" ht="25.5" customHeight="1">
      <c r="B4" s="273"/>
      <c r="C4" s="397" t="s">
        <v>830</v>
      </c>
      <c r="D4" s="397"/>
      <c r="E4" s="397"/>
      <c r="F4" s="397"/>
      <c r="G4" s="397"/>
      <c r="H4" s="397"/>
      <c r="I4" s="397"/>
      <c r="J4" s="397"/>
      <c r="K4" s="274"/>
    </row>
    <row r="5" spans="2:11" s="1" customFormat="1" ht="5.25" customHeight="1">
      <c r="B5" s="273"/>
      <c r="C5" s="275"/>
      <c r="D5" s="275"/>
      <c r="E5" s="275"/>
      <c r="F5" s="275"/>
      <c r="G5" s="275"/>
      <c r="H5" s="275"/>
      <c r="I5" s="275"/>
      <c r="J5" s="275"/>
      <c r="K5" s="274"/>
    </row>
    <row r="6" spans="2:11" s="1" customFormat="1" ht="15" customHeight="1">
      <c r="B6" s="273"/>
      <c r="C6" s="395" t="s">
        <v>831</v>
      </c>
      <c r="D6" s="395"/>
      <c r="E6" s="395"/>
      <c r="F6" s="395"/>
      <c r="G6" s="395"/>
      <c r="H6" s="395"/>
      <c r="I6" s="395"/>
      <c r="J6" s="395"/>
      <c r="K6" s="274"/>
    </row>
    <row r="7" spans="2:11" s="1" customFormat="1" ht="15" customHeight="1">
      <c r="B7" s="277"/>
      <c r="C7" s="395" t="s">
        <v>832</v>
      </c>
      <c r="D7" s="395"/>
      <c r="E7" s="395"/>
      <c r="F7" s="395"/>
      <c r="G7" s="395"/>
      <c r="H7" s="395"/>
      <c r="I7" s="395"/>
      <c r="J7" s="395"/>
      <c r="K7" s="274"/>
    </row>
    <row r="8" spans="2:11" s="1" customFormat="1" ht="12.75" customHeight="1">
      <c r="B8" s="277"/>
      <c r="C8" s="276"/>
      <c r="D8" s="276"/>
      <c r="E8" s="276"/>
      <c r="F8" s="276"/>
      <c r="G8" s="276"/>
      <c r="H8" s="276"/>
      <c r="I8" s="276"/>
      <c r="J8" s="276"/>
      <c r="K8" s="274"/>
    </row>
    <row r="9" spans="2:11" s="1" customFormat="1" ht="15" customHeight="1">
      <c r="B9" s="277"/>
      <c r="C9" s="395" t="s">
        <v>833</v>
      </c>
      <c r="D9" s="395"/>
      <c r="E9" s="395"/>
      <c r="F9" s="395"/>
      <c r="G9" s="395"/>
      <c r="H9" s="395"/>
      <c r="I9" s="395"/>
      <c r="J9" s="395"/>
      <c r="K9" s="274"/>
    </row>
    <row r="10" spans="2:11" s="1" customFormat="1" ht="15" customHeight="1">
      <c r="B10" s="277"/>
      <c r="C10" s="276"/>
      <c r="D10" s="395" t="s">
        <v>834</v>
      </c>
      <c r="E10" s="395"/>
      <c r="F10" s="395"/>
      <c r="G10" s="395"/>
      <c r="H10" s="395"/>
      <c r="I10" s="395"/>
      <c r="J10" s="395"/>
      <c r="K10" s="274"/>
    </row>
    <row r="11" spans="2:11" s="1" customFormat="1" ht="15" customHeight="1">
      <c r="B11" s="277"/>
      <c r="C11" s="278"/>
      <c r="D11" s="395" t="s">
        <v>835</v>
      </c>
      <c r="E11" s="395"/>
      <c r="F11" s="395"/>
      <c r="G11" s="395"/>
      <c r="H11" s="395"/>
      <c r="I11" s="395"/>
      <c r="J11" s="395"/>
      <c r="K11" s="274"/>
    </row>
    <row r="12" spans="2:11" s="1" customFormat="1" ht="15" customHeight="1">
      <c r="B12" s="277"/>
      <c r="C12" s="278"/>
      <c r="D12" s="276"/>
      <c r="E12" s="276"/>
      <c r="F12" s="276"/>
      <c r="G12" s="276"/>
      <c r="H12" s="276"/>
      <c r="I12" s="276"/>
      <c r="J12" s="276"/>
      <c r="K12" s="274"/>
    </row>
    <row r="13" spans="2:11" s="1" customFormat="1" ht="15" customHeight="1">
      <c r="B13" s="277"/>
      <c r="C13" s="278"/>
      <c r="D13" s="279" t="s">
        <v>836</v>
      </c>
      <c r="E13" s="276"/>
      <c r="F13" s="276"/>
      <c r="G13" s="276"/>
      <c r="H13" s="276"/>
      <c r="I13" s="276"/>
      <c r="J13" s="276"/>
      <c r="K13" s="274"/>
    </row>
    <row r="14" spans="2:11" s="1" customFormat="1" ht="12.75" customHeight="1">
      <c r="B14" s="277"/>
      <c r="C14" s="278"/>
      <c r="D14" s="278"/>
      <c r="E14" s="278"/>
      <c r="F14" s="278"/>
      <c r="G14" s="278"/>
      <c r="H14" s="278"/>
      <c r="I14" s="278"/>
      <c r="J14" s="278"/>
      <c r="K14" s="274"/>
    </row>
    <row r="15" spans="2:11" s="1" customFormat="1" ht="15" customHeight="1">
      <c r="B15" s="277"/>
      <c r="C15" s="278"/>
      <c r="D15" s="395" t="s">
        <v>837</v>
      </c>
      <c r="E15" s="395"/>
      <c r="F15" s="395"/>
      <c r="G15" s="395"/>
      <c r="H15" s="395"/>
      <c r="I15" s="395"/>
      <c r="J15" s="395"/>
      <c r="K15" s="274"/>
    </row>
    <row r="16" spans="2:11" s="1" customFormat="1" ht="15" customHeight="1">
      <c r="B16" s="277"/>
      <c r="C16" s="278"/>
      <c r="D16" s="395" t="s">
        <v>838</v>
      </c>
      <c r="E16" s="395"/>
      <c r="F16" s="395"/>
      <c r="G16" s="395"/>
      <c r="H16" s="395"/>
      <c r="I16" s="395"/>
      <c r="J16" s="395"/>
      <c r="K16" s="274"/>
    </row>
    <row r="17" spans="2:11" s="1" customFormat="1" ht="15" customHeight="1">
      <c r="B17" s="277"/>
      <c r="C17" s="278"/>
      <c r="D17" s="395" t="s">
        <v>839</v>
      </c>
      <c r="E17" s="395"/>
      <c r="F17" s="395"/>
      <c r="G17" s="395"/>
      <c r="H17" s="395"/>
      <c r="I17" s="395"/>
      <c r="J17" s="395"/>
      <c r="K17" s="274"/>
    </row>
    <row r="18" spans="2:11" s="1" customFormat="1" ht="15" customHeight="1">
      <c r="B18" s="277"/>
      <c r="C18" s="278"/>
      <c r="D18" s="278"/>
      <c r="E18" s="280" t="s">
        <v>82</v>
      </c>
      <c r="F18" s="395" t="s">
        <v>840</v>
      </c>
      <c r="G18" s="395"/>
      <c r="H18" s="395"/>
      <c r="I18" s="395"/>
      <c r="J18" s="395"/>
      <c r="K18" s="274"/>
    </row>
    <row r="19" spans="2:11" s="1" customFormat="1" ht="15" customHeight="1">
      <c r="B19" s="277"/>
      <c r="C19" s="278"/>
      <c r="D19" s="278"/>
      <c r="E19" s="280" t="s">
        <v>841</v>
      </c>
      <c r="F19" s="395" t="s">
        <v>842</v>
      </c>
      <c r="G19" s="395"/>
      <c r="H19" s="395"/>
      <c r="I19" s="395"/>
      <c r="J19" s="395"/>
      <c r="K19" s="274"/>
    </row>
    <row r="20" spans="2:11" s="1" customFormat="1" ht="15" customHeight="1">
      <c r="B20" s="277"/>
      <c r="C20" s="278"/>
      <c r="D20" s="278"/>
      <c r="E20" s="280" t="s">
        <v>843</v>
      </c>
      <c r="F20" s="395" t="s">
        <v>124</v>
      </c>
      <c r="G20" s="395"/>
      <c r="H20" s="395"/>
      <c r="I20" s="395"/>
      <c r="J20" s="395"/>
      <c r="K20" s="274"/>
    </row>
    <row r="21" spans="2:11" s="1" customFormat="1" ht="15" customHeight="1">
      <c r="B21" s="277"/>
      <c r="C21" s="278"/>
      <c r="D21" s="278"/>
      <c r="E21" s="280" t="s">
        <v>98</v>
      </c>
      <c r="F21" s="395" t="s">
        <v>99</v>
      </c>
      <c r="G21" s="395"/>
      <c r="H21" s="395"/>
      <c r="I21" s="395"/>
      <c r="J21" s="395"/>
      <c r="K21" s="274"/>
    </row>
    <row r="22" spans="2:11" s="1" customFormat="1" ht="15" customHeight="1">
      <c r="B22" s="277"/>
      <c r="C22" s="278"/>
      <c r="D22" s="278"/>
      <c r="E22" s="280" t="s">
        <v>844</v>
      </c>
      <c r="F22" s="395" t="s">
        <v>845</v>
      </c>
      <c r="G22" s="395"/>
      <c r="H22" s="395"/>
      <c r="I22" s="395"/>
      <c r="J22" s="395"/>
      <c r="K22" s="274"/>
    </row>
    <row r="23" spans="2:11" s="1" customFormat="1" ht="15" customHeight="1">
      <c r="B23" s="277"/>
      <c r="C23" s="278"/>
      <c r="D23" s="278"/>
      <c r="E23" s="280" t="s">
        <v>846</v>
      </c>
      <c r="F23" s="395" t="s">
        <v>847</v>
      </c>
      <c r="G23" s="395"/>
      <c r="H23" s="395"/>
      <c r="I23" s="395"/>
      <c r="J23" s="395"/>
      <c r="K23" s="274"/>
    </row>
    <row r="24" spans="2:11" s="1" customFormat="1" ht="12.75" customHeight="1">
      <c r="B24" s="277"/>
      <c r="C24" s="278"/>
      <c r="D24" s="278"/>
      <c r="E24" s="278"/>
      <c r="F24" s="278"/>
      <c r="G24" s="278"/>
      <c r="H24" s="278"/>
      <c r="I24" s="278"/>
      <c r="J24" s="278"/>
      <c r="K24" s="274"/>
    </row>
    <row r="25" spans="2:11" s="1" customFormat="1" ht="15" customHeight="1">
      <c r="B25" s="277"/>
      <c r="C25" s="395" t="s">
        <v>848</v>
      </c>
      <c r="D25" s="395"/>
      <c r="E25" s="395"/>
      <c r="F25" s="395"/>
      <c r="G25" s="395"/>
      <c r="H25" s="395"/>
      <c r="I25" s="395"/>
      <c r="J25" s="395"/>
      <c r="K25" s="274"/>
    </row>
    <row r="26" spans="2:11" s="1" customFormat="1" ht="15" customHeight="1">
      <c r="B26" s="277"/>
      <c r="C26" s="395" t="s">
        <v>849</v>
      </c>
      <c r="D26" s="395"/>
      <c r="E26" s="395"/>
      <c r="F26" s="395"/>
      <c r="G26" s="395"/>
      <c r="H26" s="395"/>
      <c r="I26" s="395"/>
      <c r="J26" s="395"/>
      <c r="K26" s="274"/>
    </row>
    <row r="27" spans="2:11" s="1" customFormat="1" ht="15" customHeight="1">
      <c r="B27" s="277"/>
      <c r="C27" s="276"/>
      <c r="D27" s="395" t="s">
        <v>850</v>
      </c>
      <c r="E27" s="395"/>
      <c r="F27" s="395"/>
      <c r="G27" s="395"/>
      <c r="H27" s="395"/>
      <c r="I27" s="395"/>
      <c r="J27" s="395"/>
      <c r="K27" s="274"/>
    </row>
    <row r="28" spans="2:11" s="1" customFormat="1" ht="15" customHeight="1">
      <c r="B28" s="277"/>
      <c r="C28" s="278"/>
      <c r="D28" s="395" t="s">
        <v>851</v>
      </c>
      <c r="E28" s="395"/>
      <c r="F28" s="395"/>
      <c r="G28" s="395"/>
      <c r="H28" s="395"/>
      <c r="I28" s="395"/>
      <c r="J28" s="395"/>
      <c r="K28" s="274"/>
    </row>
    <row r="29" spans="2:11" s="1" customFormat="1" ht="12.75" customHeight="1">
      <c r="B29" s="277"/>
      <c r="C29" s="278"/>
      <c r="D29" s="278"/>
      <c r="E29" s="278"/>
      <c r="F29" s="278"/>
      <c r="G29" s="278"/>
      <c r="H29" s="278"/>
      <c r="I29" s="278"/>
      <c r="J29" s="278"/>
      <c r="K29" s="274"/>
    </row>
    <row r="30" spans="2:11" s="1" customFormat="1" ht="15" customHeight="1">
      <c r="B30" s="277"/>
      <c r="C30" s="278"/>
      <c r="D30" s="395" t="s">
        <v>852</v>
      </c>
      <c r="E30" s="395"/>
      <c r="F30" s="395"/>
      <c r="G30" s="395"/>
      <c r="H30" s="395"/>
      <c r="I30" s="395"/>
      <c r="J30" s="395"/>
      <c r="K30" s="274"/>
    </row>
    <row r="31" spans="2:11" s="1" customFormat="1" ht="15" customHeight="1">
      <c r="B31" s="277"/>
      <c r="C31" s="278"/>
      <c r="D31" s="395" t="s">
        <v>853</v>
      </c>
      <c r="E31" s="395"/>
      <c r="F31" s="395"/>
      <c r="G31" s="395"/>
      <c r="H31" s="395"/>
      <c r="I31" s="395"/>
      <c r="J31" s="395"/>
      <c r="K31" s="274"/>
    </row>
    <row r="32" spans="2:11" s="1" customFormat="1" ht="12.75" customHeight="1">
      <c r="B32" s="277"/>
      <c r="C32" s="278"/>
      <c r="D32" s="278"/>
      <c r="E32" s="278"/>
      <c r="F32" s="278"/>
      <c r="G32" s="278"/>
      <c r="H32" s="278"/>
      <c r="I32" s="278"/>
      <c r="J32" s="278"/>
      <c r="K32" s="274"/>
    </row>
    <row r="33" spans="2:11" s="1" customFormat="1" ht="15" customHeight="1">
      <c r="B33" s="277"/>
      <c r="C33" s="278"/>
      <c r="D33" s="395" t="s">
        <v>854</v>
      </c>
      <c r="E33" s="395"/>
      <c r="F33" s="395"/>
      <c r="G33" s="395"/>
      <c r="H33" s="395"/>
      <c r="I33" s="395"/>
      <c r="J33" s="395"/>
      <c r="K33" s="274"/>
    </row>
    <row r="34" spans="2:11" s="1" customFormat="1" ht="15" customHeight="1">
      <c r="B34" s="277"/>
      <c r="C34" s="278"/>
      <c r="D34" s="395" t="s">
        <v>855</v>
      </c>
      <c r="E34" s="395"/>
      <c r="F34" s="395"/>
      <c r="G34" s="395"/>
      <c r="H34" s="395"/>
      <c r="I34" s="395"/>
      <c r="J34" s="395"/>
      <c r="K34" s="274"/>
    </row>
    <row r="35" spans="2:11" s="1" customFormat="1" ht="15" customHeight="1">
      <c r="B35" s="277"/>
      <c r="C35" s="278"/>
      <c r="D35" s="395" t="s">
        <v>856</v>
      </c>
      <c r="E35" s="395"/>
      <c r="F35" s="395"/>
      <c r="G35" s="395"/>
      <c r="H35" s="395"/>
      <c r="I35" s="395"/>
      <c r="J35" s="395"/>
      <c r="K35" s="274"/>
    </row>
    <row r="36" spans="2:11" s="1" customFormat="1" ht="15" customHeight="1">
      <c r="B36" s="277"/>
      <c r="C36" s="278"/>
      <c r="D36" s="276"/>
      <c r="E36" s="279" t="s">
        <v>111</v>
      </c>
      <c r="F36" s="276"/>
      <c r="G36" s="395" t="s">
        <v>857</v>
      </c>
      <c r="H36" s="395"/>
      <c r="I36" s="395"/>
      <c r="J36" s="395"/>
      <c r="K36" s="274"/>
    </row>
    <row r="37" spans="2:11" s="1" customFormat="1" ht="30.75" customHeight="1">
      <c r="B37" s="277"/>
      <c r="C37" s="278"/>
      <c r="D37" s="276"/>
      <c r="E37" s="279" t="s">
        <v>858</v>
      </c>
      <c r="F37" s="276"/>
      <c r="G37" s="395" t="s">
        <v>859</v>
      </c>
      <c r="H37" s="395"/>
      <c r="I37" s="395"/>
      <c r="J37" s="395"/>
      <c r="K37" s="274"/>
    </row>
    <row r="38" spans="2:11" s="1" customFormat="1" ht="15" customHeight="1">
      <c r="B38" s="277"/>
      <c r="C38" s="278"/>
      <c r="D38" s="276"/>
      <c r="E38" s="279" t="s">
        <v>56</v>
      </c>
      <c r="F38" s="276"/>
      <c r="G38" s="395" t="s">
        <v>860</v>
      </c>
      <c r="H38" s="395"/>
      <c r="I38" s="395"/>
      <c r="J38" s="395"/>
      <c r="K38" s="274"/>
    </row>
    <row r="39" spans="2:11" s="1" customFormat="1" ht="15" customHeight="1">
      <c r="B39" s="277"/>
      <c r="C39" s="278"/>
      <c r="D39" s="276"/>
      <c r="E39" s="279" t="s">
        <v>57</v>
      </c>
      <c r="F39" s="276"/>
      <c r="G39" s="395" t="s">
        <v>861</v>
      </c>
      <c r="H39" s="395"/>
      <c r="I39" s="395"/>
      <c r="J39" s="395"/>
      <c r="K39" s="274"/>
    </row>
    <row r="40" spans="2:11" s="1" customFormat="1" ht="15" customHeight="1">
      <c r="B40" s="277"/>
      <c r="C40" s="278"/>
      <c r="D40" s="276"/>
      <c r="E40" s="279" t="s">
        <v>112</v>
      </c>
      <c r="F40" s="276"/>
      <c r="G40" s="395" t="s">
        <v>862</v>
      </c>
      <c r="H40" s="395"/>
      <c r="I40" s="395"/>
      <c r="J40" s="395"/>
      <c r="K40" s="274"/>
    </row>
    <row r="41" spans="2:11" s="1" customFormat="1" ht="15" customHeight="1">
      <c r="B41" s="277"/>
      <c r="C41" s="278"/>
      <c r="D41" s="276"/>
      <c r="E41" s="279" t="s">
        <v>113</v>
      </c>
      <c r="F41" s="276"/>
      <c r="G41" s="395" t="s">
        <v>863</v>
      </c>
      <c r="H41" s="395"/>
      <c r="I41" s="395"/>
      <c r="J41" s="395"/>
      <c r="K41" s="274"/>
    </row>
    <row r="42" spans="2:11" s="1" customFormat="1" ht="15" customHeight="1">
      <c r="B42" s="277"/>
      <c r="C42" s="278"/>
      <c r="D42" s="276"/>
      <c r="E42" s="279" t="s">
        <v>864</v>
      </c>
      <c r="F42" s="276"/>
      <c r="G42" s="395" t="s">
        <v>865</v>
      </c>
      <c r="H42" s="395"/>
      <c r="I42" s="395"/>
      <c r="J42" s="395"/>
      <c r="K42" s="274"/>
    </row>
    <row r="43" spans="2:11" s="1" customFormat="1" ht="15" customHeight="1">
      <c r="B43" s="277"/>
      <c r="C43" s="278"/>
      <c r="D43" s="276"/>
      <c r="E43" s="279"/>
      <c r="F43" s="276"/>
      <c r="G43" s="395" t="s">
        <v>866</v>
      </c>
      <c r="H43" s="395"/>
      <c r="I43" s="395"/>
      <c r="J43" s="395"/>
      <c r="K43" s="274"/>
    </row>
    <row r="44" spans="2:11" s="1" customFormat="1" ht="15" customHeight="1">
      <c r="B44" s="277"/>
      <c r="C44" s="278"/>
      <c r="D44" s="276"/>
      <c r="E44" s="279" t="s">
        <v>867</v>
      </c>
      <c r="F44" s="276"/>
      <c r="G44" s="395" t="s">
        <v>868</v>
      </c>
      <c r="H44" s="395"/>
      <c r="I44" s="395"/>
      <c r="J44" s="395"/>
      <c r="K44" s="274"/>
    </row>
    <row r="45" spans="2:11" s="1" customFormat="1" ht="15" customHeight="1">
      <c r="B45" s="277"/>
      <c r="C45" s="278"/>
      <c r="D45" s="276"/>
      <c r="E45" s="279" t="s">
        <v>115</v>
      </c>
      <c r="F45" s="276"/>
      <c r="G45" s="395" t="s">
        <v>869</v>
      </c>
      <c r="H45" s="395"/>
      <c r="I45" s="395"/>
      <c r="J45" s="395"/>
      <c r="K45" s="274"/>
    </row>
    <row r="46" spans="2:11" s="1" customFormat="1" ht="12.75" customHeight="1">
      <c r="B46" s="277"/>
      <c r="C46" s="278"/>
      <c r="D46" s="276"/>
      <c r="E46" s="276"/>
      <c r="F46" s="276"/>
      <c r="G46" s="276"/>
      <c r="H46" s="276"/>
      <c r="I46" s="276"/>
      <c r="J46" s="276"/>
      <c r="K46" s="274"/>
    </row>
    <row r="47" spans="2:11" s="1" customFormat="1" ht="15" customHeight="1">
      <c r="B47" s="277"/>
      <c r="C47" s="278"/>
      <c r="D47" s="395" t="s">
        <v>870</v>
      </c>
      <c r="E47" s="395"/>
      <c r="F47" s="395"/>
      <c r="G47" s="395"/>
      <c r="H47" s="395"/>
      <c r="I47" s="395"/>
      <c r="J47" s="395"/>
      <c r="K47" s="274"/>
    </row>
    <row r="48" spans="2:11" s="1" customFormat="1" ht="15" customHeight="1">
      <c r="B48" s="277"/>
      <c r="C48" s="278"/>
      <c r="D48" s="278"/>
      <c r="E48" s="395" t="s">
        <v>871</v>
      </c>
      <c r="F48" s="395"/>
      <c r="G48" s="395"/>
      <c r="H48" s="395"/>
      <c r="I48" s="395"/>
      <c r="J48" s="395"/>
      <c r="K48" s="274"/>
    </row>
    <row r="49" spans="2:11" s="1" customFormat="1" ht="15" customHeight="1">
      <c r="B49" s="277"/>
      <c r="C49" s="278"/>
      <c r="D49" s="278"/>
      <c r="E49" s="395" t="s">
        <v>872</v>
      </c>
      <c r="F49" s="395"/>
      <c r="G49" s="395"/>
      <c r="H49" s="395"/>
      <c r="I49" s="395"/>
      <c r="J49" s="395"/>
      <c r="K49" s="274"/>
    </row>
    <row r="50" spans="2:11" s="1" customFormat="1" ht="15" customHeight="1">
      <c r="B50" s="277"/>
      <c r="C50" s="278"/>
      <c r="D50" s="278"/>
      <c r="E50" s="395" t="s">
        <v>873</v>
      </c>
      <c r="F50" s="395"/>
      <c r="G50" s="395"/>
      <c r="H50" s="395"/>
      <c r="I50" s="395"/>
      <c r="J50" s="395"/>
      <c r="K50" s="274"/>
    </row>
    <row r="51" spans="2:11" s="1" customFormat="1" ht="15" customHeight="1">
      <c r="B51" s="277"/>
      <c r="C51" s="278"/>
      <c r="D51" s="395" t="s">
        <v>874</v>
      </c>
      <c r="E51" s="395"/>
      <c r="F51" s="395"/>
      <c r="G51" s="395"/>
      <c r="H51" s="395"/>
      <c r="I51" s="395"/>
      <c r="J51" s="395"/>
      <c r="K51" s="274"/>
    </row>
    <row r="52" spans="2:11" s="1" customFormat="1" ht="25.5" customHeight="1">
      <c r="B52" s="273"/>
      <c r="C52" s="397" t="s">
        <v>875</v>
      </c>
      <c r="D52" s="397"/>
      <c r="E52" s="397"/>
      <c r="F52" s="397"/>
      <c r="G52" s="397"/>
      <c r="H52" s="397"/>
      <c r="I52" s="397"/>
      <c r="J52" s="397"/>
      <c r="K52" s="274"/>
    </row>
    <row r="53" spans="2:11" s="1" customFormat="1" ht="5.25" customHeight="1">
      <c r="B53" s="273"/>
      <c r="C53" s="275"/>
      <c r="D53" s="275"/>
      <c r="E53" s="275"/>
      <c r="F53" s="275"/>
      <c r="G53" s="275"/>
      <c r="H53" s="275"/>
      <c r="I53" s="275"/>
      <c r="J53" s="275"/>
      <c r="K53" s="274"/>
    </row>
    <row r="54" spans="2:11" s="1" customFormat="1" ht="15" customHeight="1">
      <c r="B54" s="273"/>
      <c r="C54" s="395" t="s">
        <v>876</v>
      </c>
      <c r="D54" s="395"/>
      <c r="E54" s="395"/>
      <c r="F54" s="395"/>
      <c r="G54" s="395"/>
      <c r="H54" s="395"/>
      <c r="I54" s="395"/>
      <c r="J54" s="395"/>
      <c r="K54" s="274"/>
    </row>
    <row r="55" spans="2:11" s="1" customFormat="1" ht="15" customHeight="1">
      <c r="B55" s="273"/>
      <c r="C55" s="395" t="s">
        <v>877</v>
      </c>
      <c r="D55" s="395"/>
      <c r="E55" s="395"/>
      <c r="F55" s="395"/>
      <c r="G55" s="395"/>
      <c r="H55" s="395"/>
      <c r="I55" s="395"/>
      <c r="J55" s="395"/>
      <c r="K55" s="274"/>
    </row>
    <row r="56" spans="2:11" s="1" customFormat="1" ht="12.75" customHeight="1">
      <c r="B56" s="273"/>
      <c r="C56" s="276"/>
      <c r="D56" s="276"/>
      <c r="E56" s="276"/>
      <c r="F56" s="276"/>
      <c r="G56" s="276"/>
      <c r="H56" s="276"/>
      <c r="I56" s="276"/>
      <c r="J56" s="276"/>
      <c r="K56" s="274"/>
    </row>
    <row r="57" spans="2:11" s="1" customFormat="1" ht="15" customHeight="1">
      <c r="B57" s="273"/>
      <c r="C57" s="395" t="s">
        <v>878</v>
      </c>
      <c r="D57" s="395"/>
      <c r="E57" s="395"/>
      <c r="F57" s="395"/>
      <c r="G57" s="395"/>
      <c r="H57" s="395"/>
      <c r="I57" s="395"/>
      <c r="J57" s="395"/>
      <c r="K57" s="274"/>
    </row>
    <row r="58" spans="2:11" s="1" customFormat="1" ht="15" customHeight="1">
      <c r="B58" s="273"/>
      <c r="C58" s="278"/>
      <c r="D58" s="395" t="s">
        <v>879</v>
      </c>
      <c r="E58" s="395"/>
      <c r="F58" s="395"/>
      <c r="G58" s="395"/>
      <c r="H58" s="395"/>
      <c r="I58" s="395"/>
      <c r="J58" s="395"/>
      <c r="K58" s="274"/>
    </row>
    <row r="59" spans="2:11" s="1" customFormat="1" ht="15" customHeight="1">
      <c r="B59" s="273"/>
      <c r="C59" s="278"/>
      <c r="D59" s="395" t="s">
        <v>880</v>
      </c>
      <c r="E59" s="395"/>
      <c r="F59" s="395"/>
      <c r="G59" s="395"/>
      <c r="H59" s="395"/>
      <c r="I59" s="395"/>
      <c r="J59" s="395"/>
      <c r="K59" s="274"/>
    </row>
    <row r="60" spans="2:11" s="1" customFormat="1" ht="15" customHeight="1">
      <c r="B60" s="273"/>
      <c r="C60" s="278"/>
      <c r="D60" s="395" t="s">
        <v>881</v>
      </c>
      <c r="E60" s="395"/>
      <c r="F60" s="395"/>
      <c r="G60" s="395"/>
      <c r="H60" s="395"/>
      <c r="I60" s="395"/>
      <c r="J60" s="395"/>
      <c r="K60" s="274"/>
    </row>
    <row r="61" spans="2:11" s="1" customFormat="1" ht="15" customHeight="1">
      <c r="B61" s="273"/>
      <c r="C61" s="278"/>
      <c r="D61" s="395" t="s">
        <v>882</v>
      </c>
      <c r="E61" s="395"/>
      <c r="F61" s="395"/>
      <c r="G61" s="395"/>
      <c r="H61" s="395"/>
      <c r="I61" s="395"/>
      <c r="J61" s="395"/>
      <c r="K61" s="274"/>
    </row>
    <row r="62" spans="2:11" s="1" customFormat="1" ht="15" customHeight="1">
      <c r="B62" s="273"/>
      <c r="C62" s="278"/>
      <c r="D62" s="399" t="s">
        <v>883</v>
      </c>
      <c r="E62" s="399"/>
      <c r="F62" s="399"/>
      <c r="G62" s="399"/>
      <c r="H62" s="399"/>
      <c r="I62" s="399"/>
      <c r="J62" s="399"/>
      <c r="K62" s="274"/>
    </row>
    <row r="63" spans="2:11" s="1" customFormat="1" ht="15" customHeight="1">
      <c r="B63" s="273"/>
      <c r="C63" s="278"/>
      <c r="D63" s="395" t="s">
        <v>884</v>
      </c>
      <c r="E63" s="395"/>
      <c r="F63" s="395"/>
      <c r="G63" s="395"/>
      <c r="H63" s="395"/>
      <c r="I63" s="395"/>
      <c r="J63" s="395"/>
      <c r="K63" s="274"/>
    </row>
    <row r="64" spans="2:11" s="1" customFormat="1" ht="12.75" customHeight="1">
      <c r="B64" s="273"/>
      <c r="C64" s="278"/>
      <c r="D64" s="278"/>
      <c r="E64" s="281"/>
      <c r="F64" s="278"/>
      <c r="G64" s="278"/>
      <c r="H64" s="278"/>
      <c r="I64" s="278"/>
      <c r="J64" s="278"/>
      <c r="K64" s="274"/>
    </row>
    <row r="65" spans="2:11" s="1" customFormat="1" ht="15" customHeight="1">
      <c r="B65" s="273"/>
      <c r="C65" s="278"/>
      <c r="D65" s="395" t="s">
        <v>885</v>
      </c>
      <c r="E65" s="395"/>
      <c r="F65" s="395"/>
      <c r="G65" s="395"/>
      <c r="H65" s="395"/>
      <c r="I65" s="395"/>
      <c r="J65" s="395"/>
      <c r="K65" s="274"/>
    </row>
    <row r="66" spans="2:11" s="1" customFormat="1" ht="15" customHeight="1">
      <c r="B66" s="273"/>
      <c r="C66" s="278"/>
      <c r="D66" s="399" t="s">
        <v>886</v>
      </c>
      <c r="E66" s="399"/>
      <c r="F66" s="399"/>
      <c r="G66" s="399"/>
      <c r="H66" s="399"/>
      <c r="I66" s="399"/>
      <c r="J66" s="399"/>
      <c r="K66" s="274"/>
    </row>
    <row r="67" spans="2:11" s="1" customFormat="1" ht="15" customHeight="1">
      <c r="B67" s="273"/>
      <c r="C67" s="278"/>
      <c r="D67" s="395" t="s">
        <v>887</v>
      </c>
      <c r="E67" s="395"/>
      <c r="F67" s="395"/>
      <c r="G67" s="395"/>
      <c r="H67" s="395"/>
      <c r="I67" s="395"/>
      <c r="J67" s="395"/>
      <c r="K67" s="274"/>
    </row>
    <row r="68" spans="2:11" s="1" customFormat="1" ht="15" customHeight="1">
      <c r="B68" s="273"/>
      <c r="C68" s="278"/>
      <c r="D68" s="395" t="s">
        <v>888</v>
      </c>
      <c r="E68" s="395"/>
      <c r="F68" s="395"/>
      <c r="G68" s="395"/>
      <c r="H68" s="395"/>
      <c r="I68" s="395"/>
      <c r="J68" s="395"/>
      <c r="K68" s="274"/>
    </row>
    <row r="69" spans="2:11" s="1" customFormat="1" ht="15" customHeight="1">
      <c r="B69" s="273"/>
      <c r="C69" s="278"/>
      <c r="D69" s="395" t="s">
        <v>889</v>
      </c>
      <c r="E69" s="395"/>
      <c r="F69" s="395"/>
      <c r="G69" s="395"/>
      <c r="H69" s="395"/>
      <c r="I69" s="395"/>
      <c r="J69" s="395"/>
      <c r="K69" s="274"/>
    </row>
    <row r="70" spans="2:11" s="1" customFormat="1" ht="15" customHeight="1">
      <c r="B70" s="273"/>
      <c r="C70" s="278"/>
      <c r="D70" s="395" t="s">
        <v>890</v>
      </c>
      <c r="E70" s="395"/>
      <c r="F70" s="395"/>
      <c r="G70" s="395"/>
      <c r="H70" s="395"/>
      <c r="I70" s="395"/>
      <c r="J70" s="395"/>
      <c r="K70" s="274"/>
    </row>
    <row r="71" spans="2:11" s="1" customFormat="1" ht="12.75" customHeight="1">
      <c r="B71" s="282"/>
      <c r="C71" s="283"/>
      <c r="D71" s="283"/>
      <c r="E71" s="283"/>
      <c r="F71" s="283"/>
      <c r="G71" s="283"/>
      <c r="H71" s="283"/>
      <c r="I71" s="283"/>
      <c r="J71" s="283"/>
      <c r="K71" s="284"/>
    </row>
    <row r="72" spans="2:11" s="1" customFormat="1" ht="18.75" customHeight="1">
      <c r="B72" s="285"/>
      <c r="C72" s="285"/>
      <c r="D72" s="285"/>
      <c r="E72" s="285"/>
      <c r="F72" s="285"/>
      <c r="G72" s="285"/>
      <c r="H72" s="285"/>
      <c r="I72" s="285"/>
      <c r="J72" s="285"/>
      <c r="K72" s="286"/>
    </row>
    <row r="73" spans="2:11" s="1" customFormat="1" ht="18.75" customHeight="1">
      <c r="B73" s="286"/>
      <c r="C73" s="286"/>
      <c r="D73" s="286"/>
      <c r="E73" s="286"/>
      <c r="F73" s="286"/>
      <c r="G73" s="286"/>
      <c r="H73" s="286"/>
      <c r="I73" s="286"/>
      <c r="J73" s="286"/>
      <c r="K73" s="286"/>
    </row>
    <row r="74" spans="2:11" s="1" customFormat="1" ht="7.5" customHeight="1">
      <c r="B74" s="287"/>
      <c r="C74" s="288"/>
      <c r="D74" s="288"/>
      <c r="E74" s="288"/>
      <c r="F74" s="288"/>
      <c r="G74" s="288"/>
      <c r="H74" s="288"/>
      <c r="I74" s="288"/>
      <c r="J74" s="288"/>
      <c r="K74" s="289"/>
    </row>
    <row r="75" spans="2:11" s="1" customFormat="1" ht="45" customHeight="1">
      <c r="B75" s="290"/>
      <c r="C75" s="398" t="s">
        <v>891</v>
      </c>
      <c r="D75" s="398"/>
      <c r="E75" s="398"/>
      <c r="F75" s="398"/>
      <c r="G75" s="398"/>
      <c r="H75" s="398"/>
      <c r="I75" s="398"/>
      <c r="J75" s="398"/>
      <c r="K75" s="291"/>
    </row>
    <row r="76" spans="2:11" s="1" customFormat="1" ht="17.25" customHeight="1">
      <c r="B76" s="290"/>
      <c r="C76" s="292" t="s">
        <v>892</v>
      </c>
      <c r="D76" s="292"/>
      <c r="E76" s="292"/>
      <c r="F76" s="292" t="s">
        <v>893</v>
      </c>
      <c r="G76" s="293"/>
      <c r="H76" s="292" t="s">
        <v>57</v>
      </c>
      <c r="I76" s="292" t="s">
        <v>60</v>
      </c>
      <c r="J76" s="292" t="s">
        <v>894</v>
      </c>
      <c r="K76" s="291"/>
    </row>
    <row r="77" spans="2:11" s="1" customFormat="1" ht="17.25" customHeight="1">
      <c r="B77" s="290"/>
      <c r="C77" s="294" t="s">
        <v>895</v>
      </c>
      <c r="D77" s="294"/>
      <c r="E77" s="294"/>
      <c r="F77" s="295" t="s">
        <v>896</v>
      </c>
      <c r="G77" s="296"/>
      <c r="H77" s="294"/>
      <c r="I77" s="294"/>
      <c r="J77" s="294" t="s">
        <v>897</v>
      </c>
      <c r="K77" s="291"/>
    </row>
    <row r="78" spans="2:11" s="1" customFormat="1" ht="5.25" customHeight="1">
      <c r="B78" s="290"/>
      <c r="C78" s="297"/>
      <c r="D78" s="297"/>
      <c r="E78" s="297"/>
      <c r="F78" s="297"/>
      <c r="G78" s="298"/>
      <c r="H78" s="297"/>
      <c r="I78" s="297"/>
      <c r="J78" s="297"/>
      <c r="K78" s="291"/>
    </row>
    <row r="79" spans="2:11" s="1" customFormat="1" ht="15" customHeight="1">
      <c r="B79" s="290"/>
      <c r="C79" s="279" t="s">
        <v>56</v>
      </c>
      <c r="D79" s="297"/>
      <c r="E79" s="297"/>
      <c r="F79" s="299" t="s">
        <v>898</v>
      </c>
      <c r="G79" s="298"/>
      <c r="H79" s="279" t="s">
        <v>899</v>
      </c>
      <c r="I79" s="279" t="s">
        <v>900</v>
      </c>
      <c r="J79" s="279">
        <v>20</v>
      </c>
      <c r="K79" s="291"/>
    </row>
    <row r="80" spans="2:11" s="1" customFormat="1" ht="15" customHeight="1">
      <c r="B80" s="290"/>
      <c r="C80" s="279" t="s">
        <v>901</v>
      </c>
      <c r="D80" s="279"/>
      <c r="E80" s="279"/>
      <c r="F80" s="299" t="s">
        <v>898</v>
      </c>
      <c r="G80" s="298"/>
      <c r="H80" s="279" t="s">
        <v>902</v>
      </c>
      <c r="I80" s="279" t="s">
        <v>900</v>
      </c>
      <c r="J80" s="279">
        <v>120</v>
      </c>
      <c r="K80" s="291"/>
    </row>
    <row r="81" spans="2:11" s="1" customFormat="1" ht="15" customHeight="1">
      <c r="B81" s="300"/>
      <c r="C81" s="279" t="s">
        <v>903</v>
      </c>
      <c r="D81" s="279"/>
      <c r="E81" s="279"/>
      <c r="F81" s="299" t="s">
        <v>904</v>
      </c>
      <c r="G81" s="298"/>
      <c r="H81" s="279" t="s">
        <v>905</v>
      </c>
      <c r="I81" s="279" t="s">
        <v>900</v>
      </c>
      <c r="J81" s="279">
        <v>50</v>
      </c>
      <c r="K81" s="291"/>
    </row>
    <row r="82" spans="2:11" s="1" customFormat="1" ht="15" customHeight="1">
      <c r="B82" s="300"/>
      <c r="C82" s="279" t="s">
        <v>906</v>
      </c>
      <c r="D82" s="279"/>
      <c r="E82" s="279"/>
      <c r="F82" s="299" t="s">
        <v>898</v>
      </c>
      <c r="G82" s="298"/>
      <c r="H82" s="279" t="s">
        <v>907</v>
      </c>
      <c r="I82" s="279" t="s">
        <v>908</v>
      </c>
      <c r="J82" s="279"/>
      <c r="K82" s="291"/>
    </row>
    <row r="83" spans="2:11" s="1" customFormat="1" ht="15" customHeight="1">
      <c r="B83" s="300"/>
      <c r="C83" s="301" t="s">
        <v>909</v>
      </c>
      <c r="D83" s="301"/>
      <c r="E83" s="301"/>
      <c r="F83" s="302" t="s">
        <v>904</v>
      </c>
      <c r="G83" s="301"/>
      <c r="H83" s="301" t="s">
        <v>910</v>
      </c>
      <c r="I83" s="301" t="s">
        <v>900</v>
      </c>
      <c r="J83" s="301">
        <v>15</v>
      </c>
      <c r="K83" s="291"/>
    </row>
    <row r="84" spans="2:11" s="1" customFormat="1" ht="15" customHeight="1">
      <c r="B84" s="300"/>
      <c r="C84" s="301" t="s">
        <v>911</v>
      </c>
      <c r="D84" s="301"/>
      <c r="E84" s="301"/>
      <c r="F84" s="302" t="s">
        <v>904</v>
      </c>
      <c r="G84" s="301"/>
      <c r="H84" s="301" t="s">
        <v>912</v>
      </c>
      <c r="I84" s="301" t="s">
        <v>900</v>
      </c>
      <c r="J84" s="301">
        <v>15</v>
      </c>
      <c r="K84" s="291"/>
    </row>
    <row r="85" spans="2:11" s="1" customFormat="1" ht="15" customHeight="1">
      <c r="B85" s="300"/>
      <c r="C85" s="301" t="s">
        <v>913</v>
      </c>
      <c r="D85" s="301"/>
      <c r="E85" s="301"/>
      <c r="F85" s="302" t="s">
        <v>904</v>
      </c>
      <c r="G85" s="301"/>
      <c r="H85" s="301" t="s">
        <v>914</v>
      </c>
      <c r="I85" s="301" t="s">
        <v>900</v>
      </c>
      <c r="J85" s="301">
        <v>20</v>
      </c>
      <c r="K85" s="291"/>
    </row>
    <row r="86" spans="2:11" s="1" customFormat="1" ht="15" customHeight="1">
      <c r="B86" s="300"/>
      <c r="C86" s="301" t="s">
        <v>915</v>
      </c>
      <c r="D86" s="301"/>
      <c r="E86" s="301"/>
      <c r="F86" s="302" t="s">
        <v>904</v>
      </c>
      <c r="G86" s="301"/>
      <c r="H86" s="301" t="s">
        <v>916</v>
      </c>
      <c r="I86" s="301" t="s">
        <v>900</v>
      </c>
      <c r="J86" s="301">
        <v>20</v>
      </c>
      <c r="K86" s="291"/>
    </row>
    <row r="87" spans="2:11" s="1" customFormat="1" ht="15" customHeight="1">
      <c r="B87" s="300"/>
      <c r="C87" s="279" t="s">
        <v>917</v>
      </c>
      <c r="D87" s="279"/>
      <c r="E87" s="279"/>
      <c r="F87" s="299" t="s">
        <v>904</v>
      </c>
      <c r="G87" s="298"/>
      <c r="H87" s="279" t="s">
        <v>918</v>
      </c>
      <c r="I87" s="279" t="s">
        <v>900</v>
      </c>
      <c r="J87" s="279">
        <v>50</v>
      </c>
      <c r="K87" s="291"/>
    </row>
    <row r="88" spans="2:11" s="1" customFormat="1" ht="15" customHeight="1">
      <c r="B88" s="300"/>
      <c r="C88" s="279" t="s">
        <v>919</v>
      </c>
      <c r="D88" s="279"/>
      <c r="E88" s="279"/>
      <c r="F88" s="299" t="s">
        <v>904</v>
      </c>
      <c r="G88" s="298"/>
      <c r="H88" s="279" t="s">
        <v>920</v>
      </c>
      <c r="I88" s="279" t="s">
        <v>900</v>
      </c>
      <c r="J88" s="279">
        <v>20</v>
      </c>
      <c r="K88" s="291"/>
    </row>
    <row r="89" spans="2:11" s="1" customFormat="1" ht="15" customHeight="1">
      <c r="B89" s="300"/>
      <c r="C89" s="279" t="s">
        <v>921</v>
      </c>
      <c r="D89" s="279"/>
      <c r="E89" s="279"/>
      <c r="F89" s="299" t="s">
        <v>904</v>
      </c>
      <c r="G89" s="298"/>
      <c r="H89" s="279" t="s">
        <v>922</v>
      </c>
      <c r="I89" s="279" t="s">
        <v>900</v>
      </c>
      <c r="J89" s="279">
        <v>20</v>
      </c>
      <c r="K89" s="291"/>
    </row>
    <row r="90" spans="2:11" s="1" customFormat="1" ht="15" customHeight="1">
      <c r="B90" s="300"/>
      <c r="C90" s="279" t="s">
        <v>923</v>
      </c>
      <c r="D90" s="279"/>
      <c r="E90" s="279"/>
      <c r="F90" s="299" t="s">
        <v>904</v>
      </c>
      <c r="G90" s="298"/>
      <c r="H90" s="279" t="s">
        <v>924</v>
      </c>
      <c r="I90" s="279" t="s">
        <v>900</v>
      </c>
      <c r="J90" s="279">
        <v>50</v>
      </c>
      <c r="K90" s="291"/>
    </row>
    <row r="91" spans="2:11" s="1" customFormat="1" ht="15" customHeight="1">
      <c r="B91" s="300"/>
      <c r="C91" s="279" t="s">
        <v>925</v>
      </c>
      <c r="D91" s="279"/>
      <c r="E91" s="279"/>
      <c r="F91" s="299" t="s">
        <v>904</v>
      </c>
      <c r="G91" s="298"/>
      <c r="H91" s="279" t="s">
        <v>925</v>
      </c>
      <c r="I91" s="279" t="s">
        <v>900</v>
      </c>
      <c r="J91" s="279">
        <v>50</v>
      </c>
      <c r="K91" s="291"/>
    </row>
    <row r="92" spans="2:11" s="1" customFormat="1" ht="15" customHeight="1">
      <c r="B92" s="300"/>
      <c r="C92" s="279" t="s">
        <v>926</v>
      </c>
      <c r="D92" s="279"/>
      <c r="E92" s="279"/>
      <c r="F92" s="299" t="s">
        <v>904</v>
      </c>
      <c r="G92" s="298"/>
      <c r="H92" s="279" t="s">
        <v>927</v>
      </c>
      <c r="I92" s="279" t="s">
        <v>900</v>
      </c>
      <c r="J92" s="279">
        <v>255</v>
      </c>
      <c r="K92" s="291"/>
    </row>
    <row r="93" spans="2:11" s="1" customFormat="1" ht="15" customHeight="1">
      <c r="B93" s="300"/>
      <c r="C93" s="279" t="s">
        <v>928</v>
      </c>
      <c r="D93" s="279"/>
      <c r="E93" s="279"/>
      <c r="F93" s="299" t="s">
        <v>898</v>
      </c>
      <c r="G93" s="298"/>
      <c r="H93" s="279" t="s">
        <v>929</v>
      </c>
      <c r="I93" s="279" t="s">
        <v>930</v>
      </c>
      <c r="J93" s="279"/>
      <c r="K93" s="291"/>
    </row>
    <row r="94" spans="2:11" s="1" customFormat="1" ht="15" customHeight="1">
      <c r="B94" s="300"/>
      <c r="C94" s="279" t="s">
        <v>931</v>
      </c>
      <c r="D94" s="279"/>
      <c r="E94" s="279"/>
      <c r="F94" s="299" t="s">
        <v>898</v>
      </c>
      <c r="G94" s="298"/>
      <c r="H94" s="279" t="s">
        <v>932</v>
      </c>
      <c r="I94" s="279" t="s">
        <v>933</v>
      </c>
      <c r="J94" s="279"/>
      <c r="K94" s="291"/>
    </row>
    <row r="95" spans="2:11" s="1" customFormat="1" ht="15" customHeight="1">
      <c r="B95" s="300"/>
      <c r="C95" s="279" t="s">
        <v>934</v>
      </c>
      <c r="D95" s="279"/>
      <c r="E95" s="279"/>
      <c r="F95" s="299" t="s">
        <v>898</v>
      </c>
      <c r="G95" s="298"/>
      <c r="H95" s="279" t="s">
        <v>934</v>
      </c>
      <c r="I95" s="279" t="s">
        <v>933</v>
      </c>
      <c r="J95" s="279"/>
      <c r="K95" s="291"/>
    </row>
    <row r="96" spans="2:11" s="1" customFormat="1" ht="15" customHeight="1">
      <c r="B96" s="300"/>
      <c r="C96" s="279" t="s">
        <v>41</v>
      </c>
      <c r="D96" s="279"/>
      <c r="E96" s="279"/>
      <c r="F96" s="299" t="s">
        <v>898</v>
      </c>
      <c r="G96" s="298"/>
      <c r="H96" s="279" t="s">
        <v>935</v>
      </c>
      <c r="I96" s="279" t="s">
        <v>933</v>
      </c>
      <c r="J96" s="279"/>
      <c r="K96" s="291"/>
    </row>
    <row r="97" spans="2:11" s="1" customFormat="1" ht="15" customHeight="1">
      <c r="B97" s="300"/>
      <c r="C97" s="279" t="s">
        <v>51</v>
      </c>
      <c r="D97" s="279"/>
      <c r="E97" s="279"/>
      <c r="F97" s="299" t="s">
        <v>898</v>
      </c>
      <c r="G97" s="298"/>
      <c r="H97" s="279" t="s">
        <v>936</v>
      </c>
      <c r="I97" s="279" t="s">
        <v>933</v>
      </c>
      <c r="J97" s="279"/>
      <c r="K97" s="291"/>
    </row>
    <row r="98" spans="2:11" s="1" customFormat="1" ht="15" customHeight="1">
      <c r="B98" s="303"/>
      <c r="C98" s="304"/>
      <c r="D98" s="304"/>
      <c r="E98" s="304"/>
      <c r="F98" s="304"/>
      <c r="G98" s="304"/>
      <c r="H98" s="304"/>
      <c r="I98" s="304"/>
      <c r="J98" s="304"/>
      <c r="K98" s="305"/>
    </row>
    <row r="99" spans="2:11" s="1" customFormat="1" ht="18.75" customHeight="1">
      <c r="B99" s="306"/>
      <c r="C99" s="307"/>
      <c r="D99" s="307"/>
      <c r="E99" s="307"/>
      <c r="F99" s="307"/>
      <c r="G99" s="307"/>
      <c r="H99" s="307"/>
      <c r="I99" s="307"/>
      <c r="J99" s="307"/>
      <c r="K99" s="306"/>
    </row>
    <row r="100" spans="2:11" s="1" customFormat="1" ht="18.75" customHeight="1">
      <c r="B100" s="286"/>
      <c r="C100" s="286"/>
      <c r="D100" s="286"/>
      <c r="E100" s="286"/>
      <c r="F100" s="286"/>
      <c r="G100" s="286"/>
      <c r="H100" s="286"/>
      <c r="I100" s="286"/>
      <c r="J100" s="286"/>
      <c r="K100" s="286"/>
    </row>
    <row r="101" spans="2:11" s="1" customFormat="1" ht="7.5" customHeight="1">
      <c r="B101" s="287"/>
      <c r="C101" s="288"/>
      <c r="D101" s="288"/>
      <c r="E101" s="288"/>
      <c r="F101" s="288"/>
      <c r="G101" s="288"/>
      <c r="H101" s="288"/>
      <c r="I101" s="288"/>
      <c r="J101" s="288"/>
      <c r="K101" s="289"/>
    </row>
    <row r="102" spans="2:11" s="1" customFormat="1" ht="45" customHeight="1">
      <c r="B102" s="290"/>
      <c r="C102" s="398" t="s">
        <v>937</v>
      </c>
      <c r="D102" s="398"/>
      <c r="E102" s="398"/>
      <c r="F102" s="398"/>
      <c r="G102" s="398"/>
      <c r="H102" s="398"/>
      <c r="I102" s="398"/>
      <c r="J102" s="398"/>
      <c r="K102" s="291"/>
    </row>
    <row r="103" spans="2:11" s="1" customFormat="1" ht="17.25" customHeight="1">
      <c r="B103" s="290"/>
      <c r="C103" s="292" t="s">
        <v>892</v>
      </c>
      <c r="D103" s="292"/>
      <c r="E103" s="292"/>
      <c r="F103" s="292" t="s">
        <v>893</v>
      </c>
      <c r="G103" s="293"/>
      <c r="H103" s="292" t="s">
        <v>57</v>
      </c>
      <c r="I103" s="292" t="s">
        <v>60</v>
      </c>
      <c r="J103" s="292" t="s">
        <v>894</v>
      </c>
      <c r="K103" s="291"/>
    </row>
    <row r="104" spans="2:11" s="1" customFormat="1" ht="17.25" customHeight="1">
      <c r="B104" s="290"/>
      <c r="C104" s="294" t="s">
        <v>895</v>
      </c>
      <c r="D104" s="294"/>
      <c r="E104" s="294"/>
      <c r="F104" s="295" t="s">
        <v>896</v>
      </c>
      <c r="G104" s="296"/>
      <c r="H104" s="294"/>
      <c r="I104" s="294"/>
      <c r="J104" s="294" t="s">
        <v>897</v>
      </c>
      <c r="K104" s="291"/>
    </row>
    <row r="105" spans="2:11" s="1" customFormat="1" ht="5.25" customHeight="1">
      <c r="B105" s="290"/>
      <c r="C105" s="292"/>
      <c r="D105" s="292"/>
      <c r="E105" s="292"/>
      <c r="F105" s="292"/>
      <c r="G105" s="308"/>
      <c r="H105" s="292"/>
      <c r="I105" s="292"/>
      <c r="J105" s="292"/>
      <c r="K105" s="291"/>
    </row>
    <row r="106" spans="2:11" s="1" customFormat="1" ht="15" customHeight="1">
      <c r="B106" s="290"/>
      <c r="C106" s="279" t="s">
        <v>56</v>
      </c>
      <c r="D106" s="297"/>
      <c r="E106" s="297"/>
      <c r="F106" s="299" t="s">
        <v>898</v>
      </c>
      <c r="G106" s="308"/>
      <c r="H106" s="279" t="s">
        <v>938</v>
      </c>
      <c r="I106" s="279" t="s">
        <v>900</v>
      </c>
      <c r="J106" s="279">
        <v>20</v>
      </c>
      <c r="K106" s="291"/>
    </row>
    <row r="107" spans="2:11" s="1" customFormat="1" ht="15" customHeight="1">
      <c r="B107" s="290"/>
      <c r="C107" s="279" t="s">
        <v>901</v>
      </c>
      <c r="D107" s="279"/>
      <c r="E107" s="279"/>
      <c r="F107" s="299" t="s">
        <v>898</v>
      </c>
      <c r="G107" s="279"/>
      <c r="H107" s="279" t="s">
        <v>938</v>
      </c>
      <c r="I107" s="279" t="s">
        <v>900</v>
      </c>
      <c r="J107" s="279">
        <v>120</v>
      </c>
      <c r="K107" s="291"/>
    </row>
    <row r="108" spans="2:11" s="1" customFormat="1" ht="15" customHeight="1">
      <c r="B108" s="300"/>
      <c r="C108" s="279" t="s">
        <v>903</v>
      </c>
      <c r="D108" s="279"/>
      <c r="E108" s="279"/>
      <c r="F108" s="299" t="s">
        <v>904</v>
      </c>
      <c r="G108" s="279"/>
      <c r="H108" s="279" t="s">
        <v>938</v>
      </c>
      <c r="I108" s="279" t="s">
        <v>900</v>
      </c>
      <c r="J108" s="279">
        <v>50</v>
      </c>
      <c r="K108" s="291"/>
    </row>
    <row r="109" spans="2:11" s="1" customFormat="1" ht="15" customHeight="1">
      <c r="B109" s="300"/>
      <c r="C109" s="279" t="s">
        <v>906</v>
      </c>
      <c r="D109" s="279"/>
      <c r="E109" s="279"/>
      <c r="F109" s="299" t="s">
        <v>898</v>
      </c>
      <c r="G109" s="279"/>
      <c r="H109" s="279" t="s">
        <v>938</v>
      </c>
      <c r="I109" s="279" t="s">
        <v>908</v>
      </c>
      <c r="J109" s="279"/>
      <c r="K109" s="291"/>
    </row>
    <row r="110" spans="2:11" s="1" customFormat="1" ht="15" customHeight="1">
      <c r="B110" s="300"/>
      <c r="C110" s="279" t="s">
        <v>917</v>
      </c>
      <c r="D110" s="279"/>
      <c r="E110" s="279"/>
      <c r="F110" s="299" t="s">
        <v>904</v>
      </c>
      <c r="G110" s="279"/>
      <c r="H110" s="279" t="s">
        <v>938</v>
      </c>
      <c r="I110" s="279" t="s">
        <v>900</v>
      </c>
      <c r="J110" s="279">
        <v>50</v>
      </c>
      <c r="K110" s="291"/>
    </row>
    <row r="111" spans="2:11" s="1" customFormat="1" ht="15" customHeight="1">
      <c r="B111" s="300"/>
      <c r="C111" s="279" t="s">
        <v>925</v>
      </c>
      <c r="D111" s="279"/>
      <c r="E111" s="279"/>
      <c r="F111" s="299" t="s">
        <v>904</v>
      </c>
      <c r="G111" s="279"/>
      <c r="H111" s="279" t="s">
        <v>938</v>
      </c>
      <c r="I111" s="279" t="s">
        <v>900</v>
      </c>
      <c r="J111" s="279">
        <v>50</v>
      </c>
      <c r="K111" s="291"/>
    </row>
    <row r="112" spans="2:11" s="1" customFormat="1" ht="15" customHeight="1">
      <c r="B112" s="300"/>
      <c r="C112" s="279" t="s">
        <v>923</v>
      </c>
      <c r="D112" s="279"/>
      <c r="E112" s="279"/>
      <c r="F112" s="299" t="s">
        <v>904</v>
      </c>
      <c r="G112" s="279"/>
      <c r="H112" s="279" t="s">
        <v>938</v>
      </c>
      <c r="I112" s="279" t="s">
        <v>900</v>
      </c>
      <c r="J112" s="279">
        <v>50</v>
      </c>
      <c r="K112" s="291"/>
    </row>
    <row r="113" spans="2:11" s="1" customFormat="1" ht="15" customHeight="1">
      <c r="B113" s="300"/>
      <c r="C113" s="279" t="s">
        <v>56</v>
      </c>
      <c r="D113" s="279"/>
      <c r="E113" s="279"/>
      <c r="F113" s="299" t="s">
        <v>898</v>
      </c>
      <c r="G113" s="279"/>
      <c r="H113" s="279" t="s">
        <v>939</v>
      </c>
      <c r="I113" s="279" t="s">
        <v>900</v>
      </c>
      <c r="J113" s="279">
        <v>20</v>
      </c>
      <c r="K113" s="291"/>
    </row>
    <row r="114" spans="2:11" s="1" customFormat="1" ht="15" customHeight="1">
      <c r="B114" s="300"/>
      <c r="C114" s="279" t="s">
        <v>940</v>
      </c>
      <c r="D114" s="279"/>
      <c r="E114" s="279"/>
      <c r="F114" s="299" t="s">
        <v>898</v>
      </c>
      <c r="G114" s="279"/>
      <c r="H114" s="279" t="s">
        <v>941</v>
      </c>
      <c r="I114" s="279" t="s">
        <v>900</v>
      </c>
      <c r="J114" s="279">
        <v>120</v>
      </c>
      <c r="K114" s="291"/>
    </row>
    <row r="115" spans="2:11" s="1" customFormat="1" ht="15" customHeight="1">
      <c r="B115" s="300"/>
      <c r="C115" s="279" t="s">
        <v>41</v>
      </c>
      <c r="D115" s="279"/>
      <c r="E115" s="279"/>
      <c r="F115" s="299" t="s">
        <v>898</v>
      </c>
      <c r="G115" s="279"/>
      <c r="H115" s="279" t="s">
        <v>942</v>
      </c>
      <c r="I115" s="279" t="s">
        <v>933</v>
      </c>
      <c r="J115" s="279"/>
      <c r="K115" s="291"/>
    </row>
    <row r="116" spans="2:11" s="1" customFormat="1" ht="15" customHeight="1">
      <c r="B116" s="300"/>
      <c r="C116" s="279" t="s">
        <v>51</v>
      </c>
      <c r="D116" s="279"/>
      <c r="E116" s="279"/>
      <c r="F116" s="299" t="s">
        <v>898</v>
      </c>
      <c r="G116" s="279"/>
      <c r="H116" s="279" t="s">
        <v>943</v>
      </c>
      <c r="I116" s="279" t="s">
        <v>933</v>
      </c>
      <c r="J116" s="279"/>
      <c r="K116" s="291"/>
    </row>
    <row r="117" spans="2:11" s="1" customFormat="1" ht="15" customHeight="1">
      <c r="B117" s="300"/>
      <c r="C117" s="279" t="s">
        <v>60</v>
      </c>
      <c r="D117" s="279"/>
      <c r="E117" s="279"/>
      <c r="F117" s="299" t="s">
        <v>898</v>
      </c>
      <c r="G117" s="279"/>
      <c r="H117" s="279" t="s">
        <v>944</v>
      </c>
      <c r="I117" s="279" t="s">
        <v>945</v>
      </c>
      <c r="J117" s="279"/>
      <c r="K117" s="291"/>
    </row>
    <row r="118" spans="2:11" s="1" customFormat="1" ht="15" customHeight="1">
      <c r="B118" s="303"/>
      <c r="C118" s="309"/>
      <c r="D118" s="309"/>
      <c r="E118" s="309"/>
      <c r="F118" s="309"/>
      <c r="G118" s="309"/>
      <c r="H118" s="309"/>
      <c r="I118" s="309"/>
      <c r="J118" s="309"/>
      <c r="K118" s="305"/>
    </row>
    <row r="119" spans="2:11" s="1" customFormat="1" ht="18.75" customHeight="1">
      <c r="B119" s="310"/>
      <c r="C119" s="276"/>
      <c r="D119" s="276"/>
      <c r="E119" s="276"/>
      <c r="F119" s="311"/>
      <c r="G119" s="276"/>
      <c r="H119" s="276"/>
      <c r="I119" s="276"/>
      <c r="J119" s="276"/>
      <c r="K119" s="310"/>
    </row>
    <row r="120" spans="2:11" s="1" customFormat="1" ht="18.75" customHeight="1">
      <c r="B120" s="286"/>
      <c r="C120" s="286"/>
      <c r="D120" s="286"/>
      <c r="E120" s="286"/>
      <c r="F120" s="286"/>
      <c r="G120" s="286"/>
      <c r="H120" s="286"/>
      <c r="I120" s="286"/>
      <c r="J120" s="286"/>
      <c r="K120" s="286"/>
    </row>
    <row r="121" spans="2:11" s="1" customFormat="1" ht="7.5" customHeight="1">
      <c r="B121" s="312"/>
      <c r="C121" s="313"/>
      <c r="D121" s="313"/>
      <c r="E121" s="313"/>
      <c r="F121" s="313"/>
      <c r="G121" s="313"/>
      <c r="H121" s="313"/>
      <c r="I121" s="313"/>
      <c r="J121" s="313"/>
      <c r="K121" s="314"/>
    </row>
    <row r="122" spans="2:11" s="1" customFormat="1" ht="45" customHeight="1">
      <c r="B122" s="315"/>
      <c r="C122" s="396" t="s">
        <v>946</v>
      </c>
      <c r="D122" s="396"/>
      <c r="E122" s="396"/>
      <c r="F122" s="396"/>
      <c r="G122" s="396"/>
      <c r="H122" s="396"/>
      <c r="I122" s="396"/>
      <c r="J122" s="396"/>
      <c r="K122" s="316"/>
    </row>
    <row r="123" spans="2:11" s="1" customFormat="1" ht="17.25" customHeight="1">
      <c r="B123" s="317"/>
      <c r="C123" s="292" t="s">
        <v>892</v>
      </c>
      <c r="D123" s="292"/>
      <c r="E123" s="292"/>
      <c r="F123" s="292" t="s">
        <v>893</v>
      </c>
      <c r="G123" s="293"/>
      <c r="H123" s="292" t="s">
        <v>57</v>
      </c>
      <c r="I123" s="292" t="s">
        <v>60</v>
      </c>
      <c r="J123" s="292" t="s">
        <v>894</v>
      </c>
      <c r="K123" s="318"/>
    </row>
    <row r="124" spans="2:11" s="1" customFormat="1" ht="17.25" customHeight="1">
      <c r="B124" s="317"/>
      <c r="C124" s="294" t="s">
        <v>895</v>
      </c>
      <c r="D124" s="294"/>
      <c r="E124" s="294"/>
      <c r="F124" s="295" t="s">
        <v>896</v>
      </c>
      <c r="G124" s="296"/>
      <c r="H124" s="294"/>
      <c r="I124" s="294"/>
      <c r="J124" s="294" t="s">
        <v>897</v>
      </c>
      <c r="K124" s="318"/>
    </row>
    <row r="125" spans="2:11" s="1" customFormat="1" ht="5.25" customHeight="1">
      <c r="B125" s="319"/>
      <c r="C125" s="297"/>
      <c r="D125" s="297"/>
      <c r="E125" s="297"/>
      <c r="F125" s="297"/>
      <c r="G125" s="279"/>
      <c r="H125" s="297"/>
      <c r="I125" s="297"/>
      <c r="J125" s="297"/>
      <c r="K125" s="320"/>
    </row>
    <row r="126" spans="2:11" s="1" customFormat="1" ht="15" customHeight="1">
      <c r="B126" s="319"/>
      <c r="C126" s="279" t="s">
        <v>901</v>
      </c>
      <c r="D126" s="297"/>
      <c r="E126" s="297"/>
      <c r="F126" s="299" t="s">
        <v>898</v>
      </c>
      <c r="G126" s="279"/>
      <c r="H126" s="279" t="s">
        <v>938</v>
      </c>
      <c r="I126" s="279" t="s">
        <v>900</v>
      </c>
      <c r="J126" s="279">
        <v>120</v>
      </c>
      <c r="K126" s="321"/>
    </row>
    <row r="127" spans="2:11" s="1" customFormat="1" ht="15" customHeight="1">
      <c r="B127" s="319"/>
      <c r="C127" s="279" t="s">
        <v>947</v>
      </c>
      <c r="D127" s="279"/>
      <c r="E127" s="279"/>
      <c r="F127" s="299" t="s">
        <v>898</v>
      </c>
      <c r="G127" s="279"/>
      <c r="H127" s="279" t="s">
        <v>948</v>
      </c>
      <c r="I127" s="279" t="s">
        <v>900</v>
      </c>
      <c r="J127" s="279" t="s">
        <v>949</v>
      </c>
      <c r="K127" s="321"/>
    </row>
    <row r="128" spans="2:11" s="1" customFormat="1" ht="15" customHeight="1">
      <c r="B128" s="319"/>
      <c r="C128" s="279" t="s">
        <v>846</v>
      </c>
      <c r="D128" s="279"/>
      <c r="E128" s="279"/>
      <c r="F128" s="299" t="s">
        <v>898</v>
      </c>
      <c r="G128" s="279"/>
      <c r="H128" s="279" t="s">
        <v>950</v>
      </c>
      <c r="I128" s="279" t="s">
        <v>900</v>
      </c>
      <c r="J128" s="279" t="s">
        <v>949</v>
      </c>
      <c r="K128" s="321"/>
    </row>
    <row r="129" spans="2:11" s="1" customFormat="1" ht="15" customHeight="1">
      <c r="B129" s="319"/>
      <c r="C129" s="279" t="s">
        <v>909</v>
      </c>
      <c r="D129" s="279"/>
      <c r="E129" s="279"/>
      <c r="F129" s="299" t="s">
        <v>904</v>
      </c>
      <c r="G129" s="279"/>
      <c r="H129" s="279" t="s">
        <v>910</v>
      </c>
      <c r="I129" s="279" t="s">
        <v>900</v>
      </c>
      <c r="J129" s="279">
        <v>15</v>
      </c>
      <c r="K129" s="321"/>
    </row>
    <row r="130" spans="2:11" s="1" customFormat="1" ht="15" customHeight="1">
      <c r="B130" s="319"/>
      <c r="C130" s="301" t="s">
        <v>911</v>
      </c>
      <c r="D130" s="301"/>
      <c r="E130" s="301"/>
      <c r="F130" s="302" t="s">
        <v>904</v>
      </c>
      <c r="G130" s="301"/>
      <c r="H130" s="301" t="s">
        <v>912</v>
      </c>
      <c r="I130" s="301" t="s">
        <v>900</v>
      </c>
      <c r="J130" s="301">
        <v>15</v>
      </c>
      <c r="K130" s="321"/>
    </row>
    <row r="131" spans="2:11" s="1" customFormat="1" ht="15" customHeight="1">
      <c r="B131" s="319"/>
      <c r="C131" s="301" t="s">
        <v>913</v>
      </c>
      <c r="D131" s="301"/>
      <c r="E131" s="301"/>
      <c r="F131" s="302" t="s">
        <v>904</v>
      </c>
      <c r="G131" s="301"/>
      <c r="H131" s="301" t="s">
        <v>914</v>
      </c>
      <c r="I131" s="301" t="s">
        <v>900</v>
      </c>
      <c r="J131" s="301">
        <v>20</v>
      </c>
      <c r="K131" s="321"/>
    </row>
    <row r="132" spans="2:11" s="1" customFormat="1" ht="15" customHeight="1">
      <c r="B132" s="319"/>
      <c r="C132" s="301" t="s">
        <v>915</v>
      </c>
      <c r="D132" s="301"/>
      <c r="E132" s="301"/>
      <c r="F132" s="302" t="s">
        <v>904</v>
      </c>
      <c r="G132" s="301"/>
      <c r="H132" s="301" t="s">
        <v>916</v>
      </c>
      <c r="I132" s="301" t="s">
        <v>900</v>
      </c>
      <c r="J132" s="301">
        <v>20</v>
      </c>
      <c r="K132" s="321"/>
    </row>
    <row r="133" spans="2:11" s="1" customFormat="1" ht="15" customHeight="1">
      <c r="B133" s="319"/>
      <c r="C133" s="279" t="s">
        <v>903</v>
      </c>
      <c r="D133" s="279"/>
      <c r="E133" s="279"/>
      <c r="F133" s="299" t="s">
        <v>904</v>
      </c>
      <c r="G133" s="279"/>
      <c r="H133" s="279" t="s">
        <v>938</v>
      </c>
      <c r="I133" s="279" t="s">
        <v>900</v>
      </c>
      <c r="J133" s="279">
        <v>50</v>
      </c>
      <c r="K133" s="321"/>
    </row>
    <row r="134" spans="2:11" s="1" customFormat="1" ht="15" customHeight="1">
      <c r="B134" s="319"/>
      <c r="C134" s="279" t="s">
        <v>917</v>
      </c>
      <c r="D134" s="279"/>
      <c r="E134" s="279"/>
      <c r="F134" s="299" t="s">
        <v>904</v>
      </c>
      <c r="G134" s="279"/>
      <c r="H134" s="279" t="s">
        <v>938</v>
      </c>
      <c r="I134" s="279" t="s">
        <v>900</v>
      </c>
      <c r="J134" s="279">
        <v>50</v>
      </c>
      <c r="K134" s="321"/>
    </row>
    <row r="135" spans="2:11" s="1" customFormat="1" ht="15" customHeight="1">
      <c r="B135" s="319"/>
      <c r="C135" s="279" t="s">
        <v>923</v>
      </c>
      <c r="D135" s="279"/>
      <c r="E135" s="279"/>
      <c r="F135" s="299" t="s">
        <v>904</v>
      </c>
      <c r="G135" s="279"/>
      <c r="H135" s="279" t="s">
        <v>938</v>
      </c>
      <c r="I135" s="279" t="s">
        <v>900</v>
      </c>
      <c r="J135" s="279">
        <v>50</v>
      </c>
      <c r="K135" s="321"/>
    </row>
    <row r="136" spans="2:11" s="1" customFormat="1" ht="15" customHeight="1">
      <c r="B136" s="319"/>
      <c r="C136" s="279" t="s">
        <v>925</v>
      </c>
      <c r="D136" s="279"/>
      <c r="E136" s="279"/>
      <c r="F136" s="299" t="s">
        <v>904</v>
      </c>
      <c r="G136" s="279"/>
      <c r="H136" s="279" t="s">
        <v>938</v>
      </c>
      <c r="I136" s="279" t="s">
        <v>900</v>
      </c>
      <c r="J136" s="279">
        <v>50</v>
      </c>
      <c r="K136" s="321"/>
    </row>
    <row r="137" spans="2:11" s="1" customFormat="1" ht="15" customHeight="1">
      <c r="B137" s="319"/>
      <c r="C137" s="279" t="s">
        <v>926</v>
      </c>
      <c r="D137" s="279"/>
      <c r="E137" s="279"/>
      <c r="F137" s="299" t="s">
        <v>904</v>
      </c>
      <c r="G137" s="279"/>
      <c r="H137" s="279" t="s">
        <v>951</v>
      </c>
      <c r="I137" s="279" t="s">
        <v>900</v>
      </c>
      <c r="J137" s="279">
        <v>255</v>
      </c>
      <c r="K137" s="321"/>
    </row>
    <row r="138" spans="2:11" s="1" customFormat="1" ht="15" customHeight="1">
      <c r="B138" s="319"/>
      <c r="C138" s="279" t="s">
        <v>928</v>
      </c>
      <c r="D138" s="279"/>
      <c r="E138" s="279"/>
      <c r="F138" s="299" t="s">
        <v>898</v>
      </c>
      <c r="G138" s="279"/>
      <c r="H138" s="279" t="s">
        <v>952</v>
      </c>
      <c r="I138" s="279" t="s">
        <v>930</v>
      </c>
      <c r="J138" s="279"/>
      <c r="K138" s="321"/>
    </row>
    <row r="139" spans="2:11" s="1" customFormat="1" ht="15" customHeight="1">
      <c r="B139" s="319"/>
      <c r="C139" s="279" t="s">
        <v>931</v>
      </c>
      <c r="D139" s="279"/>
      <c r="E139" s="279"/>
      <c r="F139" s="299" t="s">
        <v>898</v>
      </c>
      <c r="G139" s="279"/>
      <c r="H139" s="279" t="s">
        <v>953</v>
      </c>
      <c r="I139" s="279" t="s">
        <v>933</v>
      </c>
      <c r="J139" s="279"/>
      <c r="K139" s="321"/>
    </row>
    <row r="140" spans="2:11" s="1" customFormat="1" ht="15" customHeight="1">
      <c r="B140" s="319"/>
      <c r="C140" s="279" t="s">
        <v>934</v>
      </c>
      <c r="D140" s="279"/>
      <c r="E140" s="279"/>
      <c r="F140" s="299" t="s">
        <v>898</v>
      </c>
      <c r="G140" s="279"/>
      <c r="H140" s="279" t="s">
        <v>934</v>
      </c>
      <c r="I140" s="279" t="s">
        <v>933</v>
      </c>
      <c r="J140" s="279"/>
      <c r="K140" s="321"/>
    </row>
    <row r="141" spans="2:11" s="1" customFormat="1" ht="15" customHeight="1">
      <c r="B141" s="319"/>
      <c r="C141" s="279" t="s">
        <v>41</v>
      </c>
      <c r="D141" s="279"/>
      <c r="E141" s="279"/>
      <c r="F141" s="299" t="s">
        <v>898</v>
      </c>
      <c r="G141" s="279"/>
      <c r="H141" s="279" t="s">
        <v>954</v>
      </c>
      <c r="I141" s="279" t="s">
        <v>933</v>
      </c>
      <c r="J141" s="279"/>
      <c r="K141" s="321"/>
    </row>
    <row r="142" spans="2:11" s="1" customFormat="1" ht="15" customHeight="1">
      <c r="B142" s="319"/>
      <c r="C142" s="279" t="s">
        <v>955</v>
      </c>
      <c r="D142" s="279"/>
      <c r="E142" s="279"/>
      <c r="F142" s="299" t="s">
        <v>898</v>
      </c>
      <c r="G142" s="279"/>
      <c r="H142" s="279" t="s">
        <v>956</v>
      </c>
      <c r="I142" s="279" t="s">
        <v>933</v>
      </c>
      <c r="J142" s="279"/>
      <c r="K142" s="321"/>
    </row>
    <row r="143" spans="2:11" s="1" customFormat="1" ht="15" customHeight="1">
      <c r="B143" s="322"/>
      <c r="C143" s="323"/>
      <c r="D143" s="323"/>
      <c r="E143" s="323"/>
      <c r="F143" s="323"/>
      <c r="G143" s="323"/>
      <c r="H143" s="323"/>
      <c r="I143" s="323"/>
      <c r="J143" s="323"/>
      <c r="K143" s="324"/>
    </row>
    <row r="144" spans="2:11" s="1" customFormat="1" ht="18.75" customHeight="1">
      <c r="B144" s="276"/>
      <c r="C144" s="276"/>
      <c r="D144" s="276"/>
      <c r="E144" s="276"/>
      <c r="F144" s="311"/>
      <c r="G144" s="276"/>
      <c r="H144" s="276"/>
      <c r="I144" s="276"/>
      <c r="J144" s="276"/>
      <c r="K144" s="276"/>
    </row>
    <row r="145" spans="2:11" s="1" customFormat="1" ht="18.75" customHeight="1">
      <c r="B145" s="286"/>
      <c r="C145" s="286"/>
      <c r="D145" s="286"/>
      <c r="E145" s="286"/>
      <c r="F145" s="286"/>
      <c r="G145" s="286"/>
      <c r="H145" s="286"/>
      <c r="I145" s="286"/>
      <c r="J145" s="286"/>
      <c r="K145" s="286"/>
    </row>
    <row r="146" spans="2:11" s="1" customFormat="1" ht="7.5" customHeight="1">
      <c r="B146" s="287"/>
      <c r="C146" s="288"/>
      <c r="D146" s="288"/>
      <c r="E146" s="288"/>
      <c r="F146" s="288"/>
      <c r="G146" s="288"/>
      <c r="H146" s="288"/>
      <c r="I146" s="288"/>
      <c r="J146" s="288"/>
      <c r="K146" s="289"/>
    </row>
    <row r="147" spans="2:11" s="1" customFormat="1" ht="45" customHeight="1">
      <c r="B147" s="290"/>
      <c r="C147" s="398" t="s">
        <v>957</v>
      </c>
      <c r="D147" s="398"/>
      <c r="E147" s="398"/>
      <c r="F147" s="398"/>
      <c r="G147" s="398"/>
      <c r="H147" s="398"/>
      <c r="I147" s="398"/>
      <c r="J147" s="398"/>
      <c r="K147" s="291"/>
    </row>
    <row r="148" spans="2:11" s="1" customFormat="1" ht="17.25" customHeight="1">
      <c r="B148" s="290"/>
      <c r="C148" s="292" t="s">
        <v>892</v>
      </c>
      <c r="D148" s="292"/>
      <c r="E148" s="292"/>
      <c r="F148" s="292" t="s">
        <v>893</v>
      </c>
      <c r="G148" s="293"/>
      <c r="H148" s="292" t="s">
        <v>57</v>
      </c>
      <c r="I148" s="292" t="s">
        <v>60</v>
      </c>
      <c r="J148" s="292" t="s">
        <v>894</v>
      </c>
      <c r="K148" s="291"/>
    </row>
    <row r="149" spans="2:11" s="1" customFormat="1" ht="17.25" customHeight="1">
      <c r="B149" s="290"/>
      <c r="C149" s="294" t="s">
        <v>895</v>
      </c>
      <c r="D149" s="294"/>
      <c r="E149" s="294"/>
      <c r="F149" s="295" t="s">
        <v>896</v>
      </c>
      <c r="G149" s="296"/>
      <c r="H149" s="294"/>
      <c r="I149" s="294"/>
      <c r="J149" s="294" t="s">
        <v>897</v>
      </c>
      <c r="K149" s="291"/>
    </row>
    <row r="150" spans="2:11" s="1" customFormat="1" ht="5.25" customHeight="1">
      <c r="B150" s="300"/>
      <c r="C150" s="297"/>
      <c r="D150" s="297"/>
      <c r="E150" s="297"/>
      <c r="F150" s="297"/>
      <c r="G150" s="298"/>
      <c r="H150" s="297"/>
      <c r="I150" s="297"/>
      <c r="J150" s="297"/>
      <c r="K150" s="321"/>
    </row>
    <row r="151" spans="2:11" s="1" customFormat="1" ht="15" customHeight="1">
      <c r="B151" s="300"/>
      <c r="C151" s="325" t="s">
        <v>901</v>
      </c>
      <c r="D151" s="279"/>
      <c r="E151" s="279"/>
      <c r="F151" s="326" t="s">
        <v>898</v>
      </c>
      <c r="G151" s="279"/>
      <c r="H151" s="325" t="s">
        <v>938</v>
      </c>
      <c r="I151" s="325" t="s">
        <v>900</v>
      </c>
      <c r="J151" s="325">
        <v>120</v>
      </c>
      <c r="K151" s="321"/>
    </row>
    <row r="152" spans="2:11" s="1" customFormat="1" ht="15" customHeight="1">
      <c r="B152" s="300"/>
      <c r="C152" s="325" t="s">
        <v>947</v>
      </c>
      <c r="D152" s="279"/>
      <c r="E152" s="279"/>
      <c r="F152" s="326" t="s">
        <v>898</v>
      </c>
      <c r="G152" s="279"/>
      <c r="H152" s="325" t="s">
        <v>958</v>
      </c>
      <c r="I152" s="325" t="s">
        <v>900</v>
      </c>
      <c r="J152" s="325" t="s">
        <v>949</v>
      </c>
      <c r="K152" s="321"/>
    </row>
    <row r="153" spans="2:11" s="1" customFormat="1" ht="15" customHeight="1">
      <c r="B153" s="300"/>
      <c r="C153" s="325" t="s">
        <v>846</v>
      </c>
      <c r="D153" s="279"/>
      <c r="E153" s="279"/>
      <c r="F153" s="326" t="s">
        <v>898</v>
      </c>
      <c r="G153" s="279"/>
      <c r="H153" s="325" t="s">
        <v>959</v>
      </c>
      <c r="I153" s="325" t="s">
        <v>900</v>
      </c>
      <c r="J153" s="325" t="s">
        <v>949</v>
      </c>
      <c r="K153" s="321"/>
    </row>
    <row r="154" spans="2:11" s="1" customFormat="1" ht="15" customHeight="1">
      <c r="B154" s="300"/>
      <c r="C154" s="325" t="s">
        <v>903</v>
      </c>
      <c r="D154" s="279"/>
      <c r="E154" s="279"/>
      <c r="F154" s="326" t="s">
        <v>904</v>
      </c>
      <c r="G154" s="279"/>
      <c r="H154" s="325" t="s">
        <v>938</v>
      </c>
      <c r="I154" s="325" t="s">
        <v>900</v>
      </c>
      <c r="J154" s="325">
        <v>50</v>
      </c>
      <c r="K154" s="321"/>
    </row>
    <row r="155" spans="2:11" s="1" customFormat="1" ht="15" customHeight="1">
      <c r="B155" s="300"/>
      <c r="C155" s="325" t="s">
        <v>906</v>
      </c>
      <c r="D155" s="279"/>
      <c r="E155" s="279"/>
      <c r="F155" s="326" t="s">
        <v>898</v>
      </c>
      <c r="G155" s="279"/>
      <c r="H155" s="325" t="s">
        <v>938</v>
      </c>
      <c r="I155" s="325" t="s">
        <v>908</v>
      </c>
      <c r="J155" s="325"/>
      <c r="K155" s="321"/>
    </row>
    <row r="156" spans="2:11" s="1" customFormat="1" ht="15" customHeight="1">
      <c r="B156" s="300"/>
      <c r="C156" s="325" t="s">
        <v>917</v>
      </c>
      <c r="D156" s="279"/>
      <c r="E156" s="279"/>
      <c r="F156" s="326" t="s">
        <v>904</v>
      </c>
      <c r="G156" s="279"/>
      <c r="H156" s="325" t="s">
        <v>938</v>
      </c>
      <c r="I156" s="325" t="s">
        <v>900</v>
      </c>
      <c r="J156" s="325">
        <v>50</v>
      </c>
      <c r="K156" s="321"/>
    </row>
    <row r="157" spans="2:11" s="1" customFormat="1" ht="15" customHeight="1">
      <c r="B157" s="300"/>
      <c r="C157" s="325" t="s">
        <v>925</v>
      </c>
      <c r="D157" s="279"/>
      <c r="E157" s="279"/>
      <c r="F157" s="326" t="s">
        <v>904</v>
      </c>
      <c r="G157" s="279"/>
      <c r="H157" s="325" t="s">
        <v>938</v>
      </c>
      <c r="I157" s="325" t="s">
        <v>900</v>
      </c>
      <c r="J157" s="325">
        <v>50</v>
      </c>
      <c r="K157" s="321"/>
    </row>
    <row r="158" spans="2:11" s="1" customFormat="1" ht="15" customHeight="1">
      <c r="B158" s="300"/>
      <c r="C158" s="325" t="s">
        <v>923</v>
      </c>
      <c r="D158" s="279"/>
      <c r="E158" s="279"/>
      <c r="F158" s="326" t="s">
        <v>904</v>
      </c>
      <c r="G158" s="279"/>
      <c r="H158" s="325" t="s">
        <v>938</v>
      </c>
      <c r="I158" s="325" t="s">
        <v>900</v>
      </c>
      <c r="J158" s="325">
        <v>50</v>
      </c>
      <c r="K158" s="321"/>
    </row>
    <row r="159" spans="2:11" s="1" customFormat="1" ht="15" customHeight="1">
      <c r="B159" s="300"/>
      <c r="C159" s="325" t="s">
        <v>105</v>
      </c>
      <c r="D159" s="279"/>
      <c r="E159" s="279"/>
      <c r="F159" s="326" t="s">
        <v>898</v>
      </c>
      <c r="G159" s="279"/>
      <c r="H159" s="325" t="s">
        <v>960</v>
      </c>
      <c r="I159" s="325" t="s">
        <v>900</v>
      </c>
      <c r="J159" s="325" t="s">
        <v>961</v>
      </c>
      <c r="K159" s="321"/>
    </row>
    <row r="160" spans="2:11" s="1" customFormat="1" ht="15" customHeight="1">
      <c r="B160" s="300"/>
      <c r="C160" s="325" t="s">
        <v>962</v>
      </c>
      <c r="D160" s="279"/>
      <c r="E160" s="279"/>
      <c r="F160" s="326" t="s">
        <v>898</v>
      </c>
      <c r="G160" s="279"/>
      <c r="H160" s="325" t="s">
        <v>963</v>
      </c>
      <c r="I160" s="325" t="s">
        <v>933</v>
      </c>
      <c r="J160" s="325"/>
      <c r="K160" s="321"/>
    </row>
    <row r="161" spans="2:11" s="1" customFormat="1" ht="15" customHeight="1">
      <c r="B161" s="327"/>
      <c r="C161" s="309"/>
      <c r="D161" s="309"/>
      <c r="E161" s="309"/>
      <c r="F161" s="309"/>
      <c r="G161" s="309"/>
      <c r="H161" s="309"/>
      <c r="I161" s="309"/>
      <c r="J161" s="309"/>
      <c r="K161" s="328"/>
    </row>
    <row r="162" spans="2:11" s="1" customFormat="1" ht="18.75" customHeight="1">
      <c r="B162" s="276"/>
      <c r="C162" s="279"/>
      <c r="D162" s="279"/>
      <c r="E162" s="279"/>
      <c r="F162" s="299"/>
      <c r="G162" s="279"/>
      <c r="H162" s="279"/>
      <c r="I162" s="279"/>
      <c r="J162" s="279"/>
      <c r="K162" s="276"/>
    </row>
    <row r="163" spans="2:11" s="1" customFormat="1" ht="18.75" customHeight="1">
      <c r="B163" s="286"/>
      <c r="C163" s="286"/>
      <c r="D163" s="286"/>
      <c r="E163" s="286"/>
      <c r="F163" s="286"/>
      <c r="G163" s="286"/>
      <c r="H163" s="286"/>
      <c r="I163" s="286"/>
      <c r="J163" s="286"/>
      <c r="K163" s="286"/>
    </row>
    <row r="164" spans="2:11" s="1" customFormat="1" ht="7.5" customHeight="1">
      <c r="B164" s="268"/>
      <c r="C164" s="269"/>
      <c r="D164" s="269"/>
      <c r="E164" s="269"/>
      <c r="F164" s="269"/>
      <c r="G164" s="269"/>
      <c r="H164" s="269"/>
      <c r="I164" s="269"/>
      <c r="J164" s="269"/>
      <c r="K164" s="270"/>
    </row>
    <row r="165" spans="2:11" s="1" customFormat="1" ht="45" customHeight="1">
      <c r="B165" s="271"/>
      <c r="C165" s="396" t="s">
        <v>964</v>
      </c>
      <c r="D165" s="396"/>
      <c r="E165" s="396"/>
      <c r="F165" s="396"/>
      <c r="G165" s="396"/>
      <c r="H165" s="396"/>
      <c r="I165" s="396"/>
      <c r="J165" s="396"/>
      <c r="K165" s="272"/>
    </row>
    <row r="166" spans="2:11" s="1" customFormat="1" ht="17.25" customHeight="1">
      <c r="B166" s="271"/>
      <c r="C166" s="292" t="s">
        <v>892</v>
      </c>
      <c r="D166" s="292"/>
      <c r="E166" s="292"/>
      <c r="F166" s="292" t="s">
        <v>893</v>
      </c>
      <c r="G166" s="329"/>
      <c r="H166" s="330" t="s">
        <v>57</v>
      </c>
      <c r="I166" s="330" t="s">
        <v>60</v>
      </c>
      <c r="J166" s="292" t="s">
        <v>894</v>
      </c>
      <c r="K166" s="272"/>
    </row>
    <row r="167" spans="2:11" s="1" customFormat="1" ht="17.25" customHeight="1">
      <c r="B167" s="273"/>
      <c r="C167" s="294" t="s">
        <v>895</v>
      </c>
      <c r="D167" s="294"/>
      <c r="E167" s="294"/>
      <c r="F167" s="295" t="s">
        <v>896</v>
      </c>
      <c r="G167" s="331"/>
      <c r="H167" s="332"/>
      <c r="I167" s="332"/>
      <c r="J167" s="294" t="s">
        <v>897</v>
      </c>
      <c r="K167" s="274"/>
    </row>
    <row r="168" spans="2:11" s="1" customFormat="1" ht="5.25" customHeight="1">
      <c r="B168" s="300"/>
      <c r="C168" s="297"/>
      <c r="D168" s="297"/>
      <c r="E168" s="297"/>
      <c r="F168" s="297"/>
      <c r="G168" s="298"/>
      <c r="H168" s="297"/>
      <c r="I168" s="297"/>
      <c r="J168" s="297"/>
      <c r="K168" s="321"/>
    </row>
    <row r="169" spans="2:11" s="1" customFormat="1" ht="15" customHeight="1">
      <c r="B169" s="300"/>
      <c r="C169" s="279" t="s">
        <v>901</v>
      </c>
      <c r="D169" s="279"/>
      <c r="E169" s="279"/>
      <c r="F169" s="299" t="s">
        <v>898</v>
      </c>
      <c r="G169" s="279"/>
      <c r="H169" s="279" t="s">
        <v>938</v>
      </c>
      <c r="I169" s="279" t="s">
        <v>900</v>
      </c>
      <c r="J169" s="279">
        <v>120</v>
      </c>
      <c r="K169" s="321"/>
    </row>
    <row r="170" spans="2:11" s="1" customFormat="1" ht="15" customHeight="1">
      <c r="B170" s="300"/>
      <c r="C170" s="279" t="s">
        <v>947</v>
      </c>
      <c r="D170" s="279"/>
      <c r="E170" s="279"/>
      <c r="F170" s="299" t="s">
        <v>898</v>
      </c>
      <c r="G170" s="279"/>
      <c r="H170" s="279" t="s">
        <v>948</v>
      </c>
      <c r="I170" s="279" t="s">
        <v>900</v>
      </c>
      <c r="J170" s="279" t="s">
        <v>949</v>
      </c>
      <c r="K170" s="321"/>
    </row>
    <row r="171" spans="2:11" s="1" customFormat="1" ht="15" customHeight="1">
      <c r="B171" s="300"/>
      <c r="C171" s="279" t="s">
        <v>846</v>
      </c>
      <c r="D171" s="279"/>
      <c r="E171" s="279"/>
      <c r="F171" s="299" t="s">
        <v>898</v>
      </c>
      <c r="G171" s="279"/>
      <c r="H171" s="279" t="s">
        <v>965</v>
      </c>
      <c r="I171" s="279" t="s">
        <v>900</v>
      </c>
      <c r="J171" s="279" t="s">
        <v>949</v>
      </c>
      <c r="K171" s="321"/>
    </row>
    <row r="172" spans="2:11" s="1" customFormat="1" ht="15" customHeight="1">
      <c r="B172" s="300"/>
      <c r="C172" s="279" t="s">
        <v>903</v>
      </c>
      <c r="D172" s="279"/>
      <c r="E172" s="279"/>
      <c r="F172" s="299" t="s">
        <v>904</v>
      </c>
      <c r="G172" s="279"/>
      <c r="H172" s="279" t="s">
        <v>965</v>
      </c>
      <c r="I172" s="279" t="s">
        <v>900</v>
      </c>
      <c r="J172" s="279">
        <v>50</v>
      </c>
      <c r="K172" s="321"/>
    </row>
    <row r="173" spans="2:11" s="1" customFormat="1" ht="15" customHeight="1">
      <c r="B173" s="300"/>
      <c r="C173" s="279" t="s">
        <v>906</v>
      </c>
      <c r="D173" s="279"/>
      <c r="E173" s="279"/>
      <c r="F173" s="299" t="s">
        <v>898</v>
      </c>
      <c r="G173" s="279"/>
      <c r="H173" s="279" t="s">
        <v>965</v>
      </c>
      <c r="I173" s="279" t="s">
        <v>908</v>
      </c>
      <c r="J173" s="279"/>
      <c r="K173" s="321"/>
    </row>
    <row r="174" spans="2:11" s="1" customFormat="1" ht="15" customHeight="1">
      <c r="B174" s="300"/>
      <c r="C174" s="279" t="s">
        <v>917</v>
      </c>
      <c r="D174" s="279"/>
      <c r="E174" s="279"/>
      <c r="F174" s="299" t="s">
        <v>904</v>
      </c>
      <c r="G174" s="279"/>
      <c r="H174" s="279" t="s">
        <v>965</v>
      </c>
      <c r="I174" s="279" t="s">
        <v>900</v>
      </c>
      <c r="J174" s="279">
        <v>50</v>
      </c>
      <c r="K174" s="321"/>
    </row>
    <row r="175" spans="2:11" s="1" customFormat="1" ht="15" customHeight="1">
      <c r="B175" s="300"/>
      <c r="C175" s="279" t="s">
        <v>925</v>
      </c>
      <c r="D175" s="279"/>
      <c r="E175" s="279"/>
      <c r="F175" s="299" t="s">
        <v>904</v>
      </c>
      <c r="G175" s="279"/>
      <c r="H175" s="279" t="s">
        <v>965</v>
      </c>
      <c r="I175" s="279" t="s">
        <v>900</v>
      </c>
      <c r="J175" s="279">
        <v>50</v>
      </c>
      <c r="K175" s="321"/>
    </row>
    <row r="176" spans="2:11" s="1" customFormat="1" ht="15" customHeight="1">
      <c r="B176" s="300"/>
      <c r="C176" s="279" t="s">
        <v>923</v>
      </c>
      <c r="D176" s="279"/>
      <c r="E176" s="279"/>
      <c r="F176" s="299" t="s">
        <v>904</v>
      </c>
      <c r="G176" s="279"/>
      <c r="H176" s="279" t="s">
        <v>965</v>
      </c>
      <c r="I176" s="279" t="s">
        <v>900</v>
      </c>
      <c r="J176" s="279">
        <v>50</v>
      </c>
      <c r="K176" s="321"/>
    </row>
    <row r="177" spans="2:11" s="1" customFormat="1" ht="15" customHeight="1">
      <c r="B177" s="300"/>
      <c r="C177" s="279" t="s">
        <v>111</v>
      </c>
      <c r="D177" s="279"/>
      <c r="E177" s="279"/>
      <c r="F177" s="299" t="s">
        <v>898</v>
      </c>
      <c r="G177" s="279"/>
      <c r="H177" s="279" t="s">
        <v>966</v>
      </c>
      <c r="I177" s="279" t="s">
        <v>967</v>
      </c>
      <c r="J177" s="279"/>
      <c r="K177" s="321"/>
    </row>
    <row r="178" spans="2:11" s="1" customFormat="1" ht="15" customHeight="1">
      <c r="B178" s="300"/>
      <c r="C178" s="279" t="s">
        <v>60</v>
      </c>
      <c r="D178" s="279"/>
      <c r="E178" s="279"/>
      <c r="F178" s="299" t="s">
        <v>898</v>
      </c>
      <c r="G178" s="279"/>
      <c r="H178" s="279" t="s">
        <v>968</v>
      </c>
      <c r="I178" s="279" t="s">
        <v>969</v>
      </c>
      <c r="J178" s="279">
        <v>1</v>
      </c>
      <c r="K178" s="321"/>
    </row>
    <row r="179" spans="2:11" s="1" customFormat="1" ht="15" customHeight="1">
      <c r="B179" s="300"/>
      <c r="C179" s="279" t="s">
        <v>56</v>
      </c>
      <c r="D179" s="279"/>
      <c r="E179" s="279"/>
      <c r="F179" s="299" t="s">
        <v>898</v>
      </c>
      <c r="G179" s="279"/>
      <c r="H179" s="279" t="s">
        <v>970</v>
      </c>
      <c r="I179" s="279" t="s">
        <v>900</v>
      </c>
      <c r="J179" s="279">
        <v>20</v>
      </c>
      <c r="K179" s="321"/>
    </row>
    <row r="180" spans="2:11" s="1" customFormat="1" ht="15" customHeight="1">
      <c r="B180" s="300"/>
      <c r="C180" s="279" t="s">
        <v>57</v>
      </c>
      <c r="D180" s="279"/>
      <c r="E180" s="279"/>
      <c r="F180" s="299" t="s">
        <v>898</v>
      </c>
      <c r="G180" s="279"/>
      <c r="H180" s="279" t="s">
        <v>971</v>
      </c>
      <c r="I180" s="279" t="s">
        <v>900</v>
      </c>
      <c r="J180" s="279">
        <v>255</v>
      </c>
      <c r="K180" s="321"/>
    </row>
    <row r="181" spans="2:11" s="1" customFormat="1" ht="15" customHeight="1">
      <c r="B181" s="300"/>
      <c r="C181" s="279" t="s">
        <v>112</v>
      </c>
      <c r="D181" s="279"/>
      <c r="E181" s="279"/>
      <c r="F181" s="299" t="s">
        <v>898</v>
      </c>
      <c r="G181" s="279"/>
      <c r="H181" s="279" t="s">
        <v>862</v>
      </c>
      <c r="I181" s="279" t="s">
        <v>900</v>
      </c>
      <c r="J181" s="279">
        <v>10</v>
      </c>
      <c r="K181" s="321"/>
    </row>
    <row r="182" spans="2:11" s="1" customFormat="1" ht="15" customHeight="1">
      <c r="B182" s="300"/>
      <c r="C182" s="279" t="s">
        <v>113</v>
      </c>
      <c r="D182" s="279"/>
      <c r="E182" s="279"/>
      <c r="F182" s="299" t="s">
        <v>898</v>
      </c>
      <c r="G182" s="279"/>
      <c r="H182" s="279" t="s">
        <v>972</v>
      </c>
      <c r="I182" s="279" t="s">
        <v>933</v>
      </c>
      <c r="J182" s="279"/>
      <c r="K182" s="321"/>
    </row>
    <row r="183" spans="2:11" s="1" customFormat="1" ht="15" customHeight="1">
      <c r="B183" s="300"/>
      <c r="C183" s="279" t="s">
        <v>973</v>
      </c>
      <c r="D183" s="279"/>
      <c r="E183" s="279"/>
      <c r="F183" s="299" t="s">
        <v>898</v>
      </c>
      <c r="G183" s="279"/>
      <c r="H183" s="279" t="s">
        <v>974</v>
      </c>
      <c r="I183" s="279" t="s">
        <v>933</v>
      </c>
      <c r="J183" s="279"/>
      <c r="K183" s="321"/>
    </row>
    <row r="184" spans="2:11" s="1" customFormat="1" ht="15" customHeight="1">
      <c r="B184" s="300"/>
      <c r="C184" s="279" t="s">
        <v>962</v>
      </c>
      <c r="D184" s="279"/>
      <c r="E184" s="279"/>
      <c r="F184" s="299" t="s">
        <v>898</v>
      </c>
      <c r="G184" s="279"/>
      <c r="H184" s="279" t="s">
        <v>975</v>
      </c>
      <c r="I184" s="279" t="s">
        <v>933</v>
      </c>
      <c r="J184" s="279"/>
      <c r="K184" s="321"/>
    </row>
    <row r="185" spans="2:11" s="1" customFormat="1" ht="15" customHeight="1">
      <c r="B185" s="300"/>
      <c r="C185" s="279" t="s">
        <v>115</v>
      </c>
      <c r="D185" s="279"/>
      <c r="E185" s="279"/>
      <c r="F185" s="299" t="s">
        <v>904</v>
      </c>
      <c r="G185" s="279"/>
      <c r="H185" s="279" t="s">
        <v>976</v>
      </c>
      <c r="I185" s="279" t="s">
        <v>900</v>
      </c>
      <c r="J185" s="279">
        <v>50</v>
      </c>
      <c r="K185" s="321"/>
    </row>
    <row r="186" spans="2:11" s="1" customFormat="1" ht="15" customHeight="1">
      <c r="B186" s="300"/>
      <c r="C186" s="279" t="s">
        <v>977</v>
      </c>
      <c r="D186" s="279"/>
      <c r="E186" s="279"/>
      <c r="F186" s="299" t="s">
        <v>904</v>
      </c>
      <c r="G186" s="279"/>
      <c r="H186" s="279" t="s">
        <v>978</v>
      </c>
      <c r="I186" s="279" t="s">
        <v>979</v>
      </c>
      <c r="J186" s="279"/>
      <c r="K186" s="321"/>
    </row>
    <row r="187" spans="2:11" s="1" customFormat="1" ht="15" customHeight="1">
      <c r="B187" s="300"/>
      <c r="C187" s="279" t="s">
        <v>980</v>
      </c>
      <c r="D187" s="279"/>
      <c r="E187" s="279"/>
      <c r="F187" s="299" t="s">
        <v>904</v>
      </c>
      <c r="G187" s="279"/>
      <c r="H187" s="279" t="s">
        <v>981</v>
      </c>
      <c r="I187" s="279" t="s">
        <v>979</v>
      </c>
      <c r="J187" s="279"/>
      <c r="K187" s="321"/>
    </row>
    <row r="188" spans="2:11" s="1" customFormat="1" ht="15" customHeight="1">
      <c r="B188" s="300"/>
      <c r="C188" s="279" t="s">
        <v>982</v>
      </c>
      <c r="D188" s="279"/>
      <c r="E188" s="279"/>
      <c r="F188" s="299" t="s">
        <v>904</v>
      </c>
      <c r="G188" s="279"/>
      <c r="H188" s="279" t="s">
        <v>983</v>
      </c>
      <c r="I188" s="279" t="s">
        <v>979</v>
      </c>
      <c r="J188" s="279"/>
      <c r="K188" s="321"/>
    </row>
    <row r="189" spans="2:11" s="1" customFormat="1" ht="15" customHeight="1">
      <c r="B189" s="300"/>
      <c r="C189" s="333" t="s">
        <v>984</v>
      </c>
      <c r="D189" s="279"/>
      <c r="E189" s="279"/>
      <c r="F189" s="299" t="s">
        <v>904</v>
      </c>
      <c r="G189" s="279"/>
      <c r="H189" s="279" t="s">
        <v>985</v>
      </c>
      <c r="I189" s="279" t="s">
        <v>986</v>
      </c>
      <c r="J189" s="334" t="s">
        <v>987</v>
      </c>
      <c r="K189" s="321"/>
    </row>
    <row r="190" spans="2:11" s="1" customFormat="1" ht="15" customHeight="1">
      <c r="B190" s="300"/>
      <c r="C190" s="285" t="s">
        <v>45</v>
      </c>
      <c r="D190" s="279"/>
      <c r="E190" s="279"/>
      <c r="F190" s="299" t="s">
        <v>898</v>
      </c>
      <c r="G190" s="279"/>
      <c r="H190" s="276" t="s">
        <v>988</v>
      </c>
      <c r="I190" s="279" t="s">
        <v>989</v>
      </c>
      <c r="J190" s="279"/>
      <c r="K190" s="321"/>
    </row>
    <row r="191" spans="2:11" s="1" customFormat="1" ht="15" customHeight="1">
      <c r="B191" s="300"/>
      <c r="C191" s="285" t="s">
        <v>990</v>
      </c>
      <c r="D191" s="279"/>
      <c r="E191" s="279"/>
      <c r="F191" s="299" t="s">
        <v>898</v>
      </c>
      <c r="G191" s="279"/>
      <c r="H191" s="279" t="s">
        <v>991</v>
      </c>
      <c r="I191" s="279" t="s">
        <v>933</v>
      </c>
      <c r="J191" s="279"/>
      <c r="K191" s="321"/>
    </row>
    <row r="192" spans="2:11" s="1" customFormat="1" ht="15" customHeight="1">
      <c r="B192" s="300"/>
      <c r="C192" s="285" t="s">
        <v>992</v>
      </c>
      <c r="D192" s="279"/>
      <c r="E192" s="279"/>
      <c r="F192" s="299" t="s">
        <v>898</v>
      </c>
      <c r="G192" s="279"/>
      <c r="H192" s="279" t="s">
        <v>993</v>
      </c>
      <c r="I192" s="279" t="s">
        <v>933</v>
      </c>
      <c r="J192" s="279"/>
      <c r="K192" s="321"/>
    </row>
    <row r="193" spans="2:11" s="1" customFormat="1" ht="15" customHeight="1">
      <c r="B193" s="300"/>
      <c r="C193" s="285" t="s">
        <v>994</v>
      </c>
      <c r="D193" s="279"/>
      <c r="E193" s="279"/>
      <c r="F193" s="299" t="s">
        <v>904</v>
      </c>
      <c r="G193" s="279"/>
      <c r="H193" s="279" t="s">
        <v>995</v>
      </c>
      <c r="I193" s="279" t="s">
        <v>933</v>
      </c>
      <c r="J193" s="279"/>
      <c r="K193" s="321"/>
    </row>
    <row r="194" spans="2:11" s="1" customFormat="1" ht="15" customHeight="1">
      <c r="B194" s="327"/>
      <c r="C194" s="335"/>
      <c r="D194" s="309"/>
      <c r="E194" s="309"/>
      <c r="F194" s="309"/>
      <c r="G194" s="309"/>
      <c r="H194" s="309"/>
      <c r="I194" s="309"/>
      <c r="J194" s="309"/>
      <c r="K194" s="328"/>
    </row>
    <row r="195" spans="2:11" s="1" customFormat="1" ht="18.75" customHeight="1">
      <c r="B195" s="276"/>
      <c r="C195" s="279"/>
      <c r="D195" s="279"/>
      <c r="E195" s="279"/>
      <c r="F195" s="299"/>
      <c r="G195" s="279"/>
      <c r="H195" s="279"/>
      <c r="I195" s="279"/>
      <c r="J195" s="279"/>
      <c r="K195" s="276"/>
    </row>
    <row r="196" spans="2:11" s="1" customFormat="1" ht="18.75" customHeight="1">
      <c r="B196" s="276"/>
      <c r="C196" s="279"/>
      <c r="D196" s="279"/>
      <c r="E196" s="279"/>
      <c r="F196" s="299"/>
      <c r="G196" s="279"/>
      <c r="H196" s="279"/>
      <c r="I196" s="279"/>
      <c r="J196" s="279"/>
      <c r="K196" s="276"/>
    </row>
    <row r="197" spans="2:11" s="1" customFormat="1" ht="18.75" customHeight="1">
      <c r="B197" s="286"/>
      <c r="C197" s="286"/>
      <c r="D197" s="286"/>
      <c r="E197" s="286"/>
      <c r="F197" s="286"/>
      <c r="G197" s="286"/>
      <c r="H197" s="286"/>
      <c r="I197" s="286"/>
      <c r="J197" s="286"/>
      <c r="K197" s="286"/>
    </row>
    <row r="198" spans="2:11" s="1" customFormat="1" ht="12">
      <c r="B198" s="268"/>
      <c r="C198" s="269"/>
      <c r="D198" s="269"/>
      <c r="E198" s="269"/>
      <c r="F198" s="269"/>
      <c r="G198" s="269"/>
      <c r="H198" s="269"/>
      <c r="I198" s="269"/>
      <c r="J198" s="269"/>
      <c r="K198" s="270"/>
    </row>
    <row r="199" spans="2:11" s="1" customFormat="1" ht="22.2">
      <c r="B199" s="271"/>
      <c r="C199" s="396" t="s">
        <v>996</v>
      </c>
      <c r="D199" s="396"/>
      <c r="E199" s="396"/>
      <c r="F199" s="396"/>
      <c r="G199" s="396"/>
      <c r="H199" s="396"/>
      <c r="I199" s="396"/>
      <c r="J199" s="396"/>
      <c r="K199" s="272"/>
    </row>
    <row r="200" spans="2:11" s="1" customFormat="1" ht="25.5" customHeight="1">
      <c r="B200" s="271"/>
      <c r="C200" s="336" t="s">
        <v>997</v>
      </c>
      <c r="D200" s="336"/>
      <c r="E200" s="336"/>
      <c r="F200" s="336" t="s">
        <v>998</v>
      </c>
      <c r="G200" s="337"/>
      <c r="H200" s="402" t="s">
        <v>999</v>
      </c>
      <c r="I200" s="402"/>
      <c r="J200" s="402"/>
      <c r="K200" s="272"/>
    </row>
    <row r="201" spans="2:11" s="1" customFormat="1" ht="5.25" customHeight="1">
      <c r="B201" s="300"/>
      <c r="C201" s="297"/>
      <c r="D201" s="297"/>
      <c r="E201" s="297"/>
      <c r="F201" s="297"/>
      <c r="G201" s="279"/>
      <c r="H201" s="297"/>
      <c r="I201" s="297"/>
      <c r="J201" s="297"/>
      <c r="K201" s="321"/>
    </row>
    <row r="202" spans="2:11" s="1" customFormat="1" ht="15" customHeight="1">
      <c r="B202" s="300"/>
      <c r="C202" s="279" t="s">
        <v>989</v>
      </c>
      <c r="D202" s="279"/>
      <c r="E202" s="279"/>
      <c r="F202" s="299" t="s">
        <v>46</v>
      </c>
      <c r="G202" s="279"/>
      <c r="H202" s="401" t="s">
        <v>1000</v>
      </c>
      <c r="I202" s="401"/>
      <c r="J202" s="401"/>
      <c r="K202" s="321"/>
    </row>
    <row r="203" spans="2:11" s="1" customFormat="1" ht="15" customHeight="1">
      <c r="B203" s="300"/>
      <c r="C203" s="306"/>
      <c r="D203" s="279"/>
      <c r="E203" s="279"/>
      <c r="F203" s="299" t="s">
        <v>47</v>
      </c>
      <c r="G203" s="279"/>
      <c r="H203" s="401" t="s">
        <v>1001</v>
      </c>
      <c r="I203" s="401"/>
      <c r="J203" s="401"/>
      <c r="K203" s="321"/>
    </row>
    <row r="204" spans="2:11" s="1" customFormat="1" ht="15" customHeight="1">
      <c r="B204" s="300"/>
      <c r="C204" s="306"/>
      <c r="D204" s="279"/>
      <c r="E204" s="279"/>
      <c r="F204" s="299" t="s">
        <v>50</v>
      </c>
      <c r="G204" s="279"/>
      <c r="H204" s="401" t="s">
        <v>1002</v>
      </c>
      <c r="I204" s="401"/>
      <c r="J204" s="401"/>
      <c r="K204" s="321"/>
    </row>
    <row r="205" spans="2:11" s="1" customFormat="1" ht="15" customHeight="1">
      <c r="B205" s="300"/>
      <c r="C205" s="279"/>
      <c r="D205" s="279"/>
      <c r="E205" s="279"/>
      <c r="F205" s="299" t="s">
        <v>48</v>
      </c>
      <c r="G205" s="279"/>
      <c r="H205" s="401" t="s">
        <v>1003</v>
      </c>
      <c r="I205" s="401"/>
      <c r="J205" s="401"/>
      <c r="K205" s="321"/>
    </row>
    <row r="206" spans="2:11" s="1" customFormat="1" ht="15" customHeight="1">
      <c r="B206" s="300"/>
      <c r="C206" s="279"/>
      <c r="D206" s="279"/>
      <c r="E206" s="279"/>
      <c r="F206" s="299" t="s">
        <v>49</v>
      </c>
      <c r="G206" s="279"/>
      <c r="H206" s="401" t="s">
        <v>1004</v>
      </c>
      <c r="I206" s="401"/>
      <c r="J206" s="401"/>
      <c r="K206" s="321"/>
    </row>
    <row r="207" spans="2:11" s="1" customFormat="1" ht="15" customHeight="1">
      <c r="B207" s="300"/>
      <c r="C207" s="279"/>
      <c r="D207" s="279"/>
      <c r="E207" s="279"/>
      <c r="F207" s="299"/>
      <c r="G207" s="279"/>
      <c r="H207" s="279"/>
      <c r="I207" s="279"/>
      <c r="J207" s="279"/>
      <c r="K207" s="321"/>
    </row>
    <row r="208" spans="2:11" s="1" customFormat="1" ht="15" customHeight="1">
      <c r="B208" s="300"/>
      <c r="C208" s="279" t="s">
        <v>945</v>
      </c>
      <c r="D208" s="279"/>
      <c r="E208" s="279"/>
      <c r="F208" s="299" t="s">
        <v>82</v>
      </c>
      <c r="G208" s="279"/>
      <c r="H208" s="401" t="s">
        <v>1005</v>
      </c>
      <c r="I208" s="401"/>
      <c r="J208" s="401"/>
      <c r="K208" s="321"/>
    </row>
    <row r="209" spans="2:11" s="1" customFormat="1" ht="15" customHeight="1">
      <c r="B209" s="300"/>
      <c r="C209" s="306"/>
      <c r="D209" s="279"/>
      <c r="E209" s="279"/>
      <c r="F209" s="299" t="s">
        <v>843</v>
      </c>
      <c r="G209" s="279"/>
      <c r="H209" s="401" t="s">
        <v>124</v>
      </c>
      <c r="I209" s="401"/>
      <c r="J209" s="401"/>
      <c r="K209" s="321"/>
    </row>
    <row r="210" spans="2:11" s="1" customFormat="1" ht="15" customHeight="1">
      <c r="B210" s="300"/>
      <c r="C210" s="279"/>
      <c r="D210" s="279"/>
      <c r="E210" s="279"/>
      <c r="F210" s="299" t="s">
        <v>841</v>
      </c>
      <c r="G210" s="279"/>
      <c r="H210" s="401" t="s">
        <v>1006</v>
      </c>
      <c r="I210" s="401"/>
      <c r="J210" s="401"/>
      <c r="K210" s="321"/>
    </row>
    <row r="211" spans="2:11" s="1" customFormat="1" ht="15" customHeight="1">
      <c r="B211" s="338"/>
      <c r="C211" s="306"/>
      <c r="D211" s="306"/>
      <c r="E211" s="306"/>
      <c r="F211" s="299" t="s">
        <v>98</v>
      </c>
      <c r="G211" s="285"/>
      <c r="H211" s="400" t="s">
        <v>99</v>
      </c>
      <c r="I211" s="400"/>
      <c r="J211" s="400"/>
      <c r="K211" s="339"/>
    </row>
    <row r="212" spans="2:11" s="1" customFormat="1" ht="15" customHeight="1">
      <c r="B212" s="338"/>
      <c r="C212" s="306"/>
      <c r="D212" s="306"/>
      <c r="E212" s="306"/>
      <c r="F212" s="299" t="s">
        <v>844</v>
      </c>
      <c r="G212" s="285"/>
      <c r="H212" s="400" t="s">
        <v>1007</v>
      </c>
      <c r="I212" s="400"/>
      <c r="J212" s="400"/>
      <c r="K212" s="339"/>
    </row>
    <row r="213" spans="2:11" s="1" customFormat="1" ht="15" customHeight="1">
      <c r="B213" s="338"/>
      <c r="C213" s="306"/>
      <c r="D213" s="306"/>
      <c r="E213" s="306"/>
      <c r="F213" s="340"/>
      <c r="G213" s="285"/>
      <c r="H213" s="341"/>
      <c r="I213" s="341"/>
      <c r="J213" s="341"/>
      <c r="K213" s="339"/>
    </row>
    <row r="214" spans="2:11" s="1" customFormat="1" ht="15" customHeight="1">
      <c r="B214" s="338"/>
      <c r="C214" s="279" t="s">
        <v>969</v>
      </c>
      <c r="D214" s="306"/>
      <c r="E214" s="306"/>
      <c r="F214" s="299">
        <v>1</v>
      </c>
      <c r="G214" s="285"/>
      <c r="H214" s="400" t="s">
        <v>1008</v>
      </c>
      <c r="I214" s="400"/>
      <c r="J214" s="400"/>
      <c r="K214" s="339"/>
    </row>
    <row r="215" spans="2:11" s="1" customFormat="1" ht="15" customHeight="1">
      <c r="B215" s="338"/>
      <c r="C215" s="306"/>
      <c r="D215" s="306"/>
      <c r="E215" s="306"/>
      <c r="F215" s="299">
        <v>2</v>
      </c>
      <c r="G215" s="285"/>
      <c r="H215" s="400" t="s">
        <v>1009</v>
      </c>
      <c r="I215" s="400"/>
      <c r="J215" s="400"/>
      <c r="K215" s="339"/>
    </row>
    <row r="216" spans="2:11" s="1" customFormat="1" ht="15" customHeight="1">
      <c r="B216" s="338"/>
      <c r="C216" s="306"/>
      <c r="D216" s="306"/>
      <c r="E216" s="306"/>
      <c r="F216" s="299">
        <v>3</v>
      </c>
      <c r="G216" s="285"/>
      <c r="H216" s="400" t="s">
        <v>1010</v>
      </c>
      <c r="I216" s="400"/>
      <c r="J216" s="400"/>
      <c r="K216" s="339"/>
    </row>
    <row r="217" spans="2:11" s="1" customFormat="1" ht="15" customHeight="1">
      <c r="B217" s="338"/>
      <c r="C217" s="306"/>
      <c r="D217" s="306"/>
      <c r="E217" s="306"/>
      <c r="F217" s="299">
        <v>4</v>
      </c>
      <c r="G217" s="285"/>
      <c r="H217" s="400" t="s">
        <v>1011</v>
      </c>
      <c r="I217" s="400"/>
      <c r="J217" s="400"/>
      <c r="K217" s="339"/>
    </row>
    <row r="218" spans="2:11" s="1" customFormat="1" ht="12.75" customHeight="1">
      <c r="B218" s="342"/>
      <c r="C218" s="343"/>
      <c r="D218" s="343"/>
      <c r="E218" s="343"/>
      <c r="F218" s="343"/>
      <c r="G218" s="343"/>
      <c r="H218" s="343"/>
      <c r="I218" s="343"/>
      <c r="J218" s="343"/>
      <c r="K218" s="344"/>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PS 01 - Automatická kolár...</vt:lpstr>
      <vt:lpstr>SO 01.a - Automatická kol...</vt:lpstr>
      <vt:lpstr>SO 01.b - Elektroinstalac...</vt:lpstr>
      <vt:lpstr>SO 01.c - Kanalizace</vt:lpstr>
      <vt:lpstr>SO 01.d - Slaboproud pro ...</vt:lpstr>
      <vt:lpstr>VON - Vedlejší a ostatní ...</vt:lpstr>
      <vt:lpstr>Pokyny pro vyplnění</vt:lpstr>
      <vt:lpstr>'PS 01 - Automatická kolár...'!Názvy_tisku</vt:lpstr>
      <vt:lpstr>'Rekapitulace stavby'!Názvy_tisku</vt:lpstr>
      <vt:lpstr>'SO 01.a - Automatická kol...'!Názvy_tisku</vt:lpstr>
      <vt:lpstr>'SO 01.b - Elektroinstalac...'!Názvy_tisku</vt:lpstr>
      <vt:lpstr>'SO 01.c - Kanalizace'!Názvy_tisku</vt:lpstr>
      <vt:lpstr>'SO 01.d - Slaboproud pro ...'!Názvy_tisku</vt:lpstr>
      <vt:lpstr>'VON - Vedlejší a ostatní ...'!Názvy_tisku</vt:lpstr>
      <vt:lpstr>'Pokyny pro vyplnění'!Oblast_tisku</vt:lpstr>
      <vt:lpstr>'PS 01 - Automatická kolár...'!Oblast_tisku</vt:lpstr>
      <vt:lpstr>'Rekapitulace stavby'!Oblast_tisku</vt:lpstr>
      <vt:lpstr>'SO 01.a - Automatická kol...'!Oblast_tisku</vt:lpstr>
      <vt:lpstr>'SO 01.b - Elektroinstalac...'!Oblast_tisku</vt:lpstr>
      <vt:lpstr>'SO 01.c - Kanalizace'!Oblast_tisku</vt:lpstr>
      <vt:lpstr>'SO 01.d - Slaboproud pro ...'!Oblast_tisku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PC-Kraus\Kraus</dc:creator>
  <cp:lastModifiedBy>Roman Kraus</cp:lastModifiedBy>
  <cp:lastPrinted>2020-02-05T16:40:39Z</cp:lastPrinted>
  <dcterms:created xsi:type="dcterms:W3CDTF">2020-02-05T16:27:23Z</dcterms:created>
  <dcterms:modified xsi:type="dcterms:W3CDTF">2020-02-05T16:40:44Z</dcterms:modified>
</cp:coreProperties>
</file>